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comments3.xml" ContentType="application/vnd.openxmlformats-officedocument.spreadsheetml.comments+xml"/>
  <Override PartName="/xl/drawings/drawing11.xml" ContentType="application/vnd.openxmlformats-officedocument.drawing+xml"/>
  <Override PartName="/xl/comments4.xml" ContentType="application/vnd.openxmlformats-officedocument.spreadsheetml.comments+xml"/>
  <Override PartName="/xl/drawings/drawing12.xml" ContentType="application/vnd.openxmlformats-officedocument.drawing+xml"/>
  <Override PartName="/xl/comments5.xml" ContentType="application/vnd.openxmlformats-officedocument.spreadsheetml.comments+xml"/>
  <Override PartName="/xl/drawings/drawing13.xml" ContentType="application/vnd.openxmlformats-officedocument.drawing+xml"/>
  <Override PartName="/xl/comments6.xml" ContentType="application/vnd.openxmlformats-officedocument.spreadsheetml.comments+xml"/>
  <Override PartName="/xl/drawings/drawing14.xml" ContentType="application/vnd.openxmlformats-officedocument.drawing+xml"/>
  <Override PartName="/xl/comments7.xml" ContentType="application/vnd.openxmlformats-officedocument.spreadsheetml.comments+xml"/>
  <Override PartName="/xl/drawings/drawing15.xml" ContentType="application/vnd.openxmlformats-officedocument.drawing+xml"/>
  <Override PartName="/xl/comments8.xml" ContentType="application/vnd.openxmlformats-officedocument.spreadsheetml.comments+xml"/>
  <Override PartName="/xl/drawings/drawing16.xml" ContentType="application/vnd.openxmlformats-officedocument.drawing+xml"/>
  <Override PartName="/xl/comments9.xml" ContentType="application/vnd.openxmlformats-officedocument.spreadsheetml.comments+xml"/>
  <Override PartName="/xl/drawings/drawing17.xml" ContentType="application/vnd.openxmlformats-officedocument.drawing+xml"/>
  <Override PartName="/xl/comments10.xml" ContentType="application/vnd.openxmlformats-officedocument.spreadsheetml.comments+xml"/>
  <Override PartName="/xl/drawings/drawing18.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northerngas-my.sharepoint.com/personal/sfletcher_northerngas_co_uk/Documents/Desktop/GD3 Business Plan Web Docs/"/>
    </mc:Choice>
  </mc:AlternateContent>
  <xr:revisionPtr revIDLastSave="0" documentId="8_{A0C8E760-A5DC-47F6-94B5-F481E9B094B5}" xr6:coauthVersionLast="47" xr6:coauthVersionMax="47" xr10:uidLastSave="{00000000-0000-0000-0000-000000000000}"/>
  <bookViews>
    <workbookView xWindow="-110" yWindow="-110" windowWidth="19420" windowHeight="11620" tabRatio="936" firstSheet="8" activeTab="8" xr2:uid="{00000000-000D-0000-FFFF-FFFF00000000}"/>
  </bookViews>
  <sheets>
    <sheet name="Cover" sheetId="58" r:id="rId1"/>
    <sheet name="Changes Log" sheetId="77" r:id="rId2"/>
    <sheet name="Guidance" sheetId="38" r:id="rId3"/>
    <sheet name="Summary" sheetId="2" r:id="rId4"/>
    <sheet name="Blank" sheetId="7" state="hidden" r:id="rId5"/>
    <sheet name="Full Opt. Considered" sheetId="45" r:id="rId6"/>
    <sheet name="Fixed Data" sheetId="81" r:id="rId7"/>
    <sheet name="Risk Register" sheetId="22" r:id="rId8"/>
    <sheet name="Baseline" sheetId="63" r:id="rId9"/>
    <sheet name="Baseline Workings" sheetId="85" r:id="rId10"/>
    <sheet name="Option_1" sheetId="88" r:id="rId11"/>
    <sheet name="Option_1 Workings" sheetId="89" r:id="rId12"/>
    <sheet name="Option_2" sheetId="67" r:id="rId13"/>
    <sheet name="Option_2 Workings" sheetId="90" r:id="rId14"/>
    <sheet name="Option_3" sheetId="68" r:id="rId15"/>
    <sheet name="Option_3 Workings" sheetId="91" r:id="rId16"/>
    <sheet name="Option_4" sheetId="69" state="hidden" r:id="rId17"/>
    <sheet name="Option_4 Workings" sheetId="92" state="hidden" r:id="rId18"/>
    <sheet name="Option_5" sheetId="70" state="hidden" r:id="rId19"/>
    <sheet name="Option_5 Workings" sheetId="93" state="hidden" r:id="rId20"/>
    <sheet name="Option_6" sheetId="71" state="hidden" r:id="rId21"/>
    <sheet name="Option_6 Workings" sheetId="94" state="hidden" r:id="rId22"/>
    <sheet name="Option_7" sheetId="72" state="hidden" r:id="rId23"/>
    <sheet name="Option_7 Workings" sheetId="95" state="hidden" r:id="rId24"/>
    <sheet name="Option_8" sheetId="73" state="hidden" r:id="rId25"/>
    <sheet name="Option_8 Workings" sheetId="96" state="hidden" r:id="rId26"/>
    <sheet name="Option_9" sheetId="74" state="hidden" r:id="rId27"/>
    <sheet name="Option_9 Workings" sheetId="97" state="hidden" r:id="rId28"/>
    <sheet name="Option_10" sheetId="75" state="hidden" r:id="rId29"/>
    <sheet name="Option_10 Workings" sheetId="98" state="hidden" r:id="rId30"/>
  </sheets>
  <definedNames>
    <definedName name="________hom1" hidden="1">{#N/A,#N/A,FALSE,"Assessment";#N/A,#N/A,FALSE,"Staffing";#N/A,#N/A,FALSE,"Hires";#N/A,#N/A,FALSE,"Assumptions"}</definedName>
    <definedName name="________k1" hidden="1">{#N/A,#N/A,FALSE,"Assessment";#N/A,#N/A,FALSE,"Staffing";#N/A,#N/A,FALSE,"Hires";#N/A,#N/A,FALSE,"Assumptions"}</definedName>
    <definedName name="________kk1" hidden="1">{#N/A,#N/A,FALSE,"Assessment";#N/A,#N/A,FALSE,"Staffing";#N/A,#N/A,FALSE,"Hires";#N/A,#N/A,FALSE,"Assumptions"}</definedName>
    <definedName name="________KKK1" hidden="1">{#N/A,#N/A,FALSE,"Assessment";#N/A,#N/A,FALSE,"Staffing";#N/A,#N/A,FALSE,"Hires";#N/A,#N/A,FALSE,"Assumptions"}</definedName>
    <definedName name="________w2"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hidden="1">{"holdco",#N/A,FALSE,"Summary Financials";"holdco",#N/A,FALSE,"Summary Financials"}</definedName>
    <definedName name="________wrn1" hidden="1">{"holdco",#N/A,FALSE,"Summary Financials";"holdco",#N/A,FALSE,"Summary Financials"}</definedName>
    <definedName name="________wrn2" hidden="1">{"holdco",#N/A,FALSE,"Summary Financials";"holdco",#N/A,FALSE,"Summary Financials"}</definedName>
    <definedName name="________wrn3" hidden="1">{"holdco",#N/A,FALSE,"Summary Financials";"holdco",#N/A,FALSE,"Summary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hidden="1">{"holdco",#N/A,FALSE,"Summary Financials";"holdco",#N/A,FALSE,"Summary Financials"}</definedName>
    <definedName name="_______bb2" hidden="1">{#N/A,#N/A,FALSE,"PRJCTED MNTHLY QTY's"}</definedName>
    <definedName name="_______Lee5" hidden="1">{#VALUE!,#N/A,FALSE,0}</definedName>
    <definedName name="______hom1" hidden="1">{#N/A,#N/A,FALSE,"Assessment";#N/A,#N/A,FALSE,"Staffing";#N/A,#N/A,FALSE,"Hires";#N/A,#N/A,FALSE,"Assumptions"}</definedName>
    <definedName name="______k1" hidden="1">{#N/A,#N/A,FALSE,"Assessment";#N/A,#N/A,FALSE,"Staffing";#N/A,#N/A,FALSE,"Hires";#N/A,#N/A,FALSE,"Assumptions"}</definedName>
    <definedName name="______kk1" hidden="1">{#N/A,#N/A,FALSE,"Assessment";#N/A,#N/A,FALSE,"Staffing";#N/A,#N/A,FALSE,"Hires";#N/A,#N/A,FALSE,"Assumptions"}</definedName>
    <definedName name="______KKK1" hidden="1">{#N/A,#N/A,FALSE,"Assessment";#N/A,#N/A,FALSE,"Staffing";#N/A,#N/A,FALSE,"Hires";#N/A,#N/A,FALSE,"Assumptions"}</definedName>
    <definedName name="______w2"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hidden="1">{"holdco",#N/A,FALSE,"Summary Financials";"holdco",#N/A,FALSE,"Summary Financials"}</definedName>
    <definedName name="______wrn1" hidden="1">{"holdco",#N/A,FALSE,"Summary Financials";"holdco",#N/A,FALSE,"Summary Financials"}</definedName>
    <definedName name="______wrn2" hidden="1">{"holdco",#N/A,FALSE,"Summary Financials";"holdco",#N/A,FALSE,"Summary Financials"}</definedName>
    <definedName name="______wrn3" hidden="1">{"holdco",#N/A,FALSE,"Summary Financials";"holdco",#N/A,FALSE,"Summary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hidden="1">{"holdco",#N/A,FALSE,"Summary Financials";"holdco",#N/A,FALSE,"Summary Financials"}</definedName>
    <definedName name="_____KKK1" hidden="1">{#N/A,#N/A,FALSE,"Assessment";#N/A,#N/A,FALSE,"Staffing";#N/A,#N/A,FALSE,"Hires";#N/A,#N/A,FALSE,"Assumptions"}</definedName>
    <definedName name="_____wrn1" hidden="1">{"holdco",#N/A,FALSE,"Summary Financials";"holdco",#N/A,FALSE,"Summary Financials"}</definedName>
    <definedName name="_____wrn2" hidden="1">{"holdco",#N/A,FALSE,"Summary Financials";"holdco",#N/A,FALSE,"Summary Financials"}</definedName>
    <definedName name="_____wrn3" hidden="1">{"holdco",#N/A,FALSE,"Summary Financials";"holdco",#N/A,FALSE,"Summary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hidden="1">{"holdco",#N/A,FALSE,"Summary Financials";"holdco",#N/A,FALSE,"Summary Financials"}</definedName>
    <definedName name="__123Graph_B" hidden="1">#REF!</definedName>
    <definedName name="__123Graph_C" hidden="1">#REF!</definedName>
    <definedName name="__123Graph_D" hidden="1">#REF!</definedName>
    <definedName name="__123Graph_X" hidden="1">#REF!</definedName>
    <definedName name="__FDS_HYPERLINK_TOGGLE_STATE__" hidden="1">"ON"</definedName>
    <definedName name="__hom1" hidden="1">{#N/A,#N/A,FALSE,"Assessment";#N/A,#N/A,FALSE,"Staffing";#N/A,#N/A,FALSE,"Hires";#N/A,#N/A,FALSE,"Assumptions"}</definedName>
    <definedName name="__IntlFixup" hidden="1">TRUE</definedName>
    <definedName name="__kk1" hidden="1">{#N/A,#N/A,FALSE,"Assessment";#N/A,#N/A,FALSE,"Staffing";#N/A,#N/A,FALSE,"Hires";#N/A,#N/A,FALSE,"Assumptions"}</definedName>
    <definedName name="__KKK1" hidden="1">{#N/A,#N/A,FALSE,"Assessment";#N/A,#N/A,FALSE,"Staffing";#N/A,#N/A,FALSE,"Hires";#N/A,#N/A,FALSE,"Assumptions"}</definedName>
    <definedName name="__wrn1" hidden="1">{"holdco",#N/A,FALSE,"Summary Financials";"holdco",#N/A,FALSE,"Summary Financials"}</definedName>
    <definedName name="__wrn2" hidden="1">{"holdco",#N/A,FALSE,"Summary Financials";"holdco",#N/A,FALSE,"Summary Financials"}</definedName>
    <definedName name="__wrn3" hidden="1">{"holdco",#N/A,FALSE,"Summary Financials";"holdco",#N/A,FALSE,"Summary Financials"}</definedName>
    <definedName name="__wrn7" hidden="1">{"Model Summary",#N/A,FALSE,"Print Chart";"Holdco",#N/A,FALSE,"Print Chart";"Genco",#N/A,FALSE,"Print Chart";"Servco",#N/A,FALSE,"Print Chart";"Genco_Detail",#N/A,FALSE,"Summary Financials";"Servco_Detail",#N/A,FALSE,"Summary Financials"}</definedName>
    <definedName name="__wrn8" hidden="1">{"holdco",#N/A,FALSE,"Summary Financials";"holdco",#N/A,FALSE,"Summary Financials"}</definedName>
    <definedName name="_139__123Graph_LBL_DCHART_3" hidden="1">#REF!</definedName>
    <definedName name="_142__123Graph_LBL_FCHART_1" hidden="1">#REF!</definedName>
    <definedName name="_143__123Graph_LBL_FCHART_3" hidden="1">#REF!</definedName>
    <definedName name="_33__123Graph_LBL_ECHART_3" hidden="1">#REF!</definedName>
    <definedName name="_34__123Graph_LBL_FCHART_1" hidden="1">#REF!</definedName>
    <definedName name="_35__123Graph_LBL_FCHART_3" hidden="1">#REF!</definedName>
    <definedName name="_49__123Graph_LBL_FCHART_1" hidden="1">#REF!</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hidden="1">#REF!</definedName>
    <definedName name="_Fill" hidden="1">#REF!</definedName>
    <definedName name="_Key1" hidden="1">#REF!</definedName>
    <definedName name="_Key2" hidden="1">#REF!</definedName>
    <definedName name="_Order1" hidden="1">255</definedName>
    <definedName name="_Order2" hidden="1">0</definedName>
    <definedName name="_Sort" hidden="1">#REF!</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hidden="1">#REF!</definedName>
    <definedName name="ACwvu.Japan_Capers_Ed_Pub." hidden="1">#REF!</definedName>
    <definedName name="ACwvu.KJP_CC." hidden="1">#REF!</definedName>
    <definedName name="Assumed_Asset_Life_in_Years">#REF!</definedName>
    <definedName name="b" hidden="1">{"staff",#N/A,FALSE,"Current Month"}</definedName>
    <definedName name="bb" hidden="1">{#N/A,#N/A,FALSE,"PRJCTED MNTHLY QTY's"}</definedName>
    <definedName name="bbbb" hidden="1">{#N/A,#N/A,FALSE,"PRJCTED QTRLY QTY's"}</definedName>
    <definedName name="bbbbbb" hidden="1">{#N/A,#N/A,FALSE,"PRJCTED QTRLY QTY's"}</definedName>
    <definedName name="BExEZ4HBCC06708765M8A06KCR7P" hidden="1">#N/A</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#REF!</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#REF!</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#REF!</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#REF!</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#REF!</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#REF!</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#REF!</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#REF!</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#REF!</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#REF!</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#REF!</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#REF!</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#REF!</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#REF!</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arbon_price_tCO2e__2023_2024_prices">#REF!</definedName>
    <definedName name="CBA_Option_Sheets_List" comment="List of all of the option sheets for CBAs created dynamically.">_xlfn.ANCHORARRAY(#REF!)</definedName>
    <definedName name="CHP_Gas_losses_GBP_per_MWh">#REF!</definedName>
    <definedName name="CI_GBP_per_interruption">#REF!</definedName>
    <definedName name="CML_GBP_per_minute_lost">#REF!</definedName>
    <definedName name="Cost_per_Fatality_mGBP">#REF!</definedName>
    <definedName name="Cost_per_litre_oil_GBP_per_litre">#REF!</definedName>
    <definedName name="Cost_per_Non_Fatal__Major_injury_mGBP">#REF!</definedName>
    <definedName name="Cwvu.CapersView." hidden="1">#REF!</definedName>
    <definedName name="Cwvu.Japan_Capers_Ed_Pub." hidden="1">#REF!</definedName>
    <definedName name="Data_Confidence_Rating_Options">#REF!</definedName>
    <definedName name="DecimalPlaces">#REF!</definedName>
    <definedName name="Discount_rate_for_safety_greater_than_30_years">#REF!</definedName>
    <definedName name="Discount_rate_for_safety_less_than_30_years" comment="Discount rate for safety less than or equal to 30 years ">#REF!</definedName>
    <definedName name="Discount_Rate_greater_than_30_years">#REF!</definedName>
    <definedName name="Discount_Rate_less_than_equal_30_years">#REF!</definedName>
    <definedName name="Electrical_losses_GBP_per_MWh">#REF!</definedName>
    <definedName name="Electricity_GHG_factor_tonnes_per_MWh">#REF!</definedName>
    <definedName name="Emissions_scopes">#REF!</definedName>
    <definedName name="f" hidden="1">{"'PRODUCTIONCOST SHEET'!$B$3:$G$48"}</definedName>
    <definedName name="ff" hidden="1">{#N/A,#N/A,FALSE,"PRJCTED MNTHLY QTY's"}</definedName>
    <definedName name="fffff" hidden="1">{#N/A,#N/A,FALSE,"PRJCTED QTRLY QTY's"}</definedName>
    <definedName name="First_year_of_outflow">#REF!</definedName>
    <definedName name="Forecast_Profile_No_Int_1">#REF!</definedName>
    <definedName name="Forecast_Profile_No_Int_10">#REF!</definedName>
    <definedName name="Forecast_Profile_No_Int_11">#REF!</definedName>
    <definedName name="Forecast_Profile_No_Int_12">#REF!</definedName>
    <definedName name="Forecast_Profile_No_Int_13">#REF!</definedName>
    <definedName name="Forecast_Profile_No_Int_14">#REF!</definedName>
    <definedName name="Forecast_Profile_No_Int_15">#REF!</definedName>
    <definedName name="Forecast_Profile_No_Int_16">#REF!</definedName>
    <definedName name="Forecast_Profile_No_Int_17">#REF!</definedName>
    <definedName name="Forecast_Profile_No_Int_18">#REF!</definedName>
    <definedName name="Forecast_Profile_No_Int_19">#REF!</definedName>
    <definedName name="Forecast_Profile_No_Int_2">#REF!</definedName>
    <definedName name="Forecast_Profile_No_Int_20">#REF!</definedName>
    <definedName name="Forecast_Profile_No_Int_21">#REF!</definedName>
    <definedName name="Forecast_Profile_No_Int_22">#REF!</definedName>
    <definedName name="Forecast_Profile_No_Int_23">#REF!</definedName>
    <definedName name="Forecast_Profile_No_Int_24">#REF!</definedName>
    <definedName name="Forecast_Profile_No_Int_25">#REF!</definedName>
    <definedName name="Forecast_Profile_No_Int_26">#REF!</definedName>
    <definedName name="Forecast_Profile_No_Int_27">#REF!</definedName>
    <definedName name="Forecast_Profile_No_Int_28">#REF!</definedName>
    <definedName name="Forecast_Profile_No_Int_29">#REF!</definedName>
    <definedName name="Forecast_Profile_No_Int_3">#REF!</definedName>
    <definedName name="Forecast_Profile_No_Int_30">#REF!</definedName>
    <definedName name="Forecast_Profile_No_Int_31">#REF!</definedName>
    <definedName name="Forecast_Profile_No_Int_32">#REF!</definedName>
    <definedName name="Forecast_Profile_No_Int_33">#REF!</definedName>
    <definedName name="Forecast_Profile_No_Int_34">#REF!</definedName>
    <definedName name="Forecast_Profile_No_Int_35">#REF!</definedName>
    <definedName name="Forecast_Profile_No_Int_36">#REF!</definedName>
    <definedName name="Forecast_Profile_No_Int_37">#REF!</definedName>
    <definedName name="Forecast_Profile_No_Int_38">#REF!</definedName>
    <definedName name="Forecast_Profile_No_Int_39">#REF!</definedName>
    <definedName name="Forecast_Profile_No_Int_4">#REF!</definedName>
    <definedName name="Forecast_Profile_No_Int_40">#REF!</definedName>
    <definedName name="Forecast_Profile_No_Int_41">#REF!</definedName>
    <definedName name="Forecast_Profile_No_Int_42">#REF!</definedName>
    <definedName name="Forecast_Profile_No_Int_43">#REF!</definedName>
    <definedName name="Forecast_Profile_No_Int_44">#REF!</definedName>
    <definedName name="Forecast_Profile_No_Int_45">#REF!</definedName>
    <definedName name="Forecast_Profile_No_Int_46">#REF!</definedName>
    <definedName name="Forecast_Profile_No_Int_47">#REF!</definedName>
    <definedName name="Forecast_Profile_No_Int_48">#REF!</definedName>
    <definedName name="Forecast_Profile_No_Int_49">#REF!</definedName>
    <definedName name="Forecast_Profile_No_Int_5">#REF!</definedName>
    <definedName name="Forecast_Profile_No_Int_50">#REF!</definedName>
    <definedName name="Forecast_Profile_No_Int_51">#REF!</definedName>
    <definedName name="Forecast_Profile_No_Int_52">#REF!</definedName>
    <definedName name="Forecast_Profile_No_Int_53">#REF!</definedName>
    <definedName name="Forecast_Profile_No_Int_54">#REF!</definedName>
    <definedName name="Forecast_Profile_No_Int_55">#REF!</definedName>
    <definedName name="Forecast_Profile_No_Int_56">#REF!</definedName>
    <definedName name="Forecast_Profile_No_Int_57">#REF!</definedName>
    <definedName name="Forecast_Profile_No_Int_58">#REF!</definedName>
    <definedName name="Forecast_Profile_No_Int_59">#REF!</definedName>
    <definedName name="Forecast_Profile_No_Int_6">#REF!</definedName>
    <definedName name="Forecast_Profile_No_Int_60">#REF!</definedName>
    <definedName name="Forecast_Profile_No_Int_61">#REF!</definedName>
    <definedName name="Forecast_Profile_No_Int_7">#REF!</definedName>
    <definedName name="Forecast_Profile_No_Int_8">#REF!</definedName>
    <definedName name="Forecast_Profile_No_Int_9">#REF!</definedName>
    <definedName name="gjk" hidden="1">{#N/A,#N/A,FALSE,"DI 2 YEAR MASTER SCHEDULE"}</definedName>
    <definedName name="gwge" hidden="1">#REF!</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vestmentClass">#REF!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khkjk" hidden="1">{"staff",#N/A,FALSE,"Current Month"}</definedName>
    <definedName name="l" hidden="1">{#N/A,#N/A,FALSE,"DI 2 YEAR MASTER SCHEDULE"}</definedName>
    <definedName name="ListOffset" hidden="1">1</definedName>
    <definedName name="lkl" hidden="1">{#N/A,#N/A,FALSE,"DI 2 YEAR MASTER SCHEDULE"}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ame">#REF!</definedName>
    <definedName name="nn" hidden="1">{#N/A,#N/A,FALSE,"PRJCTED QTRLY $'s"}</definedName>
    <definedName name="odd" hidden="1">{"staff",#N/A,FALSE,"Current Month"}</definedName>
    <definedName name="OutputList">#REF!</definedName>
    <definedName name="Pal_Workbook_GUID" hidden="1">"LJ9YVKRJVQ1A1KNUG7XIT5A9"</definedName>
    <definedName name="Project_cost_types">#REF!</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hidden="1">#REF!</definedName>
    <definedName name="Rwvu.Japan_Capers_Ed_Pub."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wvu.CapersView." hidden="1">#REF!</definedName>
    <definedName name="Swvu.Japan_Capers_Ed_Pub." hidden="1">#REF!</definedName>
    <definedName name="Swvu.KJP_CC." hidden="1">#REF!</definedName>
    <definedName name="Targets_Asset_Refurbishment_1">#REF!</definedName>
    <definedName name="Targets_Asset_Refurbishment_10">#REF!</definedName>
    <definedName name="Targets_Asset_Refurbishment_11">#REF!</definedName>
    <definedName name="Targets_Asset_Refurbishment_12">#REF!</definedName>
    <definedName name="Targets_Asset_Refurbishment_13">#REF!</definedName>
    <definedName name="Targets_Asset_Refurbishment_14">#REF!</definedName>
    <definedName name="Targets_Asset_Refurbishment_15">#REF!</definedName>
    <definedName name="Targets_Asset_Refurbishment_16">#REF!</definedName>
    <definedName name="Targets_Asset_Refurbishment_17">#REF!</definedName>
    <definedName name="Targets_Asset_Refurbishment_18">#REF!</definedName>
    <definedName name="Targets_Asset_Refurbishment_19">#REF!</definedName>
    <definedName name="Targets_Asset_Refurbishment_2">#REF!</definedName>
    <definedName name="Targets_Asset_Refurbishment_20">#REF!</definedName>
    <definedName name="Targets_Asset_Refurbishment_21">#REF!</definedName>
    <definedName name="Targets_Asset_Refurbishment_22">#REF!</definedName>
    <definedName name="Targets_Asset_Refurbishment_23">#REF!</definedName>
    <definedName name="Targets_Asset_Refurbishment_24">#REF!</definedName>
    <definedName name="Targets_Asset_Refurbishment_25">#REF!</definedName>
    <definedName name="Targets_Asset_Refurbishment_26">#REF!</definedName>
    <definedName name="Targets_Asset_Refurbishment_27">#REF!</definedName>
    <definedName name="Targets_Asset_Refurbishment_28">#REF!</definedName>
    <definedName name="Targets_Asset_Refurbishment_29">#REF!</definedName>
    <definedName name="Targets_Asset_Refurbishment_3">#REF!</definedName>
    <definedName name="Targets_Asset_Refurbishment_30">#REF!</definedName>
    <definedName name="Targets_Asset_Refurbishment_31">#REF!</definedName>
    <definedName name="Targets_Asset_Refurbishment_32">#REF!</definedName>
    <definedName name="Targets_Asset_Refurbishment_33">#REF!</definedName>
    <definedName name="Targets_Asset_Refurbishment_34">#REF!</definedName>
    <definedName name="Targets_Asset_Refurbishment_35">#REF!</definedName>
    <definedName name="Targets_Asset_Refurbishment_36">#REF!</definedName>
    <definedName name="Targets_Asset_Refurbishment_37">#REF!</definedName>
    <definedName name="Targets_Asset_Refurbishment_38">#REF!</definedName>
    <definedName name="Targets_Asset_Refurbishment_39">#REF!</definedName>
    <definedName name="Targets_Asset_Refurbishment_4">#REF!</definedName>
    <definedName name="Targets_Asset_Refurbishment_40">#REF!</definedName>
    <definedName name="Targets_Asset_Refurbishment_41">#REF!</definedName>
    <definedName name="Targets_Asset_Refurbishment_42">#REF!</definedName>
    <definedName name="Targets_Asset_Refurbishment_43">#REF!</definedName>
    <definedName name="Targets_Asset_Refurbishment_44">#REF!</definedName>
    <definedName name="Targets_Asset_Refurbishment_45">#REF!</definedName>
    <definedName name="Targets_Asset_Refurbishment_46">#REF!</definedName>
    <definedName name="Targets_Asset_Refurbishment_47">#REF!</definedName>
    <definedName name="Targets_Asset_Refurbishment_48">#REF!</definedName>
    <definedName name="Targets_Asset_Refurbishment_49">#REF!</definedName>
    <definedName name="Targets_Asset_Refurbishment_5">#REF!</definedName>
    <definedName name="Targets_Asset_Refurbishment_50">#REF!</definedName>
    <definedName name="Targets_Asset_Refurbishment_51">#REF!</definedName>
    <definedName name="Targets_Asset_Refurbishment_52">#REF!</definedName>
    <definedName name="Targets_Asset_Refurbishment_53">#REF!</definedName>
    <definedName name="Targets_Asset_Refurbishment_54">#REF!</definedName>
    <definedName name="Targets_Asset_Refurbishment_55">#REF!</definedName>
    <definedName name="Targets_Asset_Refurbishment_56">#REF!</definedName>
    <definedName name="Targets_Asset_Refurbishment_57">#REF!</definedName>
    <definedName name="Targets_Asset_Refurbishment_58">#REF!</definedName>
    <definedName name="Targets_Asset_Refurbishment_59">#REF!</definedName>
    <definedName name="Targets_Asset_Refurbishment_6">#REF!</definedName>
    <definedName name="Targets_Asset_Refurbishment_60">#REF!</definedName>
    <definedName name="Targets_Asset_Refurbishment_61">#REF!</definedName>
    <definedName name="Targets_Asset_Refurbishment_7">#REF!</definedName>
    <definedName name="Targets_Asset_Refurbishment_8">#REF!</definedName>
    <definedName name="Targets_Asset_Refurbishment_9">#REF!</definedName>
    <definedName name="Targets_Asset_Refurbishment_PostRef_1">#REF!</definedName>
    <definedName name="Targets_Asset_Refurbishment_PostRef_10">#REF!</definedName>
    <definedName name="Targets_Asset_Refurbishment_PostRef_11">#REF!</definedName>
    <definedName name="Targets_Asset_Refurbishment_PostRef_12">#REF!</definedName>
    <definedName name="Targets_Asset_Refurbishment_PostRef_13">#REF!</definedName>
    <definedName name="Targets_Asset_Refurbishment_PostRef_14">#REF!</definedName>
    <definedName name="Targets_Asset_Refurbishment_PostRef_15">#REF!</definedName>
    <definedName name="Targets_Asset_Refurbishment_PostRef_16">#REF!</definedName>
    <definedName name="Targets_Asset_Refurbishment_PostRef_17">#REF!</definedName>
    <definedName name="Targets_Asset_Refurbishment_PostRef_18">#REF!</definedName>
    <definedName name="Targets_Asset_Refurbishment_PostRef_19">#REF!</definedName>
    <definedName name="Targets_Asset_Refurbishment_PostRef_2">#REF!</definedName>
    <definedName name="Targets_Asset_Refurbishment_PostRef_20">#REF!</definedName>
    <definedName name="Targets_Asset_Refurbishment_PostRef_21">#REF!</definedName>
    <definedName name="Targets_Asset_Refurbishment_PostRef_22">#REF!</definedName>
    <definedName name="Targets_Asset_Refurbishment_PostRef_23">#REF!</definedName>
    <definedName name="Targets_Asset_Refurbishment_PostRef_24">#REF!</definedName>
    <definedName name="Targets_Asset_Refurbishment_PostRef_25">#REF!</definedName>
    <definedName name="Targets_Asset_Refurbishment_PostRef_26">#REF!</definedName>
    <definedName name="Targets_Asset_Refurbishment_PostRef_27">#REF!</definedName>
    <definedName name="Targets_Asset_Refurbishment_PostRef_28">#REF!</definedName>
    <definedName name="Targets_Asset_Refurbishment_PostRef_29">#REF!</definedName>
    <definedName name="Targets_Asset_Refurbishment_PostRef_3">#REF!</definedName>
    <definedName name="Targets_Asset_Refurbishment_PostRef_30">#REF!</definedName>
    <definedName name="Targets_Asset_Refurbishment_PostRef_31">#REF!</definedName>
    <definedName name="Targets_Asset_Refurbishment_PostRef_32">#REF!</definedName>
    <definedName name="Targets_Asset_Refurbishment_PostRef_33">#REF!</definedName>
    <definedName name="Targets_Asset_Refurbishment_PostRef_34">#REF!</definedName>
    <definedName name="Targets_Asset_Refurbishment_PostRef_35">#REF!</definedName>
    <definedName name="Targets_Asset_Refurbishment_PostRef_36">#REF!</definedName>
    <definedName name="Targets_Asset_Refurbishment_PostRef_37">#REF!</definedName>
    <definedName name="Targets_Asset_Refurbishment_PostRef_38">#REF!</definedName>
    <definedName name="Targets_Asset_Refurbishment_PostRef_39">#REF!</definedName>
    <definedName name="Targets_Asset_Refurbishment_PostRef_4">#REF!</definedName>
    <definedName name="Targets_Asset_Refurbishment_PostRef_40">#REF!</definedName>
    <definedName name="Targets_Asset_Refurbishment_PostRef_41">#REF!</definedName>
    <definedName name="Targets_Asset_Refurbishment_PostRef_42">#REF!</definedName>
    <definedName name="Targets_Asset_Refurbishment_PostRef_43">#REF!</definedName>
    <definedName name="Targets_Asset_Refurbishment_PostRef_44">#REF!</definedName>
    <definedName name="Targets_Asset_Refurbishment_PostRef_45">#REF!</definedName>
    <definedName name="Targets_Asset_Refurbishment_PostRef_46">#REF!</definedName>
    <definedName name="Targets_Asset_Refurbishment_PostRef_47">#REF!</definedName>
    <definedName name="Targets_Asset_Refurbishment_PostRef_48">#REF!</definedName>
    <definedName name="Targets_Asset_Refurbishment_PostRef_49">#REF!</definedName>
    <definedName name="Targets_Asset_Refurbishment_PostRef_5">#REF!</definedName>
    <definedName name="Targets_Asset_Refurbishment_PostRef_50">#REF!</definedName>
    <definedName name="Targets_Asset_Refurbishment_PostRef_51">#REF!</definedName>
    <definedName name="Targets_Asset_Refurbishment_PostRef_52">#REF!</definedName>
    <definedName name="Targets_Asset_Refurbishment_PostRef_53">#REF!</definedName>
    <definedName name="Targets_Asset_Refurbishment_PostRef_54">#REF!</definedName>
    <definedName name="Targets_Asset_Refurbishment_PostRef_55">#REF!</definedName>
    <definedName name="Targets_Asset_Refurbishment_PostRef_56">#REF!</definedName>
    <definedName name="Targets_Asset_Refurbishment_PostRef_57">#REF!</definedName>
    <definedName name="Targets_Asset_Refurbishment_PostRef_58">#REF!</definedName>
    <definedName name="Targets_Asset_Refurbishment_PostRef_59">#REF!</definedName>
    <definedName name="Targets_Asset_Refurbishment_PostRef_6">#REF!</definedName>
    <definedName name="Targets_Asset_Refurbishment_PostRef_60">#REF!</definedName>
    <definedName name="Targets_Asset_Refurbishment_PostRef_61">#REF!</definedName>
    <definedName name="Targets_Asset_Refurbishment_PostRef_7">#REF!</definedName>
    <definedName name="Targets_Asset_Refurbishment_PostRef_8">#REF!</definedName>
    <definedName name="Targets_Asset_Refurbishment_PostRef_9">#REF!</definedName>
    <definedName name="Targets_Asset_Replacement_Additions_1">#REF!</definedName>
    <definedName name="Targets_Asset_Replacement_Additions_10">#REF!</definedName>
    <definedName name="Targets_Asset_Replacement_Additions_11">#REF!</definedName>
    <definedName name="Targets_Asset_Replacement_Additions_12">#REF!</definedName>
    <definedName name="Targets_Asset_Replacement_Additions_13">#REF!</definedName>
    <definedName name="Targets_Asset_Replacement_Additions_14">#REF!</definedName>
    <definedName name="Targets_Asset_Replacement_Additions_15">#REF!</definedName>
    <definedName name="Targets_Asset_Replacement_Additions_16">#REF!</definedName>
    <definedName name="Targets_Asset_Replacement_Additions_17">#REF!</definedName>
    <definedName name="Targets_Asset_Replacement_Additions_18">#REF!</definedName>
    <definedName name="Targets_Asset_Replacement_Additions_19">#REF!</definedName>
    <definedName name="Targets_Asset_Replacement_Additions_2">#REF!</definedName>
    <definedName name="Targets_Asset_Replacement_Additions_20">#REF!</definedName>
    <definedName name="Targets_Asset_Replacement_Additions_21">#REF!</definedName>
    <definedName name="Targets_Asset_Replacement_Additions_22">#REF!</definedName>
    <definedName name="Targets_Asset_Replacement_Additions_23">#REF!</definedName>
    <definedName name="Targets_Asset_Replacement_Additions_24">#REF!</definedName>
    <definedName name="Targets_Asset_Replacement_Additions_25">#REF!</definedName>
    <definedName name="Targets_Asset_Replacement_Additions_26">#REF!</definedName>
    <definedName name="Targets_Asset_Replacement_Additions_27">#REF!</definedName>
    <definedName name="Targets_Asset_Replacement_Additions_28">#REF!</definedName>
    <definedName name="Targets_Asset_Replacement_Additions_29">#REF!</definedName>
    <definedName name="Targets_Asset_Replacement_Additions_3">#REF!</definedName>
    <definedName name="Targets_Asset_Replacement_Additions_30">#REF!</definedName>
    <definedName name="Targets_Asset_Replacement_Additions_31">#REF!</definedName>
    <definedName name="Targets_Asset_Replacement_Additions_32">#REF!</definedName>
    <definedName name="Targets_Asset_Replacement_Additions_33">#REF!</definedName>
    <definedName name="Targets_Asset_Replacement_Additions_34">#REF!</definedName>
    <definedName name="Targets_Asset_Replacement_Additions_35">#REF!</definedName>
    <definedName name="Targets_Asset_Replacement_Additions_36">#REF!</definedName>
    <definedName name="Targets_Asset_Replacement_Additions_37">#REF!</definedName>
    <definedName name="Targets_Asset_Replacement_Additions_38">#REF!</definedName>
    <definedName name="Targets_Asset_Replacement_Additions_39">#REF!</definedName>
    <definedName name="Targets_Asset_Replacement_Additions_4">#REF!</definedName>
    <definedName name="Targets_Asset_Replacement_Additions_40">#REF!</definedName>
    <definedName name="Targets_Asset_Replacement_Additions_41">#REF!</definedName>
    <definedName name="Targets_Asset_Replacement_Additions_42">#REF!</definedName>
    <definedName name="Targets_Asset_Replacement_Additions_43">#REF!</definedName>
    <definedName name="Targets_Asset_Replacement_Additions_44">#REF!</definedName>
    <definedName name="Targets_Asset_Replacement_Additions_45">#REF!</definedName>
    <definedName name="Targets_Asset_Replacement_Additions_46">#REF!</definedName>
    <definedName name="Targets_Asset_Replacement_Additions_47">#REF!</definedName>
    <definedName name="Targets_Asset_Replacement_Additions_48">#REF!</definedName>
    <definedName name="Targets_Asset_Replacement_Additions_49">#REF!</definedName>
    <definedName name="Targets_Asset_Replacement_Additions_5">#REF!</definedName>
    <definedName name="Targets_Asset_Replacement_Additions_50">#REF!</definedName>
    <definedName name="Targets_Asset_Replacement_Additions_51">#REF!</definedName>
    <definedName name="Targets_Asset_Replacement_Additions_52">#REF!</definedName>
    <definedName name="Targets_Asset_Replacement_Additions_53">#REF!</definedName>
    <definedName name="Targets_Asset_Replacement_Additions_54">#REF!</definedName>
    <definedName name="Targets_Asset_Replacement_Additions_55">#REF!</definedName>
    <definedName name="Targets_Asset_Replacement_Additions_56">#REF!</definedName>
    <definedName name="Targets_Asset_Replacement_Additions_57">#REF!</definedName>
    <definedName name="Targets_Asset_Replacement_Additions_58">#REF!</definedName>
    <definedName name="Targets_Asset_Replacement_Additions_59">#REF!</definedName>
    <definedName name="Targets_Asset_Replacement_Additions_6">#REF!</definedName>
    <definedName name="Targets_Asset_Replacement_Additions_60">#REF!</definedName>
    <definedName name="Targets_Asset_Replacement_Additions_61">#REF!</definedName>
    <definedName name="Targets_Asset_Replacement_Additions_7">#REF!</definedName>
    <definedName name="Targets_Asset_Replacement_Additions_8">#REF!</definedName>
    <definedName name="Targets_Asset_Replacement_Additions_9">#REF!</definedName>
    <definedName name="Targets_Asset_Replacement_Removals_1">#REF!</definedName>
    <definedName name="Targets_Asset_Replacement_Removals_10">#REF!</definedName>
    <definedName name="Targets_Asset_Replacement_Removals_11">#REF!</definedName>
    <definedName name="Targets_Asset_Replacement_Removals_12">#REF!</definedName>
    <definedName name="Targets_Asset_Replacement_Removals_13">#REF!</definedName>
    <definedName name="Targets_Asset_Replacement_Removals_14">#REF!</definedName>
    <definedName name="Targets_Asset_Replacement_Removals_15">#REF!</definedName>
    <definedName name="Targets_Asset_Replacement_Removals_16">#REF!</definedName>
    <definedName name="Targets_Asset_Replacement_Removals_17">#REF!</definedName>
    <definedName name="Targets_Asset_Replacement_Removals_18">#REF!</definedName>
    <definedName name="Targets_Asset_Replacement_Removals_19">#REF!</definedName>
    <definedName name="Targets_Asset_Replacement_Removals_2">#REF!</definedName>
    <definedName name="Targets_Asset_Replacement_Removals_20">#REF!</definedName>
    <definedName name="Targets_Asset_Replacement_Removals_21">#REF!</definedName>
    <definedName name="Targets_Asset_Replacement_Removals_22">#REF!</definedName>
    <definedName name="Targets_Asset_Replacement_Removals_23">#REF!</definedName>
    <definedName name="Targets_Asset_Replacement_Removals_24">#REF!</definedName>
    <definedName name="Targets_Asset_Replacement_Removals_25">#REF!</definedName>
    <definedName name="Targets_Asset_Replacement_Removals_26">#REF!</definedName>
    <definedName name="Targets_Asset_Replacement_Removals_27">#REF!</definedName>
    <definedName name="Targets_Asset_Replacement_Removals_28">#REF!</definedName>
    <definedName name="Targets_Asset_Replacement_Removals_29">#REF!</definedName>
    <definedName name="Targets_Asset_Replacement_Removals_3">#REF!</definedName>
    <definedName name="Targets_Asset_Replacement_Removals_30">#REF!</definedName>
    <definedName name="Targets_Asset_Replacement_Removals_31">#REF!</definedName>
    <definedName name="Targets_Asset_Replacement_Removals_32">#REF!</definedName>
    <definedName name="Targets_Asset_Replacement_Removals_33">#REF!</definedName>
    <definedName name="Targets_Asset_Replacement_Removals_34">#REF!</definedName>
    <definedName name="Targets_Asset_Replacement_Removals_35">#REF!</definedName>
    <definedName name="Targets_Asset_Replacement_Removals_36">#REF!</definedName>
    <definedName name="Targets_Asset_Replacement_Removals_37">#REF!</definedName>
    <definedName name="Targets_Asset_Replacement_Removals_38">#REF!</definedName>
    <definedName name="Targets_Asset_Replacement_Removals_39">#REF!</definedName>
    <definedName name="Targets_Asset_Replacement_Removals_4">#REF!</definedName>
    <definedName name="Targets_Asset_Replacement_Removals_40">#REF!</definedName>
    <definedName name="Targets_Asset_Replacement_Removals_41">#REF!</definedName>
    <definedName name="Targets_Asset_Replacement_Removals_42">#REF!</definedName>
    <definedName name="Targets_Asset_Replacement_Removals_43">#REF!</definedName>
    <definedName name="Targets_Asset_Replacement_Removals_44">#REF!</definedName>
    <definedName name="Targets_Asset_Replacement_Removals_45">#REF!</definedName>
    <definedName name="Targets_Asset_Replacement_Removals_46">#REF!</definedName>
    <definedName name="Targets_Asset_Replacement_Removals_47">#REF!</definedName>
    <definedName name="Targets_Asset_Replacement_Removals_48">#REF!</definedName>
    <definedName name="Targets_Asset_Replacement_Removals_49">#REF!</definedName>
    <definedName name="Targets_Asset_Replacement_Removals_5">#REF!</definedName>
    <definedName name="Targets_Asset_Replacement_Removals_50">#REF!</definedName>
    <definedName name="Targets_Asset_Replacement_Removals_51">#REF!</definedName>
    <definedName name="Targets_Asset_Replacement_Removals_52">#REF!</definedName>
    <definedName name="Targets_Asset_Replacement_Removals_53">#REF!</definedName>
    <definedName name="Targets_Asset_Replacement_Removals_54">#REF!</definedName>
    <definedName name="Targets_Asset_Replacement_Removals_55">#REF!</definedName>
    <definedName name="Targets_Asset_Replacement_Removals_56">#REF!</definedName>
    <definedName name="Targets_Asset_Replacement_Removals_57">#REF!</definedName>
    <definedName name="Targets_Asset_Replacement_Removals_58">#REF!</definedName>
    <definedName name="Targets_Asset_Replacement_Removals_59">#REF!</definedName>
    <definedName name="Targets_Asset_Replacement_Removals_6">#REF!</definedName>
    <definedName name="Targets_Asset_Replacement_Removals_60">#REF!</definedName>
    <definedName name="Targets_Asset_Replacement_Removals_61">#REF!</definedName>
    <definedName name="Targets_Asset_Replacement_Removals_7">#REF!</definedName>
    <definedName name="Targets_Asset_Replacement_Removals_8">#REF!</definedName>
    <definedName name="Targets_Asset_Replacement_Removals_9">#REF!</definedName>
    <definedName name="Targets_HVP_1">#REF!</definedName>
    <definedName name="Targets_HVP_10">#REF!</definedName>
    <definedName name="Targets_HVP_11">#REF!</definedName>
    <definedName name="Targets_HVP_12">#REF!</definedName>
    <definedName name="Targets_HVP_13">#REF!</definedName>
    <definedName name="Targets_HVP_14">#REF!</definedName>
    <definedName name="Targets_HVP_15">#REF!</definedName>
    <definedName name="Targets_HVP_16">#REF!</definedName>
    <definedName name="Targets_HVP_17">#REF!</definedName>
    <definedName name="Targets_HVP_18">#REF!</definedName>
    <definedName name="Targets_HVP_19">#REF!</definedName>
    <definedName name="Targets_HVP_2">#REF!</definedName>
    <definedName name="Targets_HVP_20">#REF!</definedName>
    <definedName name="Targets_HVP_21">#REF!</definedName>
    <definedName name="Targets_HVP_22">#REF!</definedName>
    <definedName name="Targets_HVP_23">#REF!</definedName>
    <definedName name="Targets_HVP_24">#REF!</definedName>
    <definedName name="Targets_HVP_25">#REF!</definedName>
    <definedName name="Targets_HVP_26">#REF!</definedName>
    <definedName name="Targets_HVP_27">#REF!</definedName>
    <definedName name="Targets_HVP_28">#REF!</definedName>
    <definedName name="Targets_HVP_29">#REF!</definedName>
    <definedName name="Targets_HVP_3">#REF!</definedName>
    <definedName name="Targets_HVP_30">#REF!</definedName>
    <definedName name="Targets_HVP_31">#REF!</definedName>
    <definedName name="Targets_HVP_32">#REF!</definedName>
    <definedName name="Targets_HVP_33">#REF!</definedName>
    <definedName name="Targets_HVP_34">#REF!</definedName>
    <definedName name="Targets_HVP_35">#REF!</definedName>
    <definedName name="Targets_HVP_36">#REF!</definedName>
    <definedName name="Targets_HVP_37">#REF!</definedName>
    <definedName name="Targets_HVP_38">#REF!</definedName>
    <definedName name="Targets_HVP_39">#REF!</definedName>
    <definedName name="Targets_HVP_4">#REF!</definedName>
    <definedName name="Targets_HVP_40">#REF!</definedName>
    <definedName name="Targets_HVP_41">#REF!</definedName>
    <definedName name="Targets_HVP_42">#REF!</definedName>
    <definedName name="Targets_HVP_43">#REF!</definedName>
    <definedName name="Targets_HVP_44">#REF!</definedName>
    <definedName name="Targets_HVP_45">#REF!</definedName>
    <definedName name="Targets_HVP_46">#REF!</definedName>
    <definedName name="Targets_HVP_47">#REF!</definedName>
    <definedName name="Targets_HVP_48">#REF!</definedName>
    <definedName name="Targets_HVP_49">#REF!</definedName>
    <definedName name="Targets_HVP_5">#REF!</definedName>
    <definedName name="Targets_HVP_50">#REF!</definedName>
    <definedName name="Targets_HVP_51">#REF!</definedName>
    <definedName name="Targets_HVP_52">#REF!</definedName>
    <definedName name="Targets_HVP_53">#REF!</definedName>
    <definedName name="Targets_HVP_54">#REF!</definedName>
    <definedName name="Targets_HVP_55">#REF!</definedName>
    <definedName name="Targets_HVP_56">#REF!</definedName>
    <definedName name="Targets_HVP_57">#REF!</definedName>
    <definedName name="Targets_HVP_58">#REF!</definedName>
    <definedName name="Targets_HVP_59">#REF!</definedName>
    <definedName name="Targets_HVP_6">#REF!</definedName>
    <definedName name="Targets_HVP_60">#REF!</definedName>
    <definedName name="Targets_HVP_61">#REF!</definedName>
    <definedName name="Targets_HVP_7">#REF!</definedName>
    <definedName name="Targets_HVP_8">#REF!</definedName>
    <definedName name="Targets_HVP_9">#REF!</definedName>
    <definedName name="Targets_HVP_AR_Additions_1">#REF!</definedName>
    <definedName name="Targets_HVP_AR_Additions_10">#REF!</definedName>
    <definedName name="Targets_HVP_AR_Additions_11">#REF!</definedName>
    <definedName name="Targets_HVP_AR_Additions_12">#REF!</definedName>
    <definedName name="Targets_HVP_AR_Additions_13">#REF!</definedName>
    <definedName name="Targets_HVP_AR_Additions_14">#REF!</definedName>
    <definedName name="Targets_HVP_AR_Additions_15">#REF!</definedName>
    <definedName name="Targets_HVP_AR_Additions_16">#REF!</definedName>
    <definedName name="Targets_HVP_AR_Additions_17">#REF!</definedName>
    <definedName name="Targets_HVP_AR_Additions_18">#REF!</definedName>
    <definedName name="Targets_HVP_AR_Additions_19">#REF!</definedName>
    <definedName name="Targets_HVP_AR_Additions_2">#REF!</definedName>
    <definedName name="Targets_HVP_AR_Additions_20">#REF!</definedName>
    <definedName name="Targets_HVP_AR_Additions_21">#REF!</definedName>
    <definedName name="Targets_HVP_AR_Additions_22">#REF!</definedName>
    <definedName name="Targets_HVP_AR_Additions_23">#REF!</definedName>
    <definedName name="Targets_HVP_AR_Additions_24">#REF!</definedName>
    <definedName name="Targets_HVP_AR_Additions_25">#REF!</definedName>
    <definedName name="Targets_HVP_AR_Additions_26">#REF!</definedName>
    <definedName name="Targets_HVP_AR_Additions_27">#REF!</definedName>
    <definedName name="Targets_HVP_AR_Additions_28">#REF!</definedName>
    <definedName name="Targets_HVP_AR_Additions_29">#REF!</definedName>
    <definedName name="Targets_HVP_AR_Additions_3">#REF!</definedName>
    <definedName name="Targets_HVP_AR_Additions_30">#REF!</definedName>
    <definedName name="Targets_HVP_AR_Additions_31">#REF!</definedName>
    <definedName name="Targets_HVP_AR_Additions_32">#REF!</definedName>
    <definedName name="Targets_HVP_AR_Additions_33">#REF!</definedName>
    <definedName name="Targets_HVP_AR_Additions_34">#REF!</definedName>
    <definedName name="Targets_HVP_AR_Additions_35">#REF!</definedName>
    <definedName name="Targets_HVP_AR_Additions_36">#REF!</definedName>
    <definedName name="Targets_HVP_AR_Additions_37">#REF!</definedName>
    <definedName name="Targets_HVP_AR_Additions_38">#REF!</definedName>
    <definedName name="Targets_HVP_AR_Additions_39">#REF!</definedName>
    <definedName name="Targets_HVP_AR_Additions_4">#REF!</definedName>
    <definedName name="Targets_HVP_AR_Additions_40">#REF!</definedName>
    <definedName name="Targets_HVP_AR_Additions_41">#REF!</definedName>
    <definedName name="Targets_HVP_AR_Additions_42">#REF!</definedName>
    <definedName name="Targets_HVP_AR_Additions_43">#REF!</definedName>
    <definedName name="Targets_HVP_AR_Additions_44">#REF!</definedName>
    <definedName name="Targets_HVP_AR_Additions_45">#REF!</definedName>
    <definedName name="Targets_HVP_AR_Additions_46">#REF!</definedName>
    <definedName name="Targets_HVP_AR_Additions_47">#REF!</definedName>
    <definedName name="Targets_HVP_AR_Additions_48">#REF!</definedName>
    <definedName name="Targets_HVP_AR_Additions_49">#REF!</definedName>
    <definedName name="Targets_HVP_AR_Additions_5">#REF!</definedName>
    <definedName name="Targets_HVP_AR_Additions_50">#REF!</definedName>
    <definedName name="Targets_HVP_AR_Additions_51">#REF!</definedName>
    <definedName name="Targets_HVP_AR_Additions_52">#REF!</definedName>
    <definedName name="Targets_HVP_AR_Additions_53">#REF!</definedName>
    <definedName name="Targets_HVP_AR_Additions_54">#REF!</definedName>
    <definedName name="Targets_HVP_AR_Additions_55">#REF!</definedName>
    <definedName name="Targets_HVP_AR_Additions_56">#REF!</definedName>
    <definedName name="Targets_HVP_AR_Additions_57">#REF!</definedName>
    <definedName name="Targets_HVP_AR_Additions_58">#REF!</definedName>
    <definedName name="Targets_HVP_AR_Additions_59">#REF!</definedName>
    <definedName name="Targets_HVP_AR_Additions_6">#REF!</definedName>
    <definedName name="Targets_HVP_AR_Additions_60">#REF!</definedName>
    <definedName name="Targets_HVP_AR_Additions_61">#REF!</definedName>
    <definedName name="Targets_HVP_AR_Additions_7">#REF!</definedName>
    <definedName name="Targets_HVP_AR_Additions_8">#REF!</definedName>
    <definedName name="Targets_HVP_AR_Additions_9">#REF!</definedName>
    <definedName name="Targets_HVP_AR_Removals_1">#REF!</definedName>
    <definedName name="Targets_HVP_AR_Removals_10">#REF!</definedName>
    <definedName name="Targets_HVP_AR_Removals_11">#REF!</definedName>
    <definedName name="Targets_HVP_AR_Removals_12">#REF!</definedName>
    <definedName name="Targets_HVP_AR_Removals_13">#REF!</definedName>
    <definedName name="Targets_HVP_AR_Removals_14">#REF!</definedName>
    <definedName name="Targets_HVP_AR_Removals_15">#REF!</definedName>
    <definedName name="Targets_HVP_AR_Removals_16">#REF!</definedName>
    <definedName name="Targets_HVP_AR_Removals_17">#REF!</definedName>
    <definedName name="Targets_HVP_AR_Removals_18">#REF!</definedName>
    <definedName name="Targets_HVP_AR_Removals_19">#REF!</definedName>
    <definedName name="Targets_HVP_AR_Removals_2">#REF!</definedName>
    <definedName name="Targets_HVP_AR_Removals_20">#REF!</definedName>
    <definedName name="Targets_HVP_AR_Removals_21">#REF!</definedName>
    <definedName name="Targets_HVP_AR_Removals_22">#REF!</definedName>
    <definedName name="Targets_HVP_AR_Removals_23">#REF!</definedName>
    <definedName name="Targets_HVP_AR_Removals_24">#REF!</definedName>
    <definedName name="Targets_HVP_AR_Removals_25">#REF!</definedName>
    <definedName name="Targets_HVP_AR_Removals_26">#REF!</definedName>
    <definedName name="Targets_HVP_AR_Removals_27">#REF!</definedName>
    <definedName name="Targets_HVP_AR_Removals_28">#REF!</definedName>
    <definedName name="Targets_HVP_AR_Removals_29">#REF!</definedName>
    <definedName name="Targets_HVP_AR_Removals_3">#REF!</definedName>
    <definedName name="Targets_HVP_AR_Removals_30">#REF!</definedName>
    <definedName name="Targets_HVP_AR_Removals_31">#REF!</definedName>
    <definedName name="Targets_HVP_AR_Removals_32">#REF!</definedName>
    <definedName name="Targets_HVP_AR_Removals_33">#REF!</definedName>
    <definedName name="Targets_HVP_AR_Removals_34">#REF!</definedName>
    <definedName name="Targets_HVP_AR_Removals_35">#REF!</definedName>
    <definedName name="Targets_HVP_AR_Removals_36">#REF!</definedName>
    <definedName name="Targets_HVP_AR_Removals_37">#REF!</definedName>
    <definedName name="Targets_HVP_AR_Removals_38">#REF!</definedName>
    <definedName name="Targets_HVP_AR_Removals_39">#REF!</definedName>
    <definedName name="Targets_HVP_AR_Removals_4">#REF!</definedName>
    <definedName name="Targets_HVP_AR_Removals_40">#REF!</definedName>
    <definedName name="Targets_HVP_AR_Removals_41">#REF!</definedName>
    <definedName name="Targets_HVP_AR_Removals_42">#REF!</definedName>
    <definedName name="Targets_HVP_AR_Removals_43">#REF!</definedName>
    <definedName name="Targets_HVP_AR_Removals_44">#REF!</definedName>
    <definedName name="Targets_HVP_AR_Removals_45">#REF!</definedName>
    <definedName name="Targets_HVP_AR_Removals_46">#REF!</definedName>
    <definedName name="Targets_HVP_AR_Removals_47">#REF!</definedName>
    <definedName name="Targets_HVP_AR_Removals_48">#REF!</definedName>
    <definedName name="Targets_HVP_AR_Removals_49">#REF!</definedName>
    <definedName name="Targets_HVP_AR_Removals_5">#REF!</definedName>
    <definedName name="Targets_HVP_AR_Removals_50">#REF!</definedName>
    <definedName name="Targets_HVP_AR_Removals_51">#REF!</definedName>
    <definedName name="Targets_HVP_AR_Removals_52">#REF!</definedName>
    <definedName name="Targets_HVP_AR_Removals_53">#REF!</definedName>
    <definedName name="Targets_HVP_AR_Removals_54">#REF!</definedName>
    <definedName name="Targets_HVP_AR_Removals_55">#REF!</definedName>
    <definedName name="Targets_HVP_AR_Removals_56">#REF!</definedName>
    <definedName name="Targets_HVP_AR_Removals_57">#REF!</definedName>
    <definedName name="Targets_HVP_AR_Removals_58">#REF!</definedName>
    <definedName name="Targets_HVP_AR_Removals_59">#REF!</definedName>
    <definedName name="Targets_HVP_AR_Removals_6">#REF!</definedName>
    <definedName name="Targets_HVP_AR_Removals_60">#REF!</definedName>
    <definedName name="Targets_HVP_AR_Removals_61">#REF!</definedName>
    <definedName name="Targets_HVP_AR_Removals_7">#REF!</definedName>
    <definedName name="Targets_HVP_AR_Removals_8">#REF!</definedName>
    <definedName name="Targets_HVP_AR_Removals_9">#REF!</definedName>
    <definedName name="Targets_HVP_PostRef_1">#REF!</definedName>
    <definedName name="Targets_HVP_PostRef_10">#REF!</definedName>
    <definedName name="Targets_HVP_PostRef_11">#REF!</definedName>
    <definedName name="Targets_HVP_PostRef_12">#REF!</definedName>
    <definedName name="Targets_HVP_PostRef_13">#REF!</definedName>
    <definedName name="Targets_HVP_PostRef_14">#REF!</definedName>
    <definedName name="Targets_HVP_PostRef_15">#REF!</definedName>
    <definedName name="Targets_HVP_PostRef_16">#REF!</definedName>
    <definedName name="Targets_HVP_PostRef_17">#REF!</definedName>
    <definedName name="Targets_HVP_PostRef_18">#REF!</definedName>
    <definedName name="Targets_HVP_PostRef_19">#REF!</definedName>
    <definedName name="Targets_HVP_PostRef_2">#REF!</definedName>
    <definedName name="Targets_HVP_PostRef_20">#REF!</definedName>
    <definedName name="Targets_HVP_PostRef_21">#REF!</definedName>
    <definedName name="Targets_HVP_PostRef_22">#REF!</definedName>
    <definedName name="Targets_HVP_PostRef_23">#REF!</definedName>
    <definedName name="Targets_HVP_PostRef_24">#REF!</definedName>
    <definedName name="Targets_HVP_PostRef_25">#REF!</definedName>
    <definedName name="Targets_HVP_PostRef_26">#REF!</definedName>
    <definedName name="Targets_HVP_PostRef_27">#REF!</definedName>
    <definedName name="Targets_HVP_PostRef_28">#REF!</definedName>
    <definedName name="Targets_HVP_PostRef_29">#REF!</definedName>
    <definedName name="Targets_HVP_PostRef_3">#REF!</definedName>
    <definedName name="Targets_HVP_PostRef_30">#REF!</definedName>
    <definedName name="Targets_HVP_PostRef_31">#REF!</definedName>
    <definedName name="Targets_HVP_PostRef_32">#REF!</definedName>
    <definedName name="Targets_HVP_PostRef_33">#REF!</definedName>
    <definedName name="Targets_HVP_PostRef_34">#REF!</definedName>
    <definedName name="Targets_HVP_PostRef_35">#REF!</definedName>
    <definedName name="Targets_HVP_PostRef_36">#REF!</definedName>
    <definedName name="Targets_HVP_PostRef_37">#REF!</definedName>
    <definedName name="Targets_HVP_PostRef_38">#REF!</definedName>
    <definedName name="Targets_HVP_PostRef_39">#REF!</definedName>
    <definedName name="Targets_HVP_PostRef_4">#REF!</definedName>
    <definedName name="Targets_HVP_PostRef_40">#REF!</definedName>
    <definedName name="Targets_HVP_PostRef_41">#REF!</definedName>
    <definedName name="Targets_HVP_PostRef_42">#REF!</definedName>
    <definedName name="Targets_HVP_PostRef_43">#REF!</definedName>
    <definedName name="Targets_HVP_PostRef_44">#REF!</definedName>
    <definedName name="Targets_HVP_PostRef_45">#REF!</definedName>
    <definedName name="Targets_HVP_PostRef_46">#REF!</definedName>
    <definedName name="Targets_HVP_PostRef_47">#REF!</definedName>
    <definedName name="Targets_HVP_PostRef_48">#REF!</definedName>
    <definedName name="Targets_HVP_PostRef_49">#REF!</definedName>
    <definedName name="Targets_HVP_PostRef_5">#REF!</definedName>
    <definedName name="Targets_HVP_PostRef_50">#REF!</definedName>
    <definedName name="Targets_HVP_PostRef_51">#REF!</definedName>
    <definedName name="Targets_HVP_PostRef_52">#REF!</definedName>
    <definedName name="Targets_HVP_PostRef_53">#REF!</definedName>
    <definedName name="Targets_HVP_PostRef_54">#REF!</definedName>
    <definedName name="Targets_HVP_PostRef_55">#REF!</definedName>
    <definedName name="Targets_HVP_PostRef_56">#REF!</definedName>
    <definedName name="Targets_HVP_PostRef_57">#REF!</definedName>
    <definedName name="Targets_HVP_PostRef_58">#REF!</definedName>
    <definedName name="Targets_HVP_PostRef_59">#REF!</definedName>
    <definedName name="Targets_HVP_PostRef_6">#REF!</definedName>
    <definedName name="Targets_HVP_PostRef_60">#REF!</definedName>
    <definedName name="Targets_HVP_PostRef_61">#REF!</definedName>
    <definedName name="Targets_HVP_PostRef_7">#REF!</definedName>
    <definedName name="Targets_HVP_PostRef_8">#REF!</definedName>
    <definedName name="Targets_HVP_PostRef_9">#REF!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hidden="1">{#VALUE!,#N/A,FALSE,0}</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hidden="1">{"Japan_Capers_Ed_Pub",#N/A,FALSE,"DI 2 YEAR MASTER SCHEDULE"}</definedName>
    <definedName name="WACC">#REF!</definedName>
    <definedName name="Whole_Life_Risk_1">#REF!</definedName>
    <definedName name="Whole_Life_Risk_10">#REF!</definedName>
    <definedName name="Whole_Life_Risk_11">#REF!</definedName>
    <definedName name="Whole_Life_Risk_12">#REF!</definedName>
    <definedName name="Whole_Life_Risk_13">#REF!</definedName>
    <definedName name="Whole_Life_Risk_14">#REF!</definedName>
    <definedName name="Whole_Life_Risk_15">#REF!</definedName>
    <definedName name="Whole_Life_Risk_16">#REF!</definedName>
    <definedName name="Whole_Life_Risk_17">#REF!</definedName>
    <definedName name="Whole_Life_Risk_18">#REF!</definedName>
    <definedName name="Whole_Life_Risk_19">#REF!</definedName>
    <definedName name="Whole_Life_Risk_2">#REF!</definedName>
    <definedName name="Whole_Life_Risk_20">#REF!</definedName>
    <definedName name="Whole_Life_Risk_21">#REF!</definedName>
    <definedName name="Whole_Life_Risk_22">#REF!</definedName>
    <definedName name="Whole_Life_Risk_23">#REF!</definedName>
    <definedName name="Whole_Life_Risk_24">#REF!</definedName>
    <definedName name="Whole_Life_Risk_25">#REF!</definedName>
    <definedName name="Whole_Life_Risk_26">#REF!</definedName>
    <definedName name="Whole_Life_Risk_27">#REF!</definedName>
    <definedName name="Whole_Life_Risk_28">#REF!</definedName>
    <definedName name="Whole_Life_Risk_29">#REF!</definedName>
    <definedName name="Whole_Life_Risk_3">#REF!</definedName>
    <definedName name="Whole_Life_Risk_30">#REF!</definedName>
    <definedName name="Whole_Life_Risk_31">#REF!</definedName>
    <definedName name="Whole_Life_Risk_32">#REF!</definedName>
    <definedName name="Whole_Life_Risk_33">#REF!</definedName>
    <definedName name="Whole_Life_Risk_34">#REF!</definedName>
    <definedName name="Whole_Life_Risk_35">#REF!</definedName>
    <definedName name="Whole_Life_Risk_36">#REF!</definedName>
    <definedName name="Whole_Life_Risk_37">#REF!</definedName>
    <definedName name="Whole_Life_Risk_38">#REF!</definedName>
    <definedName name="Whole_Life_Risk_39">#REF!</definedName>
    <definedName name="Whole_Life_Risk_4">#REF!</definedName>
    <definedName name="Whole_Life_Risk_40">#REF!</definedName>
    <definedName name="Whole_Life_Risk_41">#REF!</definedName>
    <definedName name="Whole_Life_Risk_42">#REF!</definedName>
    <definedName name="Whole_Life_Risk_43">#REF!</definedName>
    <definedName name="Whole_Life_Risk_44">#REF!</definedName>
    <definedName name="Whole_Life_Risk_45">#REF!</definedName>
    <definedName name="Whole_Life_Risk_46">#REF!</definedName>
    <definedName name="Whole_Life_Risk_47">#REF!</definedName>
    <definedName name="Whole_Life_Risk_48">#REF!</definedName>
    <definedName name="Whole_Life_Risk_49">#REF!</definedName>
    <definedName name="Whole_Life_Risk_5">#REF!</definedName>
    <definedName name="Whole_Life_Risk_50">#REF!</definedName>
    <definedName name="Whole_Life_Risk_51">#REF!</definedName>
    <definedName name="Whole_Life_Risk_52">#REF!</definedName>
    <definedName name="Whole_Life_Risk_53">#REF!</definedName>
    <definedName name="Whole_Life_Risk_54">#REF!</definedName>
    <definedName name="Whole_Life_Risk_55">#REF!</definedName>
    <definedName name="Whole_Life_Risk_56">#REF!</definedName>
    <definedName name="Whole_Life_Risk_57">#REF!</definedName>
    <definedName name="Whole_Life_Risk_58">#REF!</definedName>
    <definedName name="Whole_Life_Risk_59">#REF!</definedName>
    <definedName name="Whole_Life_Risk_6">#REF!</definedName>
    <definedName name="Whole_Life_Risk_60">#REF!</definedName>
    <definedName name="Whole_Life_Risk_61">#REF!</definedName>
    <definedName name="Whole_Life_Risk_7">#REF!</definedName>
    <definedName name="Whole_Life_Risk_8">#REF!</definedName>
    <definedName name="Whole_Life_Risk_9">#REF!</definedName>
    <definedName name="wrn.CapersPlotter." hidden="1">{#N/A,#N/A,FALSE,"DI 2 YEAR MASTER SCHEDULE"}</definedName>
    <definedName name="wrn.Edutainment._.Priority._.List." hidden="1">{#N/A,#N/A,FALSE,"DI 2 YEAR MASTER SCHEDULE"}</definedName>
    <definedName name="wrn.Japan_Capers_Ed._.Pub." hidden="1">{"Japan_Capers_Ed_Pub",#N/A,FALSE,"DI 2 YEAR MASTER SCHEDULE"}</definedName>
    <definedName name="wrn.Mat." hidden="1">{"staff",#N/A,FALSE,"Current Month"}</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hidden="1">{#N/A,#N/A,FALSE,"DI 2 YEAR MASTER SCHEDULE"}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hidden="1">{#N/A,#N/A,FALSE,"DI 2 YEAR MASTER SCHEDULE"}</definedName>
    <definedName name="Z_9A428CE1_B4D9_11D0_A8AA_0000C071AEE7_.wvu.Cols" hidden="1">#REF!,#REF!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75" l="1"/>
  <c r="B20" i="74"/>
  <c r="B20" i="73"/>
  <c r="B20" i="72"/>
  <c r="B20" i="71"/>
  <c r="B20" i="70"/>
  <c r="B20" i="69"/>
  <c r="B20" i="68"/>
  <c r="V81" i="68" s="1"/>
  <c r="B20" i="67"/>
  <c r="B20" i="88"/>
  <c r="B10" i="75"/>
  <c r="B10" i="74"/>
  <c r="B10" i="73"/>
  <c r="B10" i="72"/>
  <c r="B10" i="71"/>
  <c r="B10" i="70"/>
  <c r="B10" i="69"/>
  <c r="B10" i="68"/>
  <c r="B10" i="67"/>
  <c r="B10" i="88"/>
  <c r="AR105" i="71"/>
  <c r="AC103" i="71"/>
  <c r="AS91" i="71"/>
  <c r="U91" i="71"/>
  <c r="AF88" i="71"/>
  <c r="AL85" i="71"/>
  <c r="AB106" i="70"/>
  <c r="AN103" i="70"/>
  <c r="AZ75" i="75"/>
  <c r="BA75" i="75"/>
  <c r="BB75" i="75"/>
  <c r="AZ75" i="74"/>
  <c r="BA75" i="74"/>
  <c r="BB75" i="74"/>
  <c r="AZ75" i="73"/>
  <c r="BA75" i="73"/>
  <c r="BB75" i="73"/>
  <c r="AZ75" i="72"/>
  <c r="BA75" i="72"/>
  <c r="BB75" i="72"/>
  <c r="AZ75" i="71"/>
  <c r="BA75" i="71"/>
  <c r="BB75" i="71"/>
  <c r="AZ75" i="70"/>
  <c r="BA75" i="70"/>
  <c r="BB75" i="70"/>
  <c r="AZ75" i="69"/>
  <c r="BA75" i="69"/>
  <c r="BB75" i="69"/>
  <c r="AB52" i="81"/>
  <c r="AF52" i="81" s="1"/>
  <c r="AJ52" i="81" s="1"/>
  <c r="AN52" i="81" s="1"/>
  <c r="AR52" i="81" s="1"/>
  <c r="AV52" i="81" s="1"/>
  <c r="Z52" i="81"/>
  <c r="AD52" i="81" s="1"/>
  <c r="AH52" i="81" s="1"/>
  <c r="AL52" i="81" s="1"/>
  <c r="AP52" i="81" s="1"/>
  <c r="AT52" i="81" s="1"/>
  <c r="AX52" i="81" s="1"/>
  <c r="Y52" i="81"/>
  <c r="AC52" i="81" s="1"/>
  <c r="AG52" i="81" s="1"/>
  <c r="AK52" i="81" s="1"/>
  <c r="AO52" i="81" s="1"/>
  <c r="AS52" i="81" s="1"/>
  <c r="AW52" i="81" s="1"/>
  <c r="X52" i="81"/>
  <c r="W52" i="81"/>
  <c r="AA52" i="81" s="1"/>
  <c r="AE52" i="81" s="1"/>
  <c r="AI52" i="81" s="1"/>
  <c r="AM52" i="81" s="1"/>
  <c r="AQ52" i="81" s="1"/>
  <c r="AU52" i="81" s="1"/>
  <c r="AY52" i="81" s="1"/>
  <c r="U52" i="81"/>
  <c r="T52" i="81"/>
  <c r="S52" i="81"/>
  <c r="R52" i="81"/>
  <c r="P52" i="81"/>
  <c r="O52" i="81"/>
  <c r="N52" i="81"/>
  <c r="M52" i="81"/>
  <c r="K52" i="81"/>
  <c r="J52" i="81"/>
  <c r="I52" i="81"/>
  <c r="H52" i="81"/>
  <c r="F52" i="81"/>
  <c r="E52" i="81"/>
  <c r="D52" i="81"/>
  <c r="C52" i="81"/>
  <c r="BB82" i="75"/>
  <c r="BB83" i="75" s="1"/>
  <c r="AU82" i="75"/>
  <c r="AU83" i="75" s="1"/>
  <c r="AT82" i="75"/>
  <c r="AT83" i="75" s="1"/>
  <c r="AM82" i="75"/>
  <c r="AM83" i="75" s="1"/>
  <c r="AL82" i="75"/>
  <c r="AL83" i="75" s="1"/>
  <c r="AE82" i="75"/>
  <c r="AE83" i="75" s="1"/>
  <c r="AD82" i="75"/>
  <c r="AD83" i="75" s="1"/>
  <c r="V82" i="75"/>
  <c r="AY101" i="75" s="1"/>
  <c r="G82" i="75"/>
  <c r="AV86" i="75" s="1"/>
  <c r="BA82" i="75"/>
  <c r="BA83" i="75" s="1"/>
  <c r="AZ82" i="75"/>
  <c r="AZ83" i="75" s="1"/>
  <c r="AY82" i="75"/>
  <c r="AY83" i="75" s="1"/>
  <c r="AX82" i="75"/>
  <c r="AX83" i="75" s="1"/>
  <c r="AW82" i="75"/>
  <c r="AW83" i="75" s="1"/>
  <c r="AV82" i="75"/>
  <c r="AV83" i="75" s="1"/>
  <c r="AS82" i="75"/>
  <c r="AS83" i="75" s="1"/>
  <c r="AR82" i="75"/>
  <c r="AR83" i="75" s="1"/>
  <c r="AQ82" i="75"/>
  <c r="AQ83" i="75" s="1"/>
  <c r="AP82" i="75"/>
  <c r="AP83" i="75" s="1"/>
  <c r="AO82" i="75"/>
  <c r="AO83" i="75" s="1"/>
  <c r="AN82" i="75"/>
  <c r="AN83" i="75" s="1"/>
  <c r="AK82" i="75"/>
  <c r="AK83" i="75" s="1"/>
  <c r="AJ82" i="75"/>
  <c r="AJ83" i="75" s="1"/>
  <c r="AI82" i="75"/>
  <c r="AI83" i="75" s="1"/>
  <c r="AH82" i="75"/>
  <c r="AH83" i="75" s="1"/>
  <c r="AG82" i="75"/>
  <c r="AG83" i="75" s="1"/>
  <c r="AF82" i="75"/>
  <c r="AF83" i="75" s="1"/>
  <c r="AC82" i="75"/>
  <c r="AC83" i="75" s="1"/>
  <c r="AB82" i="75"/>
  <c r="AB83" i="75" s="1"/>
  <c r="AA81" i="75"/>
  <c r="AA82" i="75" s="1"/>
  <c r="AX106" i="75" s="1"/>
  <c r="Z81" i="75"/>
  <c r="Z82" i="75" s="1"/>
  <c r="BA105" i="75" s="1"/>
  <c r="Y81" i="75"/>
  <c r="Y82" i="75" s="1"/>
  <c r="AS104" i="75" s="1"/>
  <c r="X81" i="75"/>
  <c r="X82" i="75" s="1"/>
  <c r="AX103" i="75" s="1"/>
  <c r="W81" i="75"/>
  <c r="W82" i="75" s="1"/>
  <c r="V81" i="75"/>
  <c r="U81" i="75"/>
  <c r="U82" i="75" s="1"/>
  <c r="AU100" i="75" s="1"/>
  <c r="T81" i="75"/>
  <c r="T82" i="75" s="1"/>
  <c r="AR99" i="75" s="1"/>
  <c r="S81" i="75"/>
  <c r="S82" i="75" s="1"/>
  <c r="BB98" i="75" s="1"/>
  <c r="R81" i="75"/>
  <c r="R82" i="75" s="1"/>
  <c r="BA97" i="75" s="1"/>
  <c r="Q81" i="75"/>
  <c r="Q82" i="75" s="1"/>
  <c r="BA96" i="75" s="1"/>
  <c r="P81" i="75"/>
  <c r="P82" i="75" s="1"/>
  <c r="BB95" i="75" s="1"/>
  <c r="O81" i="75"/>
  <c r="O82" i="75" s="1"/>
  <c r="N81" i="75"/>
  <c r="N82" i="75" s="1"/>
  <c r="M81" i="75"/>
  <c r="M82" i="75" s="1"/>
  <c r="AY92" i="75" s="1"/>
  <c r="L81" i="75"/>
  <c r="L82" i="75" s="1"/>
  <c r="AR91" i="75" s="1"/>
  <c r="K81" i="75"/>
  <c r="K82" i="75" s="1"/>
  <c r="AX90" i="75" s="1"/>
  <c r="J81" i="75"/>
  <c r="J82" i="75" s="1"/>
  <c r="AS89" i="75" s="1"/>
  <c r="I81" i="75"/>
  <c r="I82" i="75" s="1"/>
  <c r="BA88" i="75" s="1"/>
  <c r="H81" i="75"/>
  <c r="H82" i="75" s="1"/>
  <c r="AX87" i="75" s="1"/>
  <c r="G81" i="75"/>
  <c r="F81" i="75"/>
  <c r="F82" i="75" s="1"/>
  <c r="AU85" i="75" s="1"/>
  <c r="E81" i="75"/>
  <c r="E82" i="75" s="1"/>
  <c r="AU84" i="75" s="1"/>
  <c r="AW83" i="74"/>
  <c r="AV83" i="74"/>
  <c r="X83" i="74"/>
  <c r="AY82" i="74"/>
  <c r="AY83" i="74" s="1"/>
  <c r="AX82" i="74"/>
  <c r="AX83" i="74" s="1"/>
  <c r="AW82" i="74"/>
  <c r="AV82" i="74"/>
  <c r="AQ82" i="74"/>
  <c r="AQ83" i="74" s="1"/>
  <c r="AP82" i="74"/>
  <c r="AP83" i="74" s="1"/>
  <c r="AO82" i="74"/>
  <c r="AO83" i="74" s="1"/>
  <c r="AN82" i="74"/>
  <c r="AN83" i="74" s="1"/>
  <c r="AI82" i="74"/>
  <c r="AI83" i="74" s="1"/>
  <c r="AH82" i="74"/>
  <c r="AH83" i="74" s="1"/>
  <c r="AG82" i="74"/>
  <c r="AG83" i="74" s="1"/>
  <c r="AF82" i="74"/>
  <c r="AF83" i="74" s="1"/>
  <c r="Z82" i="74"/>
  <c r="AX105" i="74" s="1"/>
  <c r="X82" i="74"/>
  <c r="AU103" i="74" s="1"/>
  <c r="P82" i="74"/>
  <c r="BB82" i="74"/>
  <c r="BB83" i="74" s="1"/>
  <c r="BA82" i="74"/>
  <c r="BA83" i="74" s="1"/>
  <c r="AZ82" i="74"/>
  <c r="AZ83" i="74" s="1"/>
  <c r="AU82" i="74"/>
  <c r="AU83" i="74" s="1"/>
  <c r="AT82" i="74"/>
  <c r="AT83" i="74" s="1"/>
  <c r="AS82" i="74"/>
  <c r="AS83" i="74" s="1"/>
  <c r="AR82" i="74"/>
  <c r="AR83" i="74" s="1"/>
  <c r="AM82" i="74"/>
  <c r="AM83" i="74" s="1"/>
  <c r="AL82" i="74"/>
  <c r="AL83" i="74" s="1"/>
  <c r="AK82" i="74"/>
  <c r="AK83" i="74" s="1"/>
  <c r="AJ82" i="74"/>
  <c r="AJ83" i="74" s="1"/>
  <c r="AE82" i="74"/>
  <c r="AE83" i="74" s="1"/>
  <c r="AD82" i="74"/>
  <c r="AD83" i="74" s="1"/>
  <c r="AC82" i="74"/>
  <c r="AC83" i="74" s="1"/>
  <c r="AB82" i="74"/>
  <c r="AB83" i="74" s="1"/>
  <c r="AA81" i="74"/>
  <c r="AA82" i="74" s="1"/>
  <c r="AJ106" i="74" s="1"/>
  <c r="Z81" i="74"/>
  <c r="Y81" i="74"/>
  <c r="Y82" i="74" s="1"/>
  <c r="X81" i="74"/>
  <c r="W81" i="74"/>
  <c r="W82" i="74" s="1"/>
  <c r="V81" i="74"/>
  <c r="V82" i="74" s="1"/>
  <c r="AV101" i="74" s="1"/>
  <c r="U81" i="74"/>
  <c r="U82" i="74" s="1"/>
  <c r="AR100" i="74" s="1"/>
  <c r="T81" i="74"/>
  <c r="T82" i="74" s="1"/>
  <c r="BA99" i="74" s="1"/>
  <c r="S81" i="74"/>
  <c r="S82" i="74" s="1"/>
  <c r="R81" i="74"/>
  <c r="R82" i="74" s="1"/>
  <c r="Q81" i="74"/>
  <c r="Q82" i="74" s="1"/>
  <c r="P81" i="74"/>
  <c r="O81" i="74"/>
  <c r="O82" i="74" s="1"/>
  <c r="BA94" i="74" s="1"/>
  <c r="N81" i="74"/>
  <c r="N82" i="74" s="1"/>
  <c r="AR93" i="74" s="1"/>
  <c r="M81" i="74"/>
  <c r="M82" i="74" s="1"/>
  <c r="AV92" i="74" s="1"/>
  <c r="L81" i="74"/>
  <c r="L82" i="74" s="1"/>
  <c r="BA91" i="74" s="1"/>
  <c r="K81" i="74"/>
  <c r="K82" i="74" s="1"/>
  <c r="J81" i="74"/>
  <c r="J82" i="74" s="1"/>
  <c r="I81" i="74"/>
  <c r="I82" i="74" s="1"/>
  <c r="H81" i="74"/>
  <c r="H82" i="74" s="1"/>
  <c r="G81" i="74"/>
  <c r="G82" i="74" s="1"/>
  <c r="AS86" i="74" s="1"/>
  <c r="F81" i="74"/>
  <c r="F82" i="74" s="1"/>
  <c r="AR85" i="74" s="1"/>
  <c r="E81" i="74"/>
  <c r="E82" i="74" s="1"/>
  <c r="AR84" i="74" s="1"/>
  <c r="AX82" i="73"/>
  <c r="AX83" i="73" s="1"/>
  <c r="AP82" i="73"/>
  <c r="AP83" i="73" s="1"/>
  <c r="AH82" i="73"/>
  <c r="AH83" i="73" s="1"/>
  <c r="BB82" i="73"/>
  <c r="BB83" i="73" s="1"/>
  <c r="BA82" i="73"/>
  <c r="BA83" i="73" s="1"/>
  <c r="AZ82" i="73"/>
  <c r="AZ83" i="73" s="1"/>
  <c r="AY82" i="73"/>
  <c r="AY83" i="73" s="1"/>
  <c r="AW82" i="73"/>
  <c r="AW83" i="73" s="1"/>
  <c r="AV82" i="73"/>
  <c r="AV83" i="73" s="1"/>
  <c r="AU82" i="73"/>
  <c r="AU83" i="73" s="1"/>
  <c r="AT82" i="73"/>
  <c r="AT83" i="73" s="1"/>
  <c r="AS82" i="73"/>
  <c r="AS83" i="73" s="1"/>
  <c r="AR82" i="73"/>
  <c r="AR83" i="73" s="1"/>
  <c r="AQ82" i="73"/>
  <c r="AQ83" i="73" s="1"/>
  <c r="AO82" i="73"/>
  <c r="AO83" i="73" s="1"/>
  <c r="AN82" i="73"/>
  <c r="AN83" i="73" s="1"/>
  <c r="AM82" i="73"/>
  <c r="AM83" i="73" s="1"/>
  <c r="AL82" i="73"/>
  <c r="AL83" i="73" s="1"/>
  <c r="AK82" i="73"/>
  <c r="AK83" i="73" s="1"/>
  <c r="AJ82" i="73"/>
  <c r="AJ83" i="73" s="1"/>
  <c r="AI82" i="73"/>
  <c r="AI83" i="73" s="1"/>
  <c r="AG82" i="73"/>
  <c r="AG83" i="73" s="1"/>
  <c r="AF82" i="73"/>
  <c r="AF83" i="73" s="1"/>
  <c r="AE82" i="73"/>
  <c r="AE83" i="73" s="1"/>
  <c r="AD82" i="73"/>
  <c r="AD83" i="73" s="1"/>
  <c r="AC82" i="73"/>
  <c r="AC83" i="73" s="1"/>
  <c r="AB82" i="73"/>
  <c r="AB83" i="73" s="1"/>
  <c r="AA81" i="73"/>
  <c r="AA82" i="73" s="1"/>
  <c r="AR106" i="73" s="1"/>
  <c r="Z81" i="73"/>
  <c r="Z82" i="73" s="1"/>
  <c r="Y81" i="73"/>
  <c r="Y82" i="73" s="1"/>
  <c r="AY104" i="73" s="1"/>
  <c r="X81" i="73"/>
  <c r="X82" i="73" s="1"/>
  <c r="AR103" i="73" s="1"/>
  <c r="W81" i="73"/>
  <c r="W82" i="73" s="1"/>
  <c r="AX102" i="73" s="1"/>
  <c r="V81" i="73"/>
  <c r="V82" i="73" s="1"/>
  <c r="AS101" i="73" s="1"/>
  <c r="U81" i="73"/>
  <c r="U82" i="73" s="1"/>
  <c r="T81" i="73"/>
  <c r="T82" i="73" s="1"/>
  <c r="AX99" i="73" s="1"/>
  <c r="S81" i="73"/>
  <c r="S82" i="73" s="1"/>
  <c r="AV98" i="73" s="1"/>
  <c r="R81" i="73"/>
  <c r="R82" i="73" s="1"/>
  <c r="Q81" i="73"/>
  <c r="Q82" i="73" s="1"/>
  <c r="AU96" i="73" s="1"/>
  <c r="P81" i="73"/>
  <c r="P82" i="73" s="1"/>
  <c r="AV95" i="73" s="1"/>
  <c r="O81" i="73"/>
  <c r="O82" i="73" s="1"/>
  <c r="AX94" i="73" s="1"/>
  <c r="N81" i="73"/>
  <c r="N82" i="73" s="1"/>
  <c r="BA93" i="73" s="1"/>
  <c r="M81" i="73"/>
  <c r="M82" i="73" s="1"/>
  <c r="AS92" i="73" s="1"/>
  <c r="L81" i="73"/>
  <c r="L82" i="73" s="1"/>
  <c r="AX91" i="73" s="1"/>
  <c r="K81" i="73"/>
  <c r="K82" i="73" s="1"/>
  <c r="AR90" i="73" s="1"/>
  <c r="J81" i="73"/>
  <c r="J82" i="73" s="1"/>
  <c r="I81" i="73"/>
  <c r="I82" i="73" s="1"/>
  <c r="H81" i="73"/>
  <c r="H82" i="73" s="1"/>
  <c r="AR87" i="73" s="1"/>
  <c r="G81" i="73"/>
  <c r="G82" i="73" s="1"/>
  <c r="BB86" i="73" s="1"/>
  <c r="F81" i="73"/>
  <c r="F82" i="73" s="1"/>
  <c r="BA85" i="73" s="1"/>
  <c r="E81" i="73"/>
  <c r="E82" i="73" s="1"/>
  <c r="BA84" i="73" s="1"/>
  <c r="BA82" i="72"/>
  <c r="BA83" i="72" s="1"/>
  <c r="AX82" i="72"/>
  <c r="AX83" i="72" s="1"/>
  <c r="AW82" i="72"/>
  <c r="AW83" i="72" s="1"/>
  <c r="AS82" i="72"/>
  <c r="AS83" i="72" s="1"/>
  <c r="AP82" i="72"/>
  <c r="AP83" i="72" s="1"/>
  <c r="AO82" i="72"/>
  <c r="AO83" i="72" s="1"/>
  <c r="AK82" i="72"/>
  <c r="AK83" i="72" s="1"/>
  <c r="AH82" i="72"/>
  <c r="AH83" i="72" s="1"/>
  <c r="AG82" i="72"/>
  <c r="AG83" i="72" s="1"/>
  <c r="AC82" i="72"/>
  <c r="AC83" i="72" s="1"/>
  <c r="Z82" i="72"/>
  <c r="AR105" i="72" s="1"/>
  <c r="BB82" i="72"/>
  <c r="BB83" i="72" s="1"/>
  <c r="AZ82" i="72"/>
  <c r="AZ83" i="72" s="1"/>
  <c r="AY82" i="72"/>
  <c r="AY83" i="72" s="1"/>
  <c r="AV82" i="72"/>
  <c r="AV83" i="72" s="1"/>
  <c r="AU82" i="72"/>
  <c r="AU83" i="72" s="1"/>
  <c r="AT82" i="72"/>
  <c r="AT83" i="72" s="1"/>
  <c r="AR82" i="72"/>
  <c r="AR83" i="72" s="1"/>
  <c r="AQ82" i="72"/>
  <c r="AQ83" i="72" s="1"/>
  <c r="AN82" i="72"/>
  <c r="AN83" i="72" s="1"/>
  <c r="AM82" i="72"/>
  <c r="AM83" i="72" s="1"/>
  <c r="AL82" i="72"/>
  <c r="AL83" i="72" s="1"/>
  <c r="AJ82" i="72"/>
  <c r="AJ83" i="72" s="1"/>
  <c r="AI82" i="72"/>
  <c r="AI83" i="72" s="1"/>
  <c r="AF82" i="72"/>
  <c r="AF83" i="72" s="1"/>
  <c r="AE82" i="72"/>
  <c r="AE83" i="72" s="1"/>
  <c r="AD82" i="72"/>
  <c r="AD83" i="72" s="1"/>
  <c r="AB82" i="72"/>
  <c r="AB83" i="72" s="1"/>
  <c r="AA81" i="72"/>
  <c r="AA82" i="72" s="1"/>
  <c r="BA106" i="72" s="1"/>
  <c r="Z81" i="72"/>
  <c r="Y81" i="72"/>
  <c r="Y82" i="72" s="1"/>
  <c r="X81" i="72"/>
  <c r="X82" i="72" s="1"/>
  <c r="BA103" i="72" s="1"/>
  <c r="W81" i="72"/>
  <c r="W82" i="72" s="1"/>
  <c r="AU102" i="72" s="1"/>
  <c r="V81" i="72"/>
  <c r="V82" i="72" s="1"/>
  <c r="BB101" i="72" s="1"/>
  <c r="U81" i="72"/>
  <c r="U82" i="72" s="1"/>
  <c r="T81" i="72"/>
  <c r="T82" i="72" s="1"/>
  <c r="AU99" i="72" s="1"/>
  <c r="S81" i="72"/>
  <c r="S82" i="72" s="1"/>
  <c r="AS98" i="72" s="1"/>
  <c r="R81" i="72"/>
  <c r="R82" i="72" s="1"/>
  <c r="Q81" i="72"/>
  <c r="Q82" i="72" s="1"/>
  <c r="P81" i="72"/>
  <c r="P82" i="72" s="1"/>
  <c r="AS95" i="72" s="1"/>
  <c r="O81" i="72"/>
  <c r="O82" i="72" s="1"/>
  <c r="AU94" i="72" s="1"/>
  <c r="N81" i="72"/>
  <c r="N82" i="72" s="1"/>
  <c r="AX93" i="72" s="1"/>
  <c r="M81" i="72"/>
  <c r="M82" i="72" s="1"/>
  <c r="L81" i="72"/>
  <c r="L82" i="72" s="1"/>
  <c r="AU91" i="72" s="1"/>
  <c r="K81" i="72"/>
  <c r="K82" i="72" s="1"/>
  <c r="BA90" i="72" s="1"/>
  <c r="J81" i="72"/>
  <c r="J82" i="72" s="1"/>
  <c r="I81" i="72"/>
  <c r="I82" i="72" s="1"/>
  <c r="H81" i="72"/>
  <c r="H82" i="72" s="1"/>
  <c r="BA87" i="72" s="1"/>
  <c r="G81" i="72"/>
  <c r="G82" i="72" s="1"/>
  <c r="AY86" i="72" s="1"/>
  <c r="F81" i="72"/>
  <c r="F82" i="72" s="1"/>
  <c r="AX85" i="72" s="1"/>
  <c r="E81" i="72"/>
  <c r="E82" i="72" s="1"/>
  <c r="BB82" i="71"/>
  <c r="BB83" i="71" s="1"/>
  <c r="BA82" i="71"/>
  <c r="BA83" i="71" s="1"/>
  <c r="AT82" i="71"/>
  <c r="AT83" i="71" s="1"/>
  <c r="AS82" i="71"/>
  <c r="AS83" i="71" s="1"/>
  <c r="AL82" i="71"/>
  <c r="AL83" i="71" s="1"/>
  <c r="AK82" i="71"/>
  <c r="AK83" i="71" s="1"/>
  <c r="AD82" i="71"/>
  <c r="AD83" i="71" s="1"/>
  <c r="AC82" i="71"/>
  <c r="AC83" i="71" s="1"/>
  <c r="U82" i="71"/>
  <c r="AZ82" i="71"/>
  <c r="AZ83" i="71" s="1"/>
  <c r="AY82" i="71"/>
  <c r="AY83" i="71" s="1"/>
  <c r="AX82" i="71"/>
  <c r="AX83" i="71" s="1"/>
  <c r="AW82" i="71"/>
  <c r="AW83" i="71" s="1"/>
  <c r="AV82" i="71"/>
  <c r="AV83" i="71" s="1"/>
  <c r="AU82" i="71"/>
  <c r="AU83" i="71" s="1"/>
  <c r="AR82" i="71"/>
  <c r="AR83" i="71" s="1"/>
  <c r="AQ82" i="71"/>
  <c r="AQ83" i="71" s="1"/>
  <c r="AP82" i="71"/>
  <c r="AP83" i="71" s="1"/>
  <c r="AO82" i="71"/>
  <c r="AO83" i="71" s="1"/>
  <c r="AN82" i="71"/>
  <c r="AN83" i="71" s="1"/>
  <c r="AM82" i="71"/>
  <c r="AM83" i="71" s="1"/>
  <c r="AJ82" i="71"/>
  <c r="AJ83" i="71" s="1"/>
  <c r="AI82" i="71"/>
  <c r="AI83" i="71" s="1"/>
  <c r="AH82" i="71"/>
  <c r="AH83" i="71" s="1"/>
  <c r="AG82" i="71"/>
  <c r="AG83" i="71" s="1"/>
  <c r="AF82" i="71"/>
  <c r="AF83" i="71" s="1"/>
  <c r="AE82" i="71"/>
  <c r="AE83" i="71" s="1"/>
  <c r="AB82" i="71"/>
  <c r="AB83" i="71" s="1"/>
  <c r="AA81" i="71"/>
  <c r="AA82" i="71" s="1"/>
  <c r="Z81" i="71"/>
  <c r="Z82" i="71" s="1"/>
  <c r="BA105" i="71" s="1"/>
  <c r="Y81" i="71"/>
  <c r="Y82" i="71" s="1"/>
  <c r="AS104" i="71" s="1"/>
  <c r="X81" i="71"/>
  <c r="X82" i="71" s="1"/>
  <c r="AX103" i="71" s="1"/>
  <c r="W81" i="71"/>
  <c r="W82" i="71" s="1"/>
  <c r="AR102" i="71" s="1"/>
  <c r="V81" i="71"/>
  <c r="V82" i="71" s="1"/>
  <c r="U81" i="71"/>
  <c r="T81" i="71"/>
  <c r="T82" i="71" s="1"/>
  <c r="AR99" i="71" s="1"/>
  <c r="S81" i="71"/>
  <c r="S82" i="71" s="1"/>
  <c r="BB98" i="71" s="1"/>
  <c r="R81" i="71"/>
  <c r="R82" i="71" s="1"/>
  <c r="BA97" i="71" s="1"/>
  <c r="Q81" i="71"/>
  <c r="Q82" i="71" s="1"/>
  <c r="P81" i="71"/>
  <c r="P82" i="71" s="1"/>
  <c r="BB95" i="71" s="1"/>
  <c r="O81" i="71"/>
  <c r="O82" i="71" s="1"/>
  <c r="U94" i="71" s="1"/>
  <c r="N81" i="71"/>
  <c r="N82" i="71" s="1"/>
  <c r="AV93" i="71" s="1"/>
  <c r="M81" i="71"/>
  <c r="M82" i="71" s="1"/>
  <c r="AB92" i="71" s="1"/>
  <c r="L81" i="71"/>
  <c r="L82" i="71" s="1"/>
  <c r="AR91" i="71" s="1"/>
  <c r="K81" i="71"/>
  <c r="K82" i="71" s="1"/>
  <c r="AX90" i="71" s="1"/>
  <c r="J81" i="71"/>
  <c r="J82" i="71" s="1"/>
  <c r="AS89" i="71" s="1"/>
  <c r="I81" i="71"/>
  <c r="I82" i="71" s="1"/>
  <c r="BA88" i="71" s="1"/>
  <c r="H81" i="71"/>
  <c r="H82" i="71" s="1"/>
  <c r="AX87" i="71" s="1"/>
  <c r="G81" i="71"/>
  <c r="G82" i="71" s="1"/>
  <c r="AV86" i="71" s="1"/>
  <c r="F81" i="71"/>
  <c r="F82" i="71" s="1"/>
  <c r="AX85" i="71" s="1"/>
  <c r="E81" i="71"/>
  <c r="E82" i="71" s="1"/>
  <c r="AJ84" i="71" s="1"/>
  <c r="BB82" i="70"/>
  <c r="BB83" i="70" s="1"/>
  <c r="AZ82" i="70"/>
  <c r="AZ83" i="70" s="1"/>
  <c r="AU82" i="70"/>
  <c r="AU83" i="70" s="1"/>
  <c r="AT82" i="70"/>
  <c r="AT83" i="70" s="1"/>
  <c r="AR82" i="70"/>
  <c r="AR83" i="70" s="1"/>
  <c r="AM82" i="70"/>
  <c r="AM83" i="70" s="1"/>
  <c r="AL82" i="70"/>
  <c r="AL83" i="70" s="1"/>
  <c r="AJ82" i="70"/>
  <c r="AJ83" i="70" s="1"/>
  <c r="AE82" i="70"/>
  <c r="AE83" i="70" s="1"/>
  <c r="AD82" i="70"/>
  <c r="AD83" i="70" s="1"/>
  <c r="AB82" i="70"/>
  <c r="AB83" i="70" s="1"/>
  <c r="O82" i="70"/>
  <c r="BA94" i="70" s="1"/>
  <c r="N82" i="70"/>
  <c r="AR93" i="70" s="1"/>
  <c r="L82" i="70"/>
  <c r="AU91" i="70" s="1"/>
  <c r="BA82" i="70"/>
  <c r="BA83" i="70" s="1"/>
  <c r="AY82" i="70"/>
  <c r="AY83" i="70" s="1"/>
  <c r="AX82" i="70"/>
  <c r="AX83" i="70" s="1"/>
  <c r="AW82" i="70"/>
  <c r="AW83" i="70" s="1"/>
  <c r="AV82" i="70"/>
  <c r="AV83" i="70" s="1"/>
  <c r="AS82" i="70"/>
  <c r="AS83" i="70" s="1"/>
  <c r="AQ82" i="70"/>
  <c r="AQ83" i="70" s="1"/>
  <c r="AP82" i="70"/>
  <c r="AP83" i="70" s="1"/>
  <c r="AO82" i="70"/>
  <c r="AO83" i="70" s="1"/>
  <c r="AN82" i="70"/>
  <c r="AN83" i="70" s="1"/>
  <c r="AK82" i="70"/>
  <c r="AK83" i="70" s="1"/>
  <c r="AI82" i="70"/>
  <c r="AI83" i="70" s="1"/>
  <c r="AH82" i="70"/>
  <c r="AH83" i="70" s="1"/>
  <c r="AG82" i="70"/>
  <c r="AG83" i="70" s="1"/>
  <c r="AF82" i="70"/>
  <c r="AF83" i="70" s="1"/>
  <c r="AC82" i="70"/>
  <c r="AC83" i="70" s="1"/>
  <c r="AA81" i="70"/>
  <c r="AA82" i="70" s="1"/>
  <c r="AU106" i="70" s="1"/>
  <c r="Z81" i="70"/>
  <c r="Z82" i="70" s="1"/>
  <c r="AX105" i="70" s="1"/>
  <c r="Y81" i="70"/>
  <c r="Y82" i="70" s="1"/>
  <c r="BB104" i="70" s="1"/>
  <c r="X81" i="70"/>
  <c r="X82" i="70" s="1"/>
  <c r="AU103" i="70" s="1"/>
  <c r="W81" i="70"/>
  <c r="W82" i="70" s="1"/>
  <c r="AU102" i="70" s="1"/>
  <c r="V81" i="70"/>
  <c r="V82" i="70" s="1"/>
  <c r="AO101" i="70" s="1"/>
  <c r="U81" i="70"/>
  <c r="U82" i="70" s="1"/>
  <c r="AR100" i="70" s="1"/>
  <c r="T81" i="70"/>
  <c r="T82" i="70" s="1"/>
  <c r="AU99" i="70" s="1"/>
  <c r="S81" i="70"/>
  <c r="S82" i="70" s="1"/>
  <c r="AR98" i="70" s="1"/>
  <c r="R81" i="70"/>
  <c r="R82" i="70" s="1"/>
  <c r="AD97" i="70" s="1"/>
  <c r="Q81" i="70"/>
  <c r="Q82" i="70" s="1"/>
  <c r="AX96" i="70" s="1"/>
  <c r="P81" i="70"/>
  <c r="P82" i="70" s="1"/>
  <c r="AY95" i="70" s="1"/>
  <c r="O81" i="70"/>
  <c r="N81" i="70"/>
  <c r="M81" i="70"/>
  <c r="M82" i="70" s="1"/>
  <c r="AV92" i="70" s="1"/>
  <c r="L81" i="70"/>
  <c r="K81" i="70"/>
  <c r="K82" i="70" s="1"/>
  <c r="AU90" i="70" s="1"/>
  <c r="J81" i="70"/>
  <c r="J82" i="70" s="1"/>
  <c r="Z89" i="70" s="1"/>
  <c r="I81" i="70"/>
  <c r="I82" i="70" s="1"/>
  <c r="AX88" i="70" s="1"/>
  <c r="H81" i="70"/>
  <c r="H82" i="70" s="1"/>
  <c r="AE87" i="70" s="1"/>
  <c r="G81" i="70"/>
  <c r="G82" i="70" s="1"/>
  <c r="AW86" i="70" s="1"/>
  <c r="F81" i="70"/>
  <c r="F82" i="70" s="1"/>
  <c r="Y85" i="70" s="1"/>
  <c r="E81" i="70"/>
  <c r="E82" i="70" s="1"/>
  <c r="AR84" i="70" s="1"/>
  <c r="AZ83" i="69"/>
  <c r="BB82" i="69"/>
  <c r="BB83" i="69" s="1"/>
  <c r="AZ82" i="69"/>
  <c r="AY82" i="69"/>
  <c r="AY83" i="69" s="1"/>
  <c r="AT82" i="69"/>
  <c r="AT83" i="69" s="1"/>
  <c r="AR82" i="69"/>
  <c r="AR83" i="69" s="1"/>
  <c r="AQ82" i="69"/>
  <c r="AQ83" i="69" s="1"/>
  <c r="AL82" i="69"/>
  <c r="AL83" i="69" s="1"/>
  <c r="AJ82" i="69"/>
  <c r="AJ83" i="69" s="1"/>
  <c r="AI82" i="69"/>
  <c r="AI83" i="69" s="1"/>
  <c r="AD82" i="69"/>
  <c r="AD83" i="69" s="1"/>
  <c r="AB82" i="69"/>
  <c r="AB83" i="69" s="1"/>
  <c r="BA82" i="69"/>
  <c r="BA83" i="69" s="1"/>
  <c r="AX82" i="69"/>
  <c r="AX83" i="69" s="1"/>
  <c r="AW82" i="69"/>
  <c r="AW83" i="69" s="1"/>
  <c r="AV82" i="69"/>
  <c r="AV83" i="69" s="1"/>
  <c r="AU82" i="69"/>
  <c r="AU83" i="69" s="1"/>
  <c r="AS82" i="69"/>
  <c r="AS83" i="69" s="1"/>
  <c r="AP82" i="69"/>
  <c r="AP83" i="69" s="1"/>
  <c r="AO82" i="69"/>
  <c r="AO83" i="69" s="1"/>
  <c r="AN82" i="69"/>
  <c r="AN83" i="69" s="1"/>
  <c r="AM82" i="69"/>
  <c r="AM83" i="69" s="1"/>
  <c r="AK82" i="69"/>
  <c r="AK83" i="69" s="1"/>
  <c r="AH82" i="69"/>
  <c r="AH83" i="69" s="1"/>
  <c r="AG82" i="69"/>
  <c r="AG83" i="69" s="1"/>
  <c r="AF82" i="69"/>
  <c r="AF83" i="69" s="1"/>
  <c r="AE82" i="69"/>
  <c r="AE83" i="69" s="1"/>
  <c r="AC82" i="69"/>
  <c r="AC83" i="69" s="1"/>
  <c r="AA81" i="69"/>
  <c r="AA82" i="69" s="1"/>
  <c r="Z81" i="69"/>
  <c r="Z82" i="69" s="1"/>
  <c r="AU105" i="69" s="1"/>
  <c r="Y81" i="69"/>
  <c r="Y82" i="69" s="1"/>
  <c r="AY104" i="69" s="1"/>
  <c r="X81" i="69"/>
  <c r="X82" i="69" s="1"/>
  <c r="AR103" i="69" s="1"/>
  <c r="W81" i="69"/>
  <c r="W82" i="69" s="1"/>
  <c r="AX102" i="69" s="1"/>
  <c r="V81" i="69"/>
  <c r="V82" i="69" s="1"/>
  <c r="U81" i="69"/>
  <c r="U82" i="69" s="1"/>
  <c r="BA100" i="69" s="1"/>
  <c r="T81" i="69"/>
  <c r="T82" i="69" s="1"/>
  <c r="S81" i="69"/>
  <c r="S82" i="69" s="1"/>
  <c r="R81" i="69"/>
  <c r="R82" i="69" s="1"/>
  <c r="AU97" i="69" s="1"/>
  <c r="Q81" i="69"/>
  <c r="Q82" i="69" s="1"/>
  <c r="AU96" i="69" s="1"/>
  <c r="P81" i="69"/>
  <c r="P82" i="69" s="1"/>
  <c r="AV95" i="69" s="1"/>
  <c r="O81" i="69"/>
  <c r="O82" i="69" s="1"/>
  <c r="AX94" i="69" s="1"/>
  <c r="N81" i="69"/>
  <c r="N82" i="69" s="1"/>
  <c r="M81" i="69"/>
  <c r="M82" i="69" s="1"/>
  <c r="AS92" i="69" s="1"/>
  <c r="L81" i="69"/>
  <c r="L82" i="69" s="1"/>
  <c r="K81" i="69"/>
  <c r="K82" i="69" s="1"/>
  <c r="J81" i="69"/>
  <c r="J82" i="69" s="1"/>
  <c r="AY89" i="69" s="1"/>
  <c r="I81" i="69"/>
  <c r="I82" i="69" s="1"/>
  <c r="AU88" i="69" s="1"/>
  <c r="H81" i="69"/>
  <c r="H82" i="69" s="1"/>
  <c r="AR87" i="69" s="1"/>
  <c r="G81" i="69"/>
  <c r="G82" i="69" s="1"/>
  <c r="BB86" i="69" s="1"/>
  <c r="F81" i="69"/>
  <c r="F82" i="69" s="1"/>
  <c r="E81" i="69"/>
  <c r="E82" i="69" s="1"/>
  <c r="BA84" i="69" s="1"/>
  <c r="AA81" i="68"/>
  <c r="Z81" i="68"/>
  <c r="Y81" i="68"/>
  <c r="X81" i="68"/>
  <c r="W81" i="68"/>
  <c r="U81" i="68"/>
  <c r="R81" i="68"/>
  <c r="Q81" i="68"/>
  <c r="P81" i="68"/>
  <c r="O81" i="68"/>
  <c r="N81" i="68"/>
  <c r="M81" i="68"/>
  <c r="L81" i="68"/>
  <c r="K81" i="68"/>
  <c r="I81" i="68"/>
  <c r="F81" i="68"/>
  <c r="E81" i="68"/>
  <c r="AI83" i="67"/>
  <c r="BA82" i="67"/>
  <c r="BA83" i="67" s="1"/>
  <c r="AZ82" i="67"/>
  <c r="AZ83" i="67" s="1"/>
  <c r="AT82" i="67"/>
  <c r="AT83" i="67" s="1"/>
  <c r="AS82" i="67"/>
  <c r="AS83" i="67" s="1"/>
  <c r="AR82" i="67"/>
  <c r="AR83" i="67" s="1"/>
  <c r="AN82" i="67"/>
  <c r="AN83" i="67" s="1"/>
  <c r="AL82" i="67"/>
  <c r="AL83" i="67" s="1"/>
  <c r="AK82" i="67"/>
  <c r="AK83" i="67" s="1"/>
  <c r="AJ82" i="67"/>
  <c r="AJ83" i="67" s="1"/>
  <c r="AF82" i="67"/>
  <c r="AF83" i="67" s="1"/>
  <c r="AC82" i="67"/>
  <c r="AC83" i="67" s="1"/>
  <c r="AB82" i="67"/>
  <c r="AB83" i="67" s="1"/>
  <c r="U82" i="67"/>
  <c r="AU100" i="67" s="1"/>
  <c r="BB82" i="67"/>
  <c r="BB83" i="67" s="1"/>
  <c r="AY82" i="67"/>
  <c r="AY83" i="67" s="1"/>
  <c r="AX82" i="67"/>
  <c r="AX83" i="67" s="1"/>
  <c r="AW82" i="67"/>
  <c r="AW83" i="67" s="1"/>
  <c r="AV82" i="67"/>
  <c r="AV83" i="67" s="1"/>
  <c r="AU82" i="67"/>
  <c r="AU83" i="67" s="1"/>
  <c r="AQ82" i="67"/>
  <c r="AQ83" i="67" s="1"/>
  <c r="AP82" i="67"/>
  <c r="AP83" i="67" s="1"/>
  <c r="AO82" i="67"/>
  <c r="AO83" i="67" s="1"/>
  <c r="AM82" i="67"/>
  <c r="AM83" i="67" s="1"/>
  <c r="AI82" i="67"/>
  <c r="AH82" i="67"/>
  <c r="AH83" i="67" s="1"/>
  <c r="AG82" i="67"/>
  <c r="AG83" i="67" s="1"/>
  <c r="AE82" i="67"/>
  <c r="AE83" i="67" s="1"/>
  <c r="AD82" i="67"/>
  <c r="AD83" i="67" s="1"/>
  <c r="AA81" i="67"/>
  <c r="AA82" i="67" s="1"/>
  <c r="AX106" i="67" s="1"/>
  <c r="Z81" i="67"/>
  <c r="Z82" i="67" s="1"/>
  <c r="BA105" i="67" s="1"/>
  <c r="Y81" i="67"/>
  <c r="Y82" i="67" s="1"/>
  <c r="AS104" i="67" s="1"/>
  <c r="X81" i="67"/>
  <c r="X82" i="67" s="1"/>
  <c r="W81" i="67"/>
  <c r="W82" i="67" s="1"/>
  <c r="AR102" i="67" s="1"/>
  <c r="V81" i="67"/>
  <c r="V82" i="67" s="1"/>
  <c r="AY101" i="67" s="1"/>
  <c r="U81" i="67"/>
  <c r="T81" i="67"/>
  <c r="T82" i="67" s="1"/>
  <c r="S81" i="67"/>
  <c r="S82" i="67" s="1"/>
  <c r="BB98" i="67" s="1"/>
  <c r="R81" i="67"/>
  <c r="R82" i="67" s="1"/>
  <c r="BA97" i="67" s="1"/>
  <c r="Q81" i="67"/>
  <c r="Q82" i="67" s="1"/>
  <c r="BA96" i="67" s="1"/>
  <c r="P81" i="67"/>
  <c r="P82" i="67" s="1"/>
  <c r="O81" i="67"/>
  <c r="O82" i="67" s="1"/>
  <c r="N81" i="67"/>
  <c r="N82" i="67" s="1"/>
  <c r="AU93" i="67" s="1"/>
  <c r="M81" i="67"/>
  <c r="M82" i="67" s="1"/>
  <c r="L81" i="67"/>
  <c r="L82" i="67" s="1"/>
  <c r="K81" i="67"/>
  <c r="K82" i="67" s="1"/>
  <c r="AX90" i="67" s="1"/>
  <c r="J81" i="67"/>
  <c r="J82" i="67" s="1"/>
  <c r="AS89" i="67" s="1"/>
  <c r="I81" i="67"/>
  <c r="H81" i="67"/>
  <c r="G81" i="67"/>
  <c r="F81" i="67"/>
  <c r="E81" i="67"/>
  <c r="AA81" i="88"/>
  <c r="Z81" i="88"/>
  <c r="Y81" i="88"/>
  <c r="X81" i="88"/>
  <c r="W81" i="88"/>
  <c r="V81" i="88"/>
  <c r="U81" i="88"/>
  <c r="T81" i="88"/>
  <c r="S81" i="88"/>
  <c r="R81" i="88"/>
  <c r="Q81" i="88"/>
  <c r="P81" i="88"/>
  <c r="O81" i="88"/>
  <c r="N81" i="88"/>
  <c r="M81" i="88"/>
  <c r="L81" i="88"/>
  <c r="K81" i="88"/>
  <c r="J81" i="88"/>
  <c r="I81" i="88"/>
  <c r="H81" i="88"/>
  <c r="G81" i="88"/>
  <c r="F81" i="88"/>
  <c r="E81" i="88"/>
  <c r="G81" i="68" l="1"/>
  <c r="S81" i="68"/>
  <c r="H81" i="68"/>
  <c r="T81" i="68"/>
  <c r="J81" i="68"/>
  <c r="AX103" i="67"/>
  <c r="AT103" i="67"/>
  <c r="AH103" i="67"/>
  <c r="BB92" i="72"/>
  <c r="AH92" i="72"/>
  <c r="Z92" i="72"/>
  <c r="X92" i="72"/>
  <c r="W92" i="72"/>
  <c r="V92" i="72"/>
  <c r="AX92" i="72"/>
  <c r="N92" i="72"/>
  <c r="AV92" i="72"/>
  <c r="AU92" i="72"/>
  <c r="AT92" i="72"/>
  <c r="AL92" i="72"/>
  <c r="AJ92" i="72"/>
  <c r="AI92" i="72"/>
  <c r="BB104" i="74"/>
  <c r="AQ104" i="74"/>
  <c r="AE104" i="74"/>
  <c r="AR102" i="75"/>
  <c r="AK102" i="75"/>
  <c r="AJ102" i="75"/>
  <c r="Z102" i="75"/>
  <c r="Y102" i="75"/>
  <c r="X102" i="75"/>
  <c r="AX102" i="75"/>
  <c r="AW102" i="75"/>
  <c r="AV102" i="75"/>
  <c r="AL102" i="75"/>
  <c r="R83" i="67"/>
  <c r="V89" i="67"/>
  <c r="AY90" i="67"/>
  <c r="AU101" i="67"/>
  <c r="N84" i="70"/>
  <c r="AD84" i="70"/>
  <c r="AX84" i="70"/>
  <c r="AF88" i="70"/>
  <c r="AB90" i="70"/>
  <c r="R92" i="70"/>
  <c r="BB92" i="70"/>
  <c r="AX93" i="70"/>
  <c r="AU94" i="70"/>
  <c r="AG95" i="70"/>
  <c r="AW95" i="70"/>
  <c r="AF96" i="70"/>
  <c r="AV96" i="70"/>
  <c r="AW100" i="70"/>
  <c r="AZ103" i="70"/>
  <c r="AE105" i="70"/>
  <c r="AN106" i="70"/>
  <c r="M86" i="71"/>
  <c r="AK86" i="71"/>
  <c r="AC87" i="71"/>
  <c r="L89" i="71"/>
  <c r="V90" i="71"/>
  <c r="AT90" i="71"/>
  <c r="AB91" i="71"/>
  <c r="AZ91" i="71"/>
  <c r="AF97" i="71"/>
  <c r="AI99" i="71"/>
  <c r="BA103" i="71"/>
  <c r="K87" i="72"/>
  <c r="AU87" i="72"/>
  <c r="AT90" i="72"/>
  <c r="AN91" i="72"/>
  <c r="AE93" i="72"/>
  <c r="AB94" i="72"/>
  <c r="Z95" i="72"/>
  <c r="AB99" i="72"/>
  <c r="Z101" i="72"/>
  <c r="AE102" i="72"/>
  <c r="AK103" i="72"/>
  <c r="AW106" i="72"/>
  <c r="S85" i="73"/>
  <c r="AR86" i="73"/>
  <c r="AH90" i="73"/>
  <c r="W92" i="73"/>
  <c r="P94" i="73"/>
  <c r="AX95" i="73"/>
  <c r="AX98" i="73"/>
  <c r="AN102" i="73"/>
  <c r="BA104" i="73"/>
  <c r="AS85" i="74"/>
  <c r="U93" i="74"/>
  <c r="Y101" i="74"/>
  <c r="J84" i="75"/>
  <c r="AH84" i="75"/>
  <c r="J87" i="75"/>
  <c r="AH87" i="75"/>
  <c r="M88" i="75"/>
  <c r="AK88" i="75"/>
  <c r="Q89" i="75"/>
  <c r="AO89" i="75"/>
  <c r="V90" i="75"/>
  <c r="AT90" i="75"/>
  <c r="AT96" i="75"/>
  <c r="AT97" i="75"/>
  <c r="AM99" i="75"/>
  <c r="AM100" i="75"/>
  <c r="AC89" i="67"/>
  <c r="Y96" i="67"/>
  <c r="AB102" i="67"/>
  <c r="O84" i="70"/>
  <c r="AE84" i="70"/>
  <c r="AY84" i="70"/>
  <c r="AH88" i="70"/>
  <c r="AC90" i="70"/>
  <c r="T92" i="70"/>
  <c r="P93" i="70"/>
  <c r="AZ93" i="70"/>
  <c r="AW94" i="70"/>
  <c r="AH95" i="70"/>
  <c r="AX95" i="70"/>
  <c r="AG96" i="70"/>
  <c r="AW96" i="70"/>
  <c r="AX100" i="70"/>
  <c r="BA103" i="70"/>
  <c r="AF105" i="70"/>
  <c r="AO106" i="70"/>
  <c r="O86" i="71"/>
  <c r="AM86" i="71"/>
  <c r="AM87" i="71"/>
  <c r="V89" i="71"/>
  <c r="Y90" i="71"/>
  <c r="AW90" i="71"/>
  <c r="AE91" i="71"/>
  <c r="AP97" i="71"/>
  <c r="AS99" i="71"/>
  <c r="AH104" i="71"/>
  <c r="M87" i="72"/>
  <c r="AW87" i="72"/>
  <c r="AU90" i="72"/>
  <c r="AO91" i="72"/>
  <c r="AF93" i="72"/>
  <c r="AC94" i="72"/>
  <c r="AA95" i="72"/>
  <c r="AC99" i="72"/>
  <c r="AH101" i="72"/>
  <c r="AM102" i="72"/>
  <c r="AS103" i="72"/>
  <c r="F84" i="73"/>
  <c r="AD85" i="73"/>
  <c r="I87" i="73"/>
  <c r="AS90" i="73"/>
  <c r="AH92" i="73"/>
  <c r="AA94" i="73"/>
  <c r="X96" i="73"/>
  <c r="AA99" i="73"/>
  <c r="AY102" i="73"/>
  <c r="AG106" i="73"/>
  <c r="J86" i="74"/>
  <c r="AG93" i="74"/>
  <c r="AK101" i="74"/>
  <c r="O84" i="75"/>
  <c r="AM84" i="75"/>
  <c r="M87" i="75"/>
  <c r="AK87" i="75"/>
  <c r="P88" i="75"/>
  <c r="AN88" i="75"/>
  <c r="T89" i="75"/>
  <c r="AR89" i="75"/>
  <c r="Y90" i="75"/>
  <c r="AW90" i="75"/>
  <c r="AU96" i="75"/>
  <c r="AU97" i="75"/>
  <c r="AN99" i="75"/>
  <c r="AN100" i="75"/>
  <c r="AH89" i="67"/>
  <c r="AK96" i="67"/>
  <c r="AN102" i="67"/>
  <c r="P84" i="70"/>
  <c r="AJ84" i="70"/>
  <c r="AZ84" i="70"/>
  <c r="AP88" i="70"/>
  <c r="AE90" i="70"/>
  <c r="AB92" i="70"/>
  <c r="X93" i="70"/>
  <c r="U94" i="70"/>
  <c r="S95" i="70"/>
  <c r="AI95" i="70"/>
  <c r="R96" i="70"/>
  <c r="AH96" i="70"/>
  <c r="BB96" i="70"/>
  <c r="AZ100" i="70"/>
  <c r="Z104" i="70"/>
  <c r="AH105" i="70"/>
  <c r="AQ106" i="70"/>
  <c r="R86" i="71"/>
  <c r="AP86" i="71"/>
  <c r="AO87" i="71"/>
  <c r="X89" i="71"/>
  <c r="AA90" i="71"/>
  <c r="AY90" i="71"/>
  <c r="AG91" i="71"/>
  <c r="AG94" i="71"/>
  <c r="AR97" i="71"/>
  <c r="AU99" i="71"/>
  <c r="AJ104" i="71"/>
  <c r="U87" i="72"/>
  <c r="M90" i="72"/>
  <c r="AW90" i="72"/>
  <c r="AQ91" i="72"/>
  <c r="AH93" i="72"/>
  <c r="AE94" i="72"/>
  <c r="AC95" i="72"/>
  <c r="AE99" i="72"/>
  <c r="AI101" i="72"/>
  <c r="AN102" i="72"/>
  <c r="AT103" i="72"/>
  <c r="G84" i="73"/>
  <c r="AE85" i="73"/>
  <c r="J87" i="73"/>
  <c r="AT90" i="73"/>
  <c r="AI92" i="73"/>
  <c r="AB94" i="73"/>
  <c r="Y96" i="73"/>
  <c r="AB99" i="73"/>
  <c r="AZ102" i="73"/>
  <c r="AH106" i="73"/>
  <c r="V86" i="74"/>
  <c r="AS93" i="74"/>
  <c r="AW101" i="74"/>
  <c r="P84" i="75"/>
  <c r="AN84" i="75"/>
  <c r="R87" i="75"/>
  <c r="AP87" i="75"/>
  <c r="U88" i="75"/>
  <c r="AS88" i="75"/>
  <c r="Y89" i="75"/>
  <c r="AW89" i="75"/>
  <c r="AD90" i="75"/>
  <c r="BB90" i="75"/>
  <c r="AW96" i="75"/>
  <c r="AW97" i="75"/>
  <c r="AQ99" i="75"/>
  <c r="AO100" i="75"/>
  <c r="AO89" i="67"/>
  <c r="AW96" i="67"/>
  <c r="AZ102" i="67"/>
  <c r="Q84" i="70"/>
  <c r="AK84" i="70"/>
  <c r="BA84" i="70"/>
  <c r="AQ88" i="70"/>
  <c r="AM90" i="70"/>
  <c r="AC92" i="70"/>
  <c r="Y93" i="70"/>
  <c r="V94" i="70"/>
  <c r="T95" i="70"/>
  <c r="AJ95" i="70"/>
  <c r="S96" i="70"/>
  <c r="AI96" i="70"/>
  <c r="X100" i="70"/>
  <c r="AA103" i="70"/>
  <c r="AH104" i="70"/>
  <c r="AP105" i="70"/>
  <c r="AY106" i="70"/>
  <c r="S86" i="71"/>
  <c r="AQ86" i="71"/>
  <c r="AY87" i="71"/>
  <c r="AH89" i="71"/>
  <c r="AC90" i="71"/>
  <c r="BA90" i="71"/>
  <c r="AI91" i="71"/>
  <c r="AS94" i="71"/>
  <c r="BB97" i="71"/>
  <c r="AG102" i="71"/>
  <c r="AT104" i="71"/>
  <c r="V87" i="72"/>
  <c r="U90" i="72"/>
  <c r="O91" i="72"/>
  <c r="AY91" i="72"/>
  <c r="AP93" i="72"/>
  <c r="AM94" i="72"/>
  <c r="AK95" i="72"/>
  <c r="AM99" i="72"/>
  <c r="AJ101" i="72"/>
  <c r="AO102" i="72"/>
  <c r="AU103" i="72"/>
  <c r="R84" i="73"/>
  <c r="AP85" i="73"/>
  <c r="U87" i="73"/>
  <c r="O91" i="73"/>
  <c r="AT92" i="73"/>
  <c r="AM94" i="73"/>
  <c r="AJ96" i="73"/>
  <c r="AM99" i="73"/>
  <c r="AG103" i="73"/>
  <c r="AS106" i="73"/>
  <c r="AH86" i="74"/>
  <c r="R94" i="74"/>
  <c r="AJ103" i="74"/>
  <c r="Q84" i="75"/>
  <c r="AO84" i="75"/>
  <c r="S87" i="75"/>
  <c r="AQ87" i="75"/>
  <c r="V88" i="75"/>
  <c r="AT88" i="75"/>
  <c r="Z89" i="75"/>
  <c r="AX89" i="75"/>
  <c r="AE90" i="75"/>
  <c r="U96" i="75"/>
  <c r="U97" i="75"/>
  <c r="X99" i="75"/>
  <c r="AV99" i="75"/>
  <c r="AQ100" i="75"/>
  <c r="AT89" i="67"/>
  <c r="Y97" i="67"/>
  <c r="R84" i="70"/>
  <c r="AL84" i="70"/>
  <c r="BB84" i="70"/>
  <c r="AR88" i="70"/>
  <c r="AN90" i="70"/>
  <c r="AD92" i="70"/>
  <c r="Z93" i="70"/>
  <c r="W94" i="70"/>
  <c r="U95" i="70"/>
  <c r="AK95" i="70"/>
  <c r="T96" i="70"/>
  <c r="AJ96" i="70"/>
  <c r="Y100" i="70"/>
  <c r="AB103" i="70"/>
  <c r="AI104" i="70"/>
  <c r="AQ105" i="70"/>
  <c r="AZ106" i="70"/>
  <c r="T86" i="71"/>
  <c r="AR86" i="71"/>
  <c r="BA87" i="71"/>
  <c r="AJ89" i="71"/>
  <c r="AF90" i="71"/>
  <c r="N91" i="71"/>
  <c r="AL91" i="71"/>
  <c r="S95" i="71"/>
  <c r="U98" i="71"/>
  <c r="AI102" i="71"/>
  <c r="AV104" i="71"/>
  <c r="W87" i="72"/>
  <c r="V90" i="72"/>
  <c r="P91" i="72"/>
  <c r="AZ91" i="72"/>
  <c r="AQ93" i="72"/>
  <c r="AN94" i="72"/>
  <c r="AL95" i="72"/>
  <c r="AN99" i="72"/>
  <c r="AL101" i="72"/>
  <c r="AQ102" i="72"/>
  <c r="AW103" i="72"/>
  <c r="S84" i="73"/>
  <c r="AQ85" i="73"/>
  <c r="V87" i="73"/>
  <c r="P91" i="73"/>
  <c r="AU92" i="73"/>
  <c r="AN94" i="73"/>
  <c r="AK96" i="73"/>
  <c r="AN99" i="73"/>
  <c r="AH103" i="73"/>
  <c r="AT106" i="73"/>
  <c r="AT86" i="74"/>
  <c r="AD94" i="74"/>
  <c r="AV103" i="74"/>
  <c r="R84" i="75"/>
  <c r="AP84" i="75"/>
  <c r="T87" i="75"/>
  <c r="AR87" i="75"/>
  <c r="W88" i="75"/>
  <c r="AU88" i="75"/>
  <c r="AA89" i="75"/>
  <c r="AY89" i="75"/>
  <c r="AF90" i="75"/>
  <c r="V96" i="75"/>
  <c r="V97" i="75"/>
  <c r="Y99" i="75"/>
  <c r="AW99" i="75"/>
  <c r="AY100" i="75"/>
  <c r="BA89" i="67"/>
  <c r="AK97" i="67"/>
  <c r="S84" i="70"/>
  <c r="AM84" i="70"/>
  <c r="J88" i="70"/>
  <c r="AT88" i="70"/>
  <c r="AO90" i="70"/>
  <c r="AF92" i="70"/>
  <c r="AB93" i="70"/>
  <c r="Y94" i="70"/>
  <c r="V95" i="70"/>
  <c r="AL95" i="70"/>
  <c r="U96" i="70"/>
  <c r="AK96" i="70"/>
  <c r="Z100" i="70"/>
  <c r="AC103" i="70"/>
  <c r="AJ104" i="70"/>
  <c r="AR105" i="70"/>
  <c r="BA106" i="70"/>
  <c r="W86" i="71"/>
  <c r="AU86" i="71"/>
  <c r="R88" i="71"/>
  <c r="AT89" i="71"/>
  <c r="AG90" i="71"/>
  <c r="O91" i="71"/>
  <c r="AM91" i="71"/>
  <c r="U95" i="71"/>
  <c r="AE98" i="71"/>
  <c r="AS102" i="71"/>
  <c r="AD105" i="71"/>
  <c r="Y87" i="72"/>
  <c r="W90" i="72"/>
  <c r="Q91" i="72"/>
  <c r="BA91" i="72"/>
  <c r="AR93" i="72"/>
  <c r="AO94" i="72"/>
  <c r="AM95" i="72"/>
  <c r="AO99" i="72"/>
  <c r="AT101" i="72"/>
  <c r="AY102" i="72"/>
  <c r="AG106" i="72"/>
  <c r="AD84" i="73"/>
  <c r="BB85" i="73"/>
  <c r="AG87" i="73"/>
  <c r="AA91" i="73"/>
  <c r="R93" i="73"/>
  <c r="AY94" i="73"/>
  <c r="AV96" i="73"/>
  <c r="AY99" i="73"/>
  <c r="AS103" i="73"/>
  <c r="I84" i="74"/>
  <c r="R91" i="74"/>
  <c r="AP94" i="74"/>
  <c r="S84" i="75"/>
  <c r="AQ84" i="75"/>
  <c r="U87" i="75"/>
  <c r="AS87" i="75"/>
  <c r="X88" i="75"/>
  <c r="AV88" i="75"/>
  <c r="AB89" i="75"/>
  <c r="AZ89" i="75"/>
  <c r="AG90" i="75"/>
  <c r="W96" i="75"/>
  <c r="W97" i="75"/>
  <c r="Z99" i="75"/>
  <c r="AX99" i="75"/>
  <c r="AZ100" i="75"/>
  <c r="J83" i="67"/>
  <c r="O90" i="67"/>
  <c r="AW97" i="67"/>
  <c r="AC104" i="67"/>
  <c r="X84" i="70"/>
  <c r="AN84" i="70"/>
  <c r="R88" i="70"/>
  <c r="BB88" i="70"/>
  <c r="AQ90" i="70"/>
  <c r="AN92" i="70"/>
  <c r="AJ93" i="70"/>
  <c r="AG94" i="70"/>
  <c r="W95" i="70"/>
  <c r="AQ95" i="70"/>
  <c r="V96" i="70"/>
  <c r="AP96" i="70"/>
  <c r="AB100" i="70"/>
  <c r="AE103" i="70"/>
  <c r="AL104" i="70"/>
  <c r="AT105" i="70"/>
  <c r="Z84" i="71"/>
  <c r="Y86" i="71"/>
  <c r="AW86" i="71"/>
  <c r="T88" i="71"/>
  <c r="AV89" i="71"/>
  <c r="AH90" i="71"/>
  <c r="P91" i="71"/>
  <c r="AN91" i="71"/>
  <c r="AE95" i="71"/>
  <c r="AG98" i="71"/>
  <c r="AU102" i="71"/>
  <c r="AF105" i="71"/>
  <c r="AG87" i="72"/>
  <c r="Y90" i="72"/>
  <c r="S91" i="72"/>
  <c r="AT93" i="72"/>
  <c r="AQ94" i="72"/>
  <c r="AO95" i="72"/>
  <c r="AQ99" i="72"/>
  <c r="AU101" i="72"/>
  <c r="AZ102" i="72"/>
  <c r="AH106" i="72"/>
  <c r="AE84" i="73"/>
  <c r="H86" i="73"/>
  <c r="AH87" i="73"/>
  <c r="AB91" i="73"/>
  <c r="S93" i="73"/>
  <c r="AZ94" i="73"/>
  <c r="AW96" i="73"/>
  <c r="AZ99" i="73"/>
  <c r="AT103" i="73"/>
  <c r="U84" i="74"/>
  <c r="AD91" i="74"/>
  <c r="BB94" i="74"/>
  <c r="V84" i="75"/>
  <c r="AT84" i="75"/>
  <c r="V87" i="75"/>
  <c r="AT87" i="75"/>
  <c r="Y88" i="75"/>
  <c r="AW88" i="75"/>
  <c r="AC89" i="75"/>
  <c r="BA89" i="75"/>
  <c r="AH90" i="75"/>
  <c r="Y96" i="75"/>
  <c r="Y97" i="75"/>
  <c r="AA99" i="75"/>
  <c r="AZ99" i="75"/>
  <c r="BA100" i="75"/>
  <c r="V90" i="67"/>
  <c r="Z98" i="67"/>
  <c r="AO104" i="67"/>
  <c r="Y84" i="70"/>
  <c r="AO84" i="70"/>
  <c r="S88" i="70"/>
  <c r="O90" i="70"/>
  <c r="AY90" i="70"/>
  <c r="AO92" i="70"/>
  <c r="AK93" i="70"/>
  <c r="AH94" i="70"/>
  <c r="X95" i="70"/>
  <c r="AR95" i="70"/>
  <c r="W96" i="70"/>
  <c r="AQ96" i="70"/>
  <c r="AJ100" i="70"/>
  <c r="AM103" i="70"/>
  <c r="AT104" i="70"/>
  <c r="BB105" i="70"/>
  <c r="AA86" i="71"/>
  <c r="AY86" i="71"/>
  <c r="AD88" i="71"/>
  <c r="M90" i="71"/>
  <c r="AK90" i="71"/>
  <c r="S91" i="71"/>
  <c r="AQ91" i="71"/>
  <c r="AG95" i="71"/>
  <c r="AQ98" i="71"/>
  <c r="AA103" i="71"/>
  <c r="AP105" i="71"/>
  <c r="AH87" i="72"/>
  <c r="AG90" i="72"/>
  <c r="AA91" i="72"/>
  <c r="R93" i="72"/>
  <c r="BB93" i="72"/>
  <c r="AY94" i="72"/>
  <c r="AW95" i="72"/>
  <c r="AY99" i="72"/>
  <c r="AV101" i="72"/>
  <c r="BA102" i="72"/>
  <c r="AI106" i="72"/>
  <c r="AP84" i="73"/>
  <c r="S86" i="73"/>
  <c r="AS87" i="73"/>
  <c r="AM91" i="73"/>
  <c r="AD93" i="73"/>
  <c r="Y95" i="73"/>
  <c r="Y98" i="73"/>
  <c r="AH101" i="73"/>
  <c r="AB104" i="73"/>
  <c r="AG84" i="74"/>
  <c r="AP91" i="74"/>
  <c r="AD99" i="74"/>
  <c r="AA105" i="74"/>
  <c r="AA84" i="75"/>
  <c r="AY84" i="75"/>
  <c r="Y87" i="75"/>
  <c r="AW87" i="75"/>
  <c r="AB88" i="75"/>
  <c r="AZ88" i="75"/>
  <c r="AF89" i="75"/>
  <c r="M90" i="75"/>
  <c r="AK90" i="75"/>
  <c r="AG96" i="75"/>
  <c r="AG97" i="75"/>
  <c r="AB99" i="75"/>
  <c r="V100" i="75"/>
  <c r="AA90" i="67"/>
  <c r="AL98" i="67"/>
  <c r="BA104" i="67"/>
  <c r="F84" i="70"/>
  <c r="Z84" i="70"/>
  <c r="AP84" i="70"/>
  <c r="T88" i="70"/>
  <c r="P90" i="70"/>
  <c r="AZ90" i="70"/>
  <c r="AP92" i="70"/>
  <c r="AL93" i="70"/>
  <c r="AI94" i="70"/>
  <c r="Y95" i="70"/>
  <c r="AS95" i="70"/>
  <c r="X96" i="70"/>
  <c r="AR96" i="70"/>
  <c r="AK100" i="70"/>
  <c r="AU104" i="70"/>
  <c r="AD86" i="71"/>
  <c r="BB86" i="71"/>
  <c r="O90" i="71"/>
  <c r="AM90" i="71"/>
  <c r="AQ95" i="71"/>
  <c r="AS98" i="71"/>
  <c r="AI87" i="72"/>
  <c r="AH90" i="72"/>
  <c r="AB91" i="72"/>
  <c r="S93" i="72"/>
  <c r="P94" i="72"/>
  <c r="AZ94" i="72"/>
  <c r="AX95" i="72"/>
  <c r="AZ99" i="72"/>
  <c r="AX101" i="72"/>
  <c r="Y103" i="72"/>
  <c r="AK106" i="72"/>
  <c r="AQ84" i="73"/>
  <c r="T86" i="73"/>
  <c r="AT87" i="73"/>
  <c r="AN91" i="73"/>
  <c r="AE93" i="73"/>
  <c r="Z95" i="73"/>
  <c r="Z98" i="73"/>
  <c r="AT101" i="73"/>
  <c r="AC104" i="73"/>
  <c r="AS84" i="74"/>
  <c r="BB91" i="74"/>
  <c r="AP99" i="74"/>
  <c r="AM105" i="74"/>
  <c r="AB84" i="75"/>
  <c r="AZ84" i="75"/>
  <c r="AD87" i="75"/>
  <c r="BB87" i="75"/>
  <c r="AG88" i="75"/>
  <c r="M89" i="75"/>
  <c r="AK89" i="75"/>
  <c r="R90" i="75"/>
  <c r="AP90" i="75"/>
  <c r="AH96" i="75"/>
  <c r="AH97" i="75"/>
  <c r="AE99" i="75"/>
  <c r="AA100" i="75"/>
  <c r="AH90" i="67"/>
  <c r="AX98" i="67"/>
  <c r="AH106" i="67"/>
  <c r="G84" i="70"/>
  <c r="AA84" i="70"/>
  <c r="AQ84" i="70"/>
  <c r="V88" i="70"/>
  <c r="Q90" i="70"/>
  <c r="BA90" i="70"/>
  <c r="AR92" i="70"/>
  <c r="AN93" i="70"/>
  <c r="AK94" i="70"/>
  <c r="Z95" i="70"/>
  <c r="AT95" i="70"/>
  <c r="Y96" i="70"/>
  <c r="AS96" i="70"/>
  <c r="AL100" i="70"/>
  <c r="AO103" i="70"/>
  <c r="AV104" i="70"/>
  <c r="AC106" i="70"/>
  <c r="AE86" i="71"/>
  <c r="O87" i="71"/>
  <c r="AP88" i="71"/>
  <c r="Q90" i="71"/>
  <c r="AO90" i="71"/>
  <c r="W91" i="71"/>
  <c r="AU91" i="71"/>
  <c r="AS95" i="71"/>
  <c r="U99" i="71"/>
  <c r="AM103" i="71"/>
  <c r="BB105" i="71"/>
  <c r="AK87" i="72"/>
  <c r="AI90" i="72"/>
  <c r="AC91" i="72"/>
  <c r="T93" i="72"/>
  <c r="Q94" i="72"/>
  <c r="BA94" i="72"/>
  <c r="AY95" i="72"/>
  <c r="BA99" i="72"/>
  <c r="AA102" i="72"/>
  <c r="AG103" i="72"/>
  <c r="AS106" i="72"/>
  <c r="BB84" i="73"/>
  <c r="AE86" i="73"/>
  <c r="U90" i="73"/>
  <c r="AY91" i="73"/>
  <c r="AP93" i="73"/>
  <c r="AK95" i="73"/>
  <c r="AK98" i="73"/>
  <c r="AA102" i="73"/>
  <c r="AN104" i="73"/>
  <c r="I85" i="74"/>
  <c r="Y92" i="74"/>
  <c r="BB99" i="74"/>
  <c r="AY105" i="74"/>
  <c r="AC84" i="75"/>
  <c r="BA84" i="75"/>
  <c r="AE87" i="75"/>
  <c r="J88" i="75"/>
  <c r="AH88" i="75"/>
  <c r="N89" i="75"/>
  <c r="AL89" i="75"/>
  <c r="S90" i="75"/>
  <c r="AQ90" i="75"/>
  <c r="AI96" i="75"/>
  <c r="AI97" i="75"/>
  <c r="AJ99" i="75"/>
  <c r="AB100" i="75"/>
  <c r="AM90" i="67"/>
  <c r="W101" i="67"/>
  <c r="AT106" i="67"/>
  <c r="L84" i="70"/>
  <c r="AB84" i="70"/>
  <c r="AV84" i="70"/>
  <c r="AD88" i="70"/>
  <c r="S90" i="70"/>
  <c r="P92" i="70"/>
  <c r="AZ92" i="70"/>
  <c r="AV93" i="70"/>
  <c r="AS94" i="70"/>
  <c r="AE95" i="70"/>
  <c r="AU95" i="70"/>
  <c r="AD96" i="70"/>
  <c r="AT96" i="70"/>
  <c r="AN100" i="70"/>
  <c r="AQ103" i="70"/>
  <c r="AX104" i="70"/>
  <c r="AE106" i="70"/>
  <c r="H86" i="71"/>
  <c r="AF86" i="71"/>
  <c r="Q87" i="71"/>
  <c r="AR88" i="71"/>
  <c r="T90" i="71"/>
  <c r="AR90" i="71"/>
  <c r="Z91" i="71"/>
  <c r="AX91" i="71"/>
  <c r="T97" i="71"/>
  <c r="W99" i="71"/>
  <c r="AO103" i="71"/>
  <c r="I87" i="72"/>
  <c r="AS87" i="72"/>
  <c r="AK90" i="72"/>
  <c r="AE91" i="72"/>
  <c r="V93" i="72"/>
  <c r="S94" i="72"/>
  <c r="Q95" i="72"/>
  <c r="BA95" i="72"/>
  <c r="W101" i="72"/>
  <c r="AB102" i="72"/>
  <c r="AH103" i="72"/>
  <c r="AT106" i="72"/>
  <c r="G85" i="73"/>
  <c r="AF86" i="73"/>
  <c r="V90" i="73"/>
  <c r="AZ91" i="73"/>
  <c r="AQ93" i="73"/>
  <c r="AL95" i="73"/>
  <c r="AL98" i="73"/>
  <c r="AB102" i="73"/>
  <c r="AO104" i="73"/>
  <c r="U85" i="74"/>
  <c r="AK92" i="74"/>
  <c r="AG100" i="74"/>
  <c r="F84" i="75"/>
  <c r="AD84" i="75"/>
  <c r="BB84" i="75"/>
  <c r="AF87" i="75"/>
  <c r="K88" i="75"/>
  <c r="AI88" i="75"/>
  <c r="O89" i="75"/>
  <c r="AM89" i="75"/>
  <c r="T90" i="75"/>
  <c r="AR90" i="75"/>
  <c r="AK96" i="75"/>
  <c r="AK97" i="75"/>
  <c r="AK99" i="75"/>
  <c r="AC100" i="75"/>
  <c r="Q89" i="67"/>
  <c r="AT90" i="67"/>
  <c r="AI101" i="67"/>
  <c r="M84" i="70"/>
  <c r="AC84" i="70"/>
  <c r="AW84" i="70"/>
  <c r="AE88" i="70"/>
  <c r="AA90" i="70"/>
  <c r="Q92" i="70"/>
  <c r="BA92" i="70"/>
  <c r="AW93" i="70"/>
  <c r="AT94" i="70"/>
  <c r="AF95" i="70"/>
  <c r="AV95" i="70"/>
  <c r="AE96" i="70"/>
  <c r="AU96" i="70"/>
  <c r="AV100" i="70"/>
  <c r="AY103" i="70"/>
  <c r="AD105" i="70"/>
  <c r="AM106" i="70"/>
  <c r="K86" i="71"/>
  <c r="AI86" i="71"/>
  <c r="AA87" i="71"/>
  <c r="BB88" i="71"/>
  <c r="U90" i="71"/>
  <c r="AS90" i="71"/>
  <c r="AA91" i="71"/>
  <c r="AY91" i="71"/>
  <c r="AD97" i="71"/>
  <c r="AG99" i="71"/>
  <c r="AY103" i="71"/>
  <c r="J87" i="72"/>
  <c r="AT87" i="72"/>
  <c r="AS90" i="72"/>
  <c r="AM91" i="72"/>
  <c r="AD93" i="72"/>
  <c r="AA94" i="72"/>
  <c r="Y95" i="72"/>
  <c r="AA99" i="72"/>
  <c r="X101" i="72"/>
  <c r="AC102" i="72"/>
  <c r="AI103" i="72"/>
  <c r="AU106" i="72"/>
  <c r="R85" i="73"/>
  <c r="AQ86" i="73"/>
  <c r="AG90" i="73"/>
  <c r="V92" i="73"/>
  <c r="BB93" i="73"/>
  <c r="AW95" i="73"/>
  <c r="AW98" i="73"/>
  <c r="AM102" i="73"/>
  <c r="AZ104" i="73"/>
  <c r="AG85" i="74"/>
  <c r="AW92" i="74"/>
  <c r="AS100" i="74"/>
  <c r="G84" i="75"/>
  <c r="AE84" i="75"/>
  <c r="I87" i="75"/>
  <c r="AG87" i="75"/>
  <c r="L88" i="75"/>
  <c r="AJ88" i="75"/>
  <c r="P89" i="75"/>
  <c r="AN89" i="75"/>
  <c r="U90" i="75"/>
  <c r="AS90" i="75"/>
  <c r="AS96" i="75"/>
  <c r="AS97" i="75"/>
  <c r="AL99" i="75"/>
  <c r="AE100" i="75"/>
  <c r="AR94" i="75"/>
  <c r="AF94" i="75"/>
  <c r="T94" i="75"/>
  <c r="AQ94" i="75"/>
  <c r="AE94" i="75"/>
  <c r="S94" i="75"/>
  <c r="BB94" i="75"/>
  <c r="AP94" i="75"/>
  <c r="AD94" i="75"/>
  <c r="R94" i="75"/>
  <c r="AZ94" i="75"/>
  <c r="BA94" i="75"/>
  <c r="AO94" i="75"/>
  <c r="AC94" i="75"/>
  <c r="Q94" i="75"/>
  <c r="AN94" i="75"/>
  <c r="AB94" i="75"/>
  <c r="P94" i="75"/>
  <c r="AY94" i="75"/>
  <c r="AM94" i="75"/>
  <c r="AA94" i="75"/>
  <c r="AX94" i="75"/>
  <c r="AL94" i="75"/>
  <c r="Z94" i="75"/>
  <c r="AW94" i="75"/>
  <c r="AK94" i="75"/>
  <c r="Y94" i="75"/>
  <c r="AV94" i="75"/>
  <c r="AJ94" i="75"/>
  <c r="X94" i="75"/>
  <c r="AU94" i="75"/>
  <c r="AI94" i="75"/>
  <c r="W94" i="75"/>
  <c r="AT94" i="75"/>
  <c r="AH94" i="75"/>
  <c r="V94" i="75"/>
  <c r="AS94" i="75"/>
  <c r="AG94" i="75"/>
  <c r="U94" i="75"/>
  <c r="AU93" i="75"/>
  <c r="AI93" i="75"/>
  <c r="W93" i="75"/>
  <c r="AT93" i="75"/>
  <c r="AH93" i="75"/>
  <c r="V93" i="75"/>
  <c r="AS93" i="75"/>
  <c r="AG93" i="75"/>
  <c r="U93" i="75"/>
  <c r="AR93" i="75"/>
  <c r="AF93" i="75"/>
  <c r="T93" i="75"/>
  <c r="AQ93" i="75"/>
  <c r="AE93" i="75"/>
  <c r="S93" i="75"/>
  <c r="BB93" i="75"/>
  <c r="AP93" i="75"/>
  <c r="AD93" i="75"/>
  <c r="R93" i="75"/>
  <c r="BA93" i="75"/>
  <c r="AO93" i="75"/>
  <c r="AC93" i="75"/>
  <c r="Q93" i="75"/>
  <c r="AZ93" i="75"/>
  <c r="AN93" i="75"/>
  <c r="AB93" i="75"/>
  <c r="P93" i="75"/>
  <c r="AY93" i="75"/>
  <c r="AM93" i="75"/>
  <c r="AA93" i="75"/>
  <c r="O93" i="75"/>
  <c r="AX93" i="75"/>
  <c r="AL93" i="75"/>
  <c r="Z93" i="75"/>
  <c r="AW93" i="75"/>
  <c r="AK93" i="75"/>
  <c r="Y93" i="75"/>
  <c r="AV93" i="75"/>
  <c r="AJ93" i="75"/>
  <c r="X93" i="75"/>
  <c r="G85" i="75"/>
  <c r="L84" i="75"/>
  <c r="X84" i="75"/>
  <c r="AJ84" i="75"/>
  <c r="AV84" i="75"/>
  <c r="L85" i="75"/>
  <c r="X85" i="75"/>
  <c r="AJ85" i="75"/>
  <c r="AV85" i="75"/>
  <c r="M86" i="75"/>
  <c r="Y86" i="75"/>
  <c r="AK86" i="75"/>
  <c r="AW86" i="75"/>
  <c r="O87" i="75"/>
  <c r="AA87" i="75"/>
  <c r="AM87" i="75"/>
  <c r="AY87" i="75"/>
  <c r="R88" i="75"/>
  <c r="AD88" i="75"/>
  <c r="AP88" i="75"/>
  <c r="BB88" i="75"/>
  <c r="V89" i="75"/>
  <c r="AH89" i="75"/>
  <c r="AT89" i="75"/>
  <c r="O90" i="75"/>
  <c r="AA90" i="75"/>
  <c r="AM90" i="75"/>
  <c r="AY90" i="75"/>
  <c r="U91" i="75"/>
  <c r="AG91" i="75"/>
  <c r="AS91" i="75"/>
  <c r="P92" i="75"/>
  <c r="AB92" i="75"/>
  <c r="AN92" i="75"/>
  <c r="AZ92" i="75"/>
  <c r="S95" i="75"/>
  <c r="AE95" i="75"/>
  <c r="AQ95" i="75"/>
  <c r="R96" i="75"/>
  <c r="AD96" i="75"/>
  <c r="AP96" i="75"/>
  <c r="BB96" i="75"/>
  <c r="AD97" i="75"/>
  <c r="AP97" i="75"/>
  <c r="BB97" i="75"/>
  <c r="AE98" i="75"/>
  <c r="AQ98" i="75"/>
  <c r="U99" i="75"/>
  <c r="AG99" i="75"/>
  <c r="AS99" i="75"/>
  <c r="X100" i="75"/>
  <c r="AJ100" i="75"/>
  <c r="AV100" i="75"/>
  <c r="AB101" i="75"/>
  <c r="AN101" i="75"/>
  <c r="AZ101" i="75"/>
  <c r="AG102" i="75"/>
  <c r="AS102" i="75"/>
  <c r="AA103" i="75"/>
  <c r="AM103" i="75"/>
  <c r="AY103" i="75"/>
  <c r="AH104" i="75"/>
  <c r="AT104" i="75"/>
  <c r="AD105" i="75"/>
  <c r="AP105" i="75"/>
  <c r="BB105" i="75"/>
  <c r="AM106" i="75"/>
  <c r="AY106" i="75"/>
  <c r="S85" i="75"/>
  <c r="M84" i="75"/>
  <c r="Y84" i="75"/>
  <c r="AK84" i="75"/>
  <c r="AW84" i="75"/>
  <c r="M85" i="75"/>
  <c r="Y85" i="75"/>
  <c r="AK85" i="75"/>
  <c r="AW85" i="75"/>
  <c r="N86" i="75"/>
  <c r="Z86" i="75"/>
  <c r="AL86" i="75"/>
  <c r="AX86" i="75"/>
  <c r="P87" i="75"/>
  <c r="AB87" i="75"/>
  <c r="AN87" i="75"/>
  <c r="AZ87" i="75"/>
  <c r="S88" i="75"/>
  <c r="AE88" i="75"/>
  <c r="AQ88" i="75"/>
  <c r="K89" i="75"/>
  <c r="W89" i="75"/>
  <c r="AI89" i="75"/>
  <c r="AU89" i="75"/>
  <c r="P90" i="75"/>
  <c r="AB90" i="75"/>
  <c r="AN90" i="75"/>
  <c r="AZ90" i="75"/>
  <c r="V91" i="75"/>
  <c r="AH91" i="75"/>
  <c r="AT91" i="75"/>
  <c r="Q92" i="75"/>
  <c r="AC92" i="75"/>
  <c r="AO92" i="75"/>
  <c r="BA92" i="75"/>
  <c r="T95" i="75"/>
  <c r="AF95" i="75"/>
  <c r="AR95" i="75"/>
  <c r="S96" i="75"/>
  <c r="AE96" i="75"/>
  <c r="AQ96" i="75"/>
  <c r="S97" i="75"/>
  <c r="AE97" i="75"/>
  <c r="AQ97" i="75"/>
  <c r="T98" i="75"/>
  <c r="AF98" i="75"/>
  <c r="AR98" i="75"/>
  <c r="V99" i="75"/>
  <c r="AH99" i="75"/>
  <c r="AT99" i="75"/>
  <c r="Y100" i="75"/>
  <c r="AK100" i="75"/>
  <c r="AW100" i="75"/>
  <c r="AC101" i="75"/>
  <c r="AO101" i="75"/>
  <c r="BA101" i="75"/>
  <c r="AH102" i="75"/>
  <c r="AT102" i="75"/>
  <c r="AB103" i="75"/>
  <c r="AN103" i="75"/>
  <c r="AZ103" i="75"/>
  <c r="AI104" i="75"/>
  <c r="AU104" i="75"/>
  <c r="AE105" i="75"/>
  <c r="AQ105" i="75"/>
  <c r="AB106" i="75"/>
  <c r="AN106" i="75"/>
  <c r="AZ106" i="75"/>
  <c r="N84" i="75"/>
  <c r="Z84" i="75"/>
  <c r="AL84" i="75"/>
  <c r="AX84" i="75"/>
  <c r="N85" i="75"/>
  <c r="Z85" i="75"/>
  <c r="AL85" i="75"/>
  <c r="AX85" i="75"/>
  <c r="O86" i="75"/>
  <c r="AA86" i="75"/>
  <c r="AM86" i="75"/>
  <c r="AY86" i="75"/>
  <c r="Q87" i="75"/>
  <c r="AC87" i="75"/>
  <c r="AO87" i="75"/>
  <c r="BA87" i="75"/>
  <c r="T88" i="75"/>
  <c r="AF88" i="75"/>
  <c r="AR88" i="75"/>
  <c r="L89" i="75"/>
  <c r="X89" i="75"/>
  <c r="AJ89" i="75"/>
  <c r="AV89" i="75"/>
  <c r="Q90" i="75"/>
  <c r="AC90" i="75"/>
  <c r="AO90" i="75"/>
  <c r="BA90" i="75"/>
  <c r="W91" i="75"/>
  <c r="AI91" i="75"/>
  <c r="AU91" i="75"/>
  <c r="R92" i="75"/>
  <c r="AD92" i="75"/>
  <c r="AP92" i="75"/>
  <c r="BB92" i="75"/>
  <c r="U95" i="75"/>
  <c r="AG95" i="75"/>
  <c r="AS95" i="75"/>
  <c r="T96" i="75"/>
  <c r="AF96" i="75"/>
  <c r="AR96" i="75"/>
  <c r="T97" i="75"/>
  <c r="AF97" i="75"/>
  <c r="AR97" i="75"/>
  <c r="U98" i="75"/>
  <c r="AG98" i="75"/>
  <c r="AS98" i="75"/>
  <c r="W99" i="75"/>
  <c r="AI99" i="75"/>
  <c r="AU99" i="75"/>
  <c r="Z100" i="75"/>
  <c r="AL100" i="75"/>
  <c r="AX100" i="75"/>
  <c r="AD101" i="75"/>
  <c r="AP101" i="75"/>
  <c r="BB101" i="75"/>
  <c r="AI102" i="75"/>
  <c r="AU102" i="75"/>
  <c r="AC103" i="75"/>
  <c r="AO103" i="75"/>
  <c r="BA103" i="75"/>
  <c r="AJ104" i="75"/>
  <c r="AV104" i="75"/>
  <c r="AF105" i="75"/>
  <c r="AR105" i="75"/>
  <c r="AC106" i="75"/>
  <c r="AO106" i="75"/>
  <c r="BA106" i="75"/>
  <c r="O85" i="75"/>
  <c r="AA85" i="75"/>
  <c r="AM85" i="75"/>
  <c r="AY85" i="75"/>
  <c r="P86" i="75"/>
  <c r="AB86" i="75"/>
  <c r="AN86" i="75"/>
  <c r="AZ86" i="75"/>
  <c r="X91" i="75"/>
  <c r="AJ91" i="75"/>
  <c r="AV91" i="75"/>
  <c r="S92" i="75"/>
  <c r="AE92" i="75"/>
  <c r="AQ92" i="75"/>
  <c r="V95" i="75"/>
  <c r="AH95" i="75"/>
  <c r="AT95" i="75"/>
  <c r="V98" i="75"/>
  <c r="AH98" i="75"/>
  <c r="AT98" i="75"/>
  <c r="AE101" i="75"/>
  <c r="AQ101" i="75"/>
  <c r="AD103" i="75"/>
  <c r="AP103" i="75"/>
  <c r="BB103" i="75"/>
  <c r="AK104" i="75"/>
  <c r="AW104" i="75"/>
  <c r="AG105" i="75"/>
  <c r="AS105" i="75"/>
  <c r="AD106" i="75"/>
  <c r="AP106" i="75"/>
  <c r="BB106" i="75"/>
  <c r="P85" i="75"/>
  <c r="AB85" i="75"/>
  <c r="AN85" i="75"/>
  <c r="AZ85" i="75"/>
  <c r="Q86" i="75"/>
  <c r="AC86" i="75"/>
  <c r="AO86" i="75"/>
  <c r="BA86" i="75"/>
  <c r="M91" i="75"/>
  <c r="Y91" i="75"/>
  <c r="AK91" i="75"/>
  <c r="AW91" i="75"/>
  <c r="T92" i="75"/>
  <c r="AF92" i="75"/>
  <c r="AR92" i="75"/>
  <c r="W95" i="75"/>
  <c r="AI95" i="75"/>
  <c r="AU95" i="75"/>
  <c r="W98" i="75"/>
  <c r="AI98" i="75"/>
  <c r="AU98" i="75"/>
  <c r="AF101" i="75"/>
  <c r="AR101" i="75"/>
  <c r="AE103" i="75"/>
  <c r="AQ103" i="75"/>
  <c r="Z104" i="75"/>
  <c r="AL104" i="75"/>
  <c r="AX104" i="75"/>
  <c r="AH105" i="75"/>
  <c r="AT105" i="75"/>
  <c r="AE106" i="75"/>
  <c r="AQ106" i="75"/>
  <c r="Q85" i="75"/>
  <c r="AC85" i="75"/>
  <c r="AO85" i="75"/>
  <c r="BA85" i="75"/>
  <c r="R86" i="75"/>
  <c r="AD86" i="75"/>
  <c r="AP86" i="75"/>
  <c r="BB86" i="75"/>
  <c r="N91" i="75"/>
  <c r="Z91" i="75"/>
  <c r="AL91" i="75"/>
  <c r="AX91" i="75"/>
  <c r="U92" i="75"/>
  <c r="AG92" i="75"/>
  <c r="AS92" i="75"/>
  <c r="X95" i="75"/>
  <c r="AJ95" i="75"/>
  <c r="AV95" i="75"/>
  <c r="X98" i="75"/>
  <c r="AJ98" i="75"/>
  <c r="AV98" i="75"/>
  <c r="AG101" i="75"/>
  <c r="AS101" i="75"/>
  <c r="AF103" i="75"/>
  <c r="AR103" i="75"/>
  <c r="AA104" i="75"/>
  <c r="AM104" i="75"/>
  <c r="AY104" i="75"/>
  <c r="AI105" i="75"/>
  <c r="AU105" i="75"/>
  <c r="AF106" i="75"/>
  <c r="AR106" i="75"/>
  <c r="R85" i="75"/>
  <c r="AD85" i="75"/>
  <c r="AP85" i="75"/>
  <c r="BB85" i="75"/>
  <c r="S86" i="75"/>
  <c r="AE86" i="75"/>
  <c r="AQ86" i="75"/>
  <c r="O91" i="75"/>
  <c r="AA91" i="75"/>
  <c r="AM91" i="75"/>
  <c r="AY91" i="75"/>
  <c r="V92" i="75"/>
  <c r="AH92" i="75"/>
  <c r="AT92" i="75"/>
  <c r="Y95" i="75"/>
  <c r="AK95" i="75"/>
  <c r="AW95" i="75"/>
  <c r="X96" i="75"/>
  <c r="AJ96" i="75"/>
  <c r="AV96" i="75"/>
  <c r="X97" i="75"/>
  <c r="AJ97" i="75"/>
  <c r="AV97" i="75"/>
  <c r="Y98" i="75"/>
  <c r="AK98" i="75"/>
  <c r="AW98" i="75"/>
  <c r="AY99" i="75"/>
  <c r="AD100" i="75"/>
  <c r="AP100" i="75"/>
  <c r="BB100" i="75"/>
  <c r="AH101" i="75"/>
  <c r="AT101" i="75"/>
  <c r="AA102" i="75"/>
  <c r="AM102" i="75"/>
  <c r="AY102" i="75"/>
  <c r="AG103" i="75"/>
  <c r="AS103" i="75"/>
  <c r="AB104" i="75"/>
  <c r="AN104" i="75"/>
  <c r="AZ104" i="75"/>
  <c r="AJ105" i="75"/>
  <c r="AV105" i="75"/>
  <c r="AG106" i="75"/>
  <c r="AS106" i="75"/>
  <c r="AE85" i="75"/>
  <c r="AQ85" i="75"/>
  <c r="H86" i="75"/>
  <c r="T86" i="75"/>
  <c r="AF86" i="75"/>
  <c r="AR86" i="75"/>
  <c r="P91" i="75"/>
  <c r="AB91" i="75"/>
  <c r="AN91" i="75"/>
  <c r="AZ91" i="75"/>
  <c r="W92" i="75"/>
  <c r="AI92" i="75"/>
  <c r="AU92" i="75"/>
  <c r="Z95" i="75"/>
  <c r="AX95" i="75"/>
  <c r="Z98" i="75"/>
  <c r="AL98" i="75"/>
  <c r="AX98" i="75"/>
  <c r="W101" i="75"/>
  <c r="AI101" i="75"/>
  <c r="AU101" i="75"/>
  <c r="AB102" i="75"/>
  <c r="AN102" i="75"/>
  <c r="AZ102" i="75"/>
  <c r="AH103" i="75"/>
  <c r="AT103" i="75"/>
  <c r="AC104" i="75"/>
  <c r="AO104" i="75"/>
  <c r="BA104" i="75"/>
  <c r="AK105" i="75"/>
  <c r="AW105" i="75"/>
  <c r="AH106" i="75"/>
  <c r="AT106" i="75"/>
  <c r="AL95" i="75"/>
  <c r="H84" i="75"/>
  <c r="T84" i="75"/>
  <c r="AF84" i="75"/>
  <c r="AR84" i="75"/>
  <c r="H85" i="75"/>
  <c r="T85" i="75"/>
  <c r="AF85" i="75"/>
  <c r="AR85" i="75"/>
  <c r="I86" i="75"/>
  <c r="U86" i="75"/>
  <c r="AG86" i="75"/>
  <c r="AS86" i="75"/>
  <c r="K87" i="75"/>
  <c r="W87" i="75"/>
  <c r="AI87" i="75"/>
  <c r="AU87" i="75"/>
  <c r="N88" i="75"/>
  <c r="Z88" i="75"/>
  <c r="AL88" i="75"/>
  <c r="AX88" i="75"/>
  <c r="R89" i="75"/>
  <c r="AD89" i="75"/>
  <c r="AP89" i="75"/>
  <c r="BB89" i="75"/>
  <c r="W90" i="75"/>
  <c r="AI90" i="75"/>
  <c r="AU90" i="75"/>
  <c r="Q91" i="75"/>
  <c r="AC91" i="75"/>
  <c r="AO91" i="75"/>
  <c r="BA91" i="75"/>
  <c r="X92" i="75"/>
  <c r="AJ92" i="75"/>
  <c r="AV92" i="75"/>
  <c r="AA95" i="75"/>
  <c r="AM95" i="75"/>
  <c r="AY95" i="75"/>
  <c r="Z96" i="75"/>
  <c r="AL96" i="75"/>
  <c r="AX96" i="75"/>
  <c r="Z97" i="75"/>
  <c r="AL97" i="75"/>
  <c r="AX97" i="75"/>
  <c r="AA98" i="75"/>
  <c r="AM98" i="75"/>
  <c r="AY98" i="75"/>
  <c r="AC99" i="75"/>
  <c r="AO99" i="75"/>
  <c r="BA99" i="75"/>
  <c r="AF100" i="75"/>
  <c r="AR100" i="75"/>
  <c r="X101" i="75"/>
  <c r="AJ101" i="75"/>
  <c r="AV101" i="75"/>
  <c r="AC102" i="75"/>
  <c r="AO102" i="75"/>
  <c r="BA102" i="75"/>
  <c r="AI103" i="75"/>
  <c r="AU103" i="75"/>
  <c r="AD104" i="75"/>
  <c r="AP104" i="75"/>
  <c r="BB104" i="75"/>
  <c r="AL105" i="75"/>
  <c r="AX105" i="75"/>
  <c r="AI106" i="75"/>
  <c r="AU106" i="75"/>
  <c r="I84" i="75"/>
  <c r="U84" i="75"/>
  <c r="AG84" i="75"/>
  <c r="AS84" i="75"/>
  <c r="I85" i="75"/>
  <c r="U85" i="75"/>
  <c r="AG85" i="75"/>
  <c r="AS85" i="75"/>
  <c r="J86" i="75"/>
  <c r="V86" i="75"/>
  <c r="AH86" i="75"/>
  <c r="AT86" i="75"/>
  <c r="L87" i="75"/>
  <c r="X87" i="75"/>
  <c r="AJ87" i="75"/>
  <c r="AV87" i="75"/>
  <c r="O88" i="75"/>
  <c r="AA88" i="75"/>
  <c r="AM88" i="75"/>
  <c r="AY88" i="75"/>
  <c r="S89" i="75"/>
  <c r="AE89" i="75"/>
  <c r="AQ89" i="75"/>
  <c r="L90" i="75"/>
  <c r="X90" i="75"/>
  <c r="AJ90" i="75"/>
  <c r="AV90" i="75"/>
  <c r="R91" i="75"/>
  <c r="AD91" i="75"/>
  <c r="AP91" i="75"/>
  <c r="BB91" i="75"/>
  <c r="Y92" i="75"/>
  <c r="AK92" i="75"/>
  <c r="AW92" i="75"/>
  <c r="AB95" i="75"/>
  <c r="AN95" i="75"/>
  <c r="AZ95" i="75"/>
  <c r="AA96" i="75"/>
  <c r="AM96" i="75"/>
  <c r="AY96" i="75"/>
  <c r="AA97" i="75"/>
  <c r="AM97" i="75"/>
  <c r="AY97" i="75"/>
  <c r="AB98" i="75"/>
  <c r="AN98" i="75"/>
  <c r="AZ98" i="75"/>
  <c r="AD99" i="75"/>
  <c r="AP99" i="75"/>
  <c r="BB99" i="75"/>
  <c r="AG100" i="75"/>
  <c r="AS100" i="75"/>
  <c r="Y101" i="75"/>
  <c r="AK101" i="75"/>
  <c r="AW101" i="75"/>
  <c r="AD102" i="75"/>
  <c r="AP102" i="75"/>
  <c r="BB102" i="75"/>
  <c r="AJ103" i="75"/>
  <c r="AV103" i="75"/>
  <c r="AE104" i="75"/>
  <c r="AQ104" i="75"/>
  <c r="AA105" i="75"/>
  <c r="AM105" i="75"/>
  <c r="AY105" i="75"/>
  <c r="AJ106" i="75"/>
  <c r="AV106" i="75"/>
  <c r="J85" i="75"/>
  <c r="V85" i="75"/>
  <c r="AH85" i="75"/>
  <c r="AT85" i="75"/>
  <c r="K86" i="75"/>
  <c r="W86" i="75"/>
  <c r="AI86" i="75"/>
  <c r="AU86" i="75"/>
  <c r="S91" i="75"/>
  <c r="AE91" i="75"/>
  <c r="AQ91" i="75"/>
  <c r="N92" i="75"/>
  <c r="Z92" i="75"/>
  <c r="AL92" i="75"/>
  <c r="AX92" i="75"/>
  <c r="Q95" i="75"/>
  <c r="AC95" i="75"/>
  <c r="AO95" i="75"/>
  <c r="BA95" i="75"/>
  <c r="AB96" i="75"/>
  <c r="AN96" i="75"/>
  <c r="AZ96" i="75"/>
  <c r="AB97" i="75"/>
  <c r="AN97" i="75"/>
  <c r="AZ97" i="75"/>
  <c r="AC98" i="75"/>
  <c r="AO98" i="75"/>
  <c r="BA98" i="75"/>
  <c r="AH100" i="75"/>
  <c r="AT100" i="75"/>
  <c r="Z101" i="75"/>
  <c r="AL101" i="75"/>
  <c r="AX101" i="75"/>
  <c r="AE102" i="75"/>
  <c r="AQ102" i="75"/>
  <c r="Y103" i="75"/>
  <c r="AK103" i="75"/>
  <c r="AW103" i="75"/>
  <c r="AF104" i="75"/>
  <c r="AR104" i="75"/>
  <c r="AB105" i="75"/>
  <c r="AN105" i="75"/>
  <c r="AZ105" i="75"/>
  <c r="AK106" i="75"/>
  <c r="AW106" i="75"/>
  <c r="K84" i="75"/>
  <c r="W84" i="75"/>
  <c r="AI84" i="75"/>
  <c r="K85" i="75"/>
  <c r="W85" i="75"/>
  <c r="AI85" i="75"/>
  <c r="L86" i="75"/>
  <c r="X86" i="75"/>
  <c r="AJ86" i="75"/>
  <c r="N87" i="75"/>
  <c r="Z87" i="75"/>
  <c r="AL87" i="75"/>
  <c r="Q88" i="75"/>
  <c r="AC88" i="75"/>
  <c r="AO88" i="75"/>
  <c r="U89" i="75"/>
  <c r="AG89" i="75"/>
  <c r="N90" i="75"/>
  <c r="Z90" i="75"/>
  <c r="AL90" i="75"/>
  <c r="T91" i="75"/>
  <c r="AF91" i="75"/>
  <c r="O92" i="75"/>
  <c r="AA92" i="75"/>
  <c r="AM92" i="75"/>
  <c r="R95" i="75"/>
  <c r="AD95" i="75"/>
  <c r="AP95" i="75"/>
  <c r="AC96" i="75"/>
  <c r="AO96" i="75"/>
  <c r="AC97" i="75"/>
  <c r="AO97" i="75"/>
  <c r="AD98" i="75"/>
  <c r="AP98" i="75"/>
  <c r="AF99" i="75"/>
  <c r="W100" i="75"/>
  <c r="AI100" i="75"/>
  <c r="AA101" i="75"/>
  <c r="AM101" i="75"/>
  <c r="AF102" i="75"/>
  <c r="Z103" i="75"/>
  <c r="AL103" i="75"/>
  <c r="AG104" i="75"/>
  <c r="AC105" i="75"/>
  <c r="AO105" i="75"/>
  <c r="AL106" i="75"/>
  <c r="AY98" i="74"/>
  <c r="AM98" i="74"/>
  <c r="AA98" i="74"/>
  <c r="AX98" i="74"/>
  <c r="AL98" i="74"/>
  <c r="Z98" i="74"/>
  <c r="AW98" i="74"/>
  <c r="AK98" i="74"/>
  <c r="Y98" i="74"/>
  <c r="AV98" i="74"/>
  <c r="AJ98" i="74"/>
  <c r="X98" i="74"/>
  <c r="AU98" i="74"/>
  <c r="AI98" i="74"/>
  <c r="W98" i="74"/>
  <c r="AT98" i="74"/>
  <c r="AH98" i="74"/>
  <c r="V98" i="74"/>
  <c r="AS98" i="74"/>
  <c r="AG98" i="74"/>
  <c r="U98" i="74"/>
  <c r="AR98" i="74"/>
  <c r="AF98" i="74"/>
  <c r="T98" i="74"/>
  <c r="AQ98" i="74"/>
  <c r="AE98" i="74"/>
  <c r="AN98" i="74"/>
  <c r="BB98" i="74"/>
  <c r="AP98" i="74"/>
  <c r="AD98" i="74"/>
  <c r="AB98" i="74"/>
  <c r="BA98" i="74"/>
  <c r="AO98" i="74"/>
  <c r="AC98" i="74"/>
  <c r="AZ98" i="74"/>
  <c r="AY95" i="74"/>
  <c r="AM95" i="74"/>
  <c r="AA95" i="74"/>
  <c r="AX95" i="74"/>
  <c r="AL95" i="74"/>
  <c r="Z95" i="74"/>
  <c r="P83" i="74"/>
  <c r="AW95" i="74"/>
  <c r="AK95" i="74"/>
  <c r="Y95" i="74"/>
  <c r="AV95" i="74"/>
  <c r="AJ95" i="74"/>
  <c r="X95" i="74"/>
  <c r="AU95" i="74"/>
  <c r="AI95" i="74"/>
  <c r="W95" i="74"/>
  <c r="AT95" i="74"/>
  <c r="AH95" i="74"/>
  <c r="V95" i="74"/>
  <c r="AS95" i="74"/>
  <c r="AG95" i="74"/>
  <c r="U95" i="74"/>
  <c r="AR95" i="74"/>
  <c r="AF95" i="74"/>
  <c r="T95" i="74"/>
  <c r="AQ95" i="74"/>
  <c r="AE95" i="74"/>
  <c r="S95" i="74"/>
  <c r="AZ95" i="74"/>
  <c r="BB95" i="74"/>
  <c r="AP95" i="74"/>
  <c r="AD95" i="74"/>
  <c r="R95" i="74"/>
  <c r="AN95" i="74"/>
  <c r="AB95" i="74"/>
  <c r="BA95" i="74"/>
  <c r="AO95" i="74"/>
  <c r="AC95" i="74"/>
  <c r="Q95" i="74"/>
  <c r="AU87" i="74"/>
  <c r="AI87" i="74"/>
  <c r="W87" i="74"/>
  <c r="K87" i="74"/>
  <c r="AT87" i="74"/>
  <c r="AH87" i="74"/>
  <c r="V87" i="74"/>
  <c r="J87" i="74"/>
  <c r="AS87" i="74"/>
  <c r="AG87" i="74"/>
  <c r="U87" i="74"/>
  <c r="I87" i="74"/>
  <c r="AR87" i="74"/>
  <c r="AF87" i="74"/>
  <c r="T87" i="74"/>
  <c r="H83" i="74"/>
  <c r="AQ87" i="74"/>
  <c r="AE87" i="74"/>
  <c r="S87" i="74"/>
  <c r="BB87" i="74"/>
  <c r="AP87" i="74"/>
  <c r="AD87" i="74"/>
  <c r="R87" i="74"/>
  <c r="BA87" i="74"/>
  <c r="AO87" i="74"/>
  <c r="AC87" i="74"/>
  <c r="Q87" i="74"/>
  <c r="AZ87" i="74"/>
  <c r="AN87" i="74"/>
  <c r="AB87" i="74"/>
  <c r="P87" i="74"/>
  <c r="AY87" i="74"/>
  <c r="AM87" i="74"/>
  <c r="AA87" i="74"/>
  <c r="O87" i="74"/>
  <c r="X87" i="74"/>
  <c r="AX87" i="74"/>
  <c r="AL87" i="74"/>
  <c r="Z87" i="74"/>
  <c r="N87" i="74"/>
  <c r="AJ87" i="74"/>
  <c r="L87" i="74"/>
  <c r="AW87" i="74"/>
  <c r="AK87" i="74"/>
  <c r="Y87" i="74"/>
  <c r="M87" i="74"/>
  <c r="AV87" i="74"/>
  <c r="BB89" i="74"/>
  <c r="AP89" i="74"/>
  <c r="AD89" i="74"/>
  <c r="R89" i="74"/>
  <c r="BA89" i="74"/>
  <c r="AO89" i="74"/>
  <c r="AC89" i="74"/>
  <c r="Q89" i="74"/>
  <c r="AZ89" i="74"/>
  <c r="AN89" i="74"/>
  <c r="AB89" i="74"/>
  <c r="P89" i="74"/>
  <c r="AY89" i="74"/>
  <c r="AM89" i="74"/>
  <c r="AA89" i="74"/>
  <c r="O89" i="74"/>
  <c r="AX89" i="74"/>
  <c r="AL89" i="74"/>
  <c r="Z89" i="74"/>
  <c r="N89" i="74"/>
  <c r="AW89" i="74"/>
  <c r="AK89" i="74"/>
  <c r="Y89" i="74"/>
  <c r="M89" i="74"/>
  <c r="AV89" i="74"/>
  <c r="AJ89" i="74"/>
  <c r="X89" i="74"/>
  <c r="L89" i="74"/>
  <c r="AU89" i="74"/>
  <c r="AI89" i="74"/>
  <c r="W89" i="74"/>
  <c r="K89" i="74"/>
  <c r="AT89" i="74"/>
  <c r="AH89" i="74"/>
  <c r="V89" i="74"/>
  <c r="AQ89" i="74"/>
  <c r="AS89" i="74"/>
  <c r="AG89" i="74"/>
  <c r="U89" i="74"/>
  <c r="AE89" i="74"/>
  <c r="AR89" i="74"/>
  <c r="AF89" i="74"/>
  <c r="T89" i="74"/>
  <c r="S89" i="74"/>
  <c r="AU90" i="74"/>
  <c r="AI90" i="74"/>
  <c r="W90" i="74"/>
  <c r="AT90" i="74"/>
  <c r="AH90" i="74"/>
  <c r="V90" i="74"/>
  <c r="AS90" i="74"/>
  <c r="AG90" i="74"/>
  <c r="U90" i="74"/>
  <c r="AR90" i="74"/>
  <c r="AF90" i="74"/>
  <c r="T90" i="74"/>
  <c r="AQ90" i="74"/>
  <c r="AE90" i="74"/>
  <c r="S90" i="74"/>
  <c r="BB90" i="74"/>
  <c r="AP90" i="74"/>
  <c r="AD90" i="74"/>
  <c r="R90" i="74"/>
  <c r="BA90" i="74"/>
  <c r="AO90" i="74"/>
  <c r="AC90" i="74"/>
  <c r="Q90" i="74"/>
  <c r="AZ90" i="74"/>
  <c r="AN90" i="74"/>
  <c r="AB90" i="74"/>
  <c r="P90" i="74"/>
  <c r="AY90" i="74"/>
  <c r="AM90" i="74"/>
  <c r="AA90" i="74"/>
  <c r="O90" i="74"/>
  <c r="X90" i="74"/>
  <c r="AX90" i="74"/>
  <c r="AL90" i="74"/>
  <c r="Z90" i="74"/>
  <c r="N90" i="74"/>
  <c r="AJ90" i="74"/>
  <c r="AW90" i="74"/>
  <c r="AK90" i="74"/>
  <c r="Y90" i="74"/>
  <c r="M90" i="74"/>
  <c r="AV90" i="74"/>
  <c r="L90" i="74"/>
  <c r="BA102" i="74"/>
  <c r="AO102" i="74"/>
  <c r="AC102" i="74"/>
  <c r="AZ102" i="74"/>
  <c r="AN102" i="74"/>
  <c r="AB102" i="74"/>
  <c r="AY102" i="74"/>
  <c r="AM102" i="74"/>
  <c r="AA102" i="74"/>
  <c r="AX102" i="74"/>
  <c r="AL102" i="74"/>
  <c r="Z102" i="74"/>
  <c r="AW102" i="74"/>
  <c r="AK102" i="74"/>
  <c r="Y102" i="74"/>
  <c r="AV102" i="74"/>
  <c r="AJ102" i="74"/>
  <c r="X102" i="74"/>
  <c r="AU102" i="74"/>
  <c r="AI102" i="74"/>
  <c r="AT102" i="74"/>
  <c r="AH102" i="74"/>
  <c r="AS102" i="74"/>
  <c r="AG102" i="74"/>
  <c r="AD102" i="74"/>
  <c r="AR102" i="74"/>
  <c r="AF102" i="74"/>
  <c r="AP102" i="74"/>
  <c r="AQ102" i="74"/>
  <c r="AE102" i="74"/>
  <c r="AX88" i="74"/>
  <c r="AL88" i="74"/>
  <c r="Z88" i="74"/>
  <c r="N88" i="74"/>
  <c r="AW88" i="74"/>
  <c r="AK88" i="74"/>
  <c r="Y88" i="74"/>
  <c r="M88" i="74"/>
  <c r="AV88" i="74"/>
  <c r="AJ88" i="74"/>
  <c r="X88" i="74"/>
  <c r="L88" i="74"/>
  <c r="I83" i="74"/>
  <c r="AU88" i="74"/>
  <c r="AI88" i="74"/>
  <c r="W88" i="74"/>
  <c r="K88" i="74"/>
  <c r="AT88" i="74"/>
  <c r="AH88" i="74"/>
  <c r="V88" i="74"/>
  <c r="J88" i="74"/>
  <c r="AS88" i="74"/>
  <c r="AG88" i="74"/>
  <c r="U88" i="74"/>
  <c r="AR88" i="74"/>
  <c r="AF88" i="74"/>
  <c r="T88" i="74"/>
  <c r="AQ88" i="74"/>
  <c r="AE88" i="74"/>
  <c r="S88" i="74"/>
  <c r="BB88" i="74"/>
  <c r="AP88" i="74"/>
  <c r="AD88" i="74"/>
  <c r="R88" i="74"/>
  <c r="AY88" i="74"/>
  <c r="O88" i="74"/>
  <c r="BA88" i="74"/>
  <c r="AO88" i="74"/>
  <c r="AC88" i="74"/>
  <c r="Q88" i="74"/>
  <c r="AA88" i="74"/>
  <c r="AZ88" i="74"/>
  <c r="AN88" i="74"/>
  <c r="AB88" i="74"/>
  <c r="P88" i="74"/>
  <c r="AM88" i="74"/>
  <c r="AU106" i="74"/>
  <c r="AI106" i="74"/>
  <c r="AT106" i="74"/>
  <c r="AH106" i="74"/>
  <c r="AS106" i="74"/>
  <c r="AG106" i="74"/>
  <c r="AR106" i="74"/>
  <c r="AF106" i="74"/>
  <c r="AQ106" i="74"/>
  <c r="AE106" i="74"/>
  <c r="BB106" i="74"/>
  <c r="AP106" i="74"/>
  <c r="AD106" i="74"/>
  <c r="BA106" i="74"/>
  <c r="AO106" i="74"/>
  <c r="AC106" i="74"/>
  <c r="AZ106" i="74"/>
  <c r="AN106" i="74"/>
  <c r="AB106" i="74"/>
  <c r="AY106" i="74"/>
  <c r="AM106" i="74"/>
  <c r="AV106" i="74"/>
  <c r="AX106" i="74"/>
  <c r="AL106" i="74"/>
  <c r="AW106" i="74"/>
  <c r="AK106" i="74"/>
  <c r="AX96" i="74"/>
  <c r="AL96" i="74"/>
  <c r="Z96" i="74"/>
  <c r="Q83" i="74"/>
  <c r="AW96" i="74"/>
  <c r="AK96" i="74"/>
  <c r="Y96" i="74"/>
  <c r="AV96" i="74"/>
  <c r="AJ96" i="74"/>
  <c r="X96" i="74"/>
  <c r="AU96" i="74"/>
  <c r="AI96" i="74"/>
  <c r="W96" i="74"/>
  <c r="AT96" i="74"/>
  <c r="AH96" i="74"/>
  <c r="V96" i="74"/>
  <c r="AS96" i="74"/>
  <c r="AG96" i="74"/>
  <c r="U96" i="74"/>
  <c r="AR96" i="74"/>
  <c r="AF96" i="74"/>
  <c r="T96" i="74"/>
  <c r="AQ96" i="74"/>
  <c r="AE96" i="74"/>
  <c r="S96" i="74"/>
  <c r="BB96" i="74"/>
  <c r="AP96" i="74"/>
  <c r="AD96" i="74"/>
  <c r="R96" i="74"/>
  <c r="AM96" i="74"/>
  <c r="BA96" i="74"/>
  <c r="AO96" i="74"/>
  <c r="AC96" i="74"/>
  <c r="AY96" i="74"/>
  <c r="AZ96" i="74"/>
  <c r="AN96" i="74"/>
  <c r="AB96" i="74"/>
  <c r="AA96" i="74"/>
  <c r="BB102" i="74"/>
  <c r="AX97" i="74"/>
  <c r="AL97" i="74"/>
  <c r="Z97" i="74"/>
  <c r="AW97" i="74"/>
  <c r="AK97" i="74"/>
  <c r="Y97" i="74"/>
  <c r="AV97" i="74"/>
  <c r="AJ97" i="74"/>
  <c r="X97" i="74"/>
  <c r="AU97" i="74"/>
  <c r="AI97" i="74"/>
  <c r="W97" i="74"/>
  <c r="AT97" i="74"/>
  <c r="AH97" i="74"/>
  <c r="V97" i="74"/>
  <c r="AS97" i="74"/>
  <c r="AG97" i="74"/>
  <c r="U97" i="74"/>
  <c r="AR97" i="74"/>
  <c r="AF97" i="74"/>
  <c r="T97" i="74"/>
  <c r="AQ97" i="74"/>
  <c r="AE97" i="74"/>
  <c r="S97" i="74"/>
  <c r="BB97" i="74"/>
  <c r="AP97" i="74"/>
  <c r="AD97" i="74"/>
  <c r="AM97" i="74"/>
  <c r="BA97" i="74"/>
  <c r="AO97" i="74"/>
  <c r="AC97" i="74"/>
  <c r="AZ97" i="74"/>
  <c r="AN97" i="74"/>
  <c r="AB97" i="74"/>
  <c r="AY97" i="74"/>
  <c r="AA97" i="74"/>
  <c r="Y83" i="74"/>
  <c r="J84" i="74"/>
  <c r="V84" i="74"/>
  <c r="AH84" i="74"/>
  <c r="AT84" i="74"/>
  <c r="J85" i="74"/>
  <c r="V85" i="74"/>
  <c r="AH85" i="74"/>
  <c r="AT85" i="74"/>
  <c r="K86" i="74"/>
  <c r="W86" i="74"/>
  <c r="AI86" i="74"/>
  <c r="AU86" i="74"/>
  <c r="S91" i="74"/>
  <c r="AE91" i="74"/>
  <c r="AQ91" i="74"/>
  <c r="N92" i="74"/>
  <c r="Z92" i="74"/>
  <c r="AL92" i="74"/>
  <c r="AX92" i="74"/>
  <c r="V93" i="74"/>
  <c r="AH93" i="74"/>
  <c r="AT93" i="74"/>
  <c r="S94" i="74"/>
  <c r="AE94" i="74"/>
  <c r="AQ94" i="74"/>
  <c r="AE99" i="74"/>
  <c r="AQ99" i="74"/>
  <c r="V100" i="74"/>
  <c r="AH100" i="74"/>
  <c r="AT100" i="74"/>
  <c r="Z101" i="74"/>
  <c r="AL101" i="74"/>
  <c r="AX101" i="74"/>
  <c r="Y103" i="74"/>
  <c r="AK103" i="74"/>
  <c r="AW103" i="74"/>
  <c r="AF104" i="74"/>
  <c r="AR104" i="74"/>
  <c r="AB105" i="74"/>
  <c r="AN105" i="74"/>
  <c r="AZ105" i="74"/>
  <c r="K84" i="74"/>
  <c r="W84" i="74"/>
  <c r="AI84" i="74"/>
  <c r="AU84" i="74"/>
  <c r="K85" i="74"/>
  <c r="W85" i="74"/>
  <c r="AI85" i="74"/>
  <c r="AU85" i="74"/>
  <c r="L86" i="74"/>
  <c r="X86" i="74"/>
  <c r="AJ86" i="74"/>
  <c r="AV86" i="74"/>
  <c r="T91" i="74"/>
  <c r="AF91" i="74"/>
  <c r="AR91" i="74"/>
  <c r="O92" i="74"/>
  <c r="AA92" i="74"/>
  <c r="AM92" i="74"/>
  <c r="AY92" i="74"/>
  <c r="W93" i="74"/>
  <c r="AI93" i="74"/>
  <c r="AU93" i="74"/>
  <c r="T94" i="74"/>
  <c r="AF94" i="74"/>
  <c r="AR94" i="74"/>
  <c r="AF99" i="74"/>
  <c r="AR99" i="74"/>
  <c r="W100" i="74"/>
  <c r="AI100" i="74"/>
  <c r="AU100" i="74"/>
  <c r="AA101" i="74"/>
  <c r="AM101" i="74"/>
  <c r="AY101" i="74"/>
  <c r="Z103" i="74"/>
  <c r="AL103" i="74"/>
  <c r="AX103" i="74"/>
  <c r="AG104" i="74"/>
  <c r="AS104" i="74"/>
  <c r="AC105" i="74"/>
  <c r="AO105" i="74"/>
  <c r="BA105" i="74"/>
  <c r="L84" i="74"/>
  <c r="X84" i="74"/>
  <c r="AJ84" i="74"/>
  <c r="AV84" i="74"/>
  <c r="L85" i="74"/>
  <c r="X85" i="74"/>
  <c r="AJ85" i="74"/>
  <c r="AV85" i="74"/>
  <c r="M86" i="74"/>
  <c r="Y86" i="74"/>
  <c r="AK86" i="74"/>
  <c r="AW86" i="74"/>
  <c r="U91" i="74"/>
  <c r="AG91" i="74"/>
  <c r="AS91" i="74"/>
  <c r="P92" i="74"/>
  <c r="AB92" i="74"/>
  <c r="AN92" i="74"/>
  <c r="AZ92" i="74"/>
  <c r="X93" i="74"/>
  <c r="AJ93" i="74"/>
  <c r="AV93" i="74"/>
  <c r="U94" i="74"/>
  <c r="AG94" i="74"/>
  <c r="AS94" i="74"/>
  <c r="U99" i="74"/>
  <c r="AG99" i="74"/>
  <c r="AS99" i="74"/>
  <c r="X100" i="74"/>
  <c r="AJ100" i="74"/>
  <c r="AV100" i="74"/>
  <c r="AB101" i="74"/>
  <c r="AN101" i="74"/>
  <c r="AZ101" i="74"/>
  <c r="AA103" i="74"/>
  <c r="AM103" i="74"/>
  <c r="AY103" i="74"/>
  <c r="AH104" i="74"/>
  <c r="AT104" i="74"/>
  <c r="AD105" i="74"/>
  <c r="AP105" i="74"/>
  <c r="BB105" i="74"/>
  <c r="M84" i="74"/>
  <c r="Y84" i="74"/>
  <c r="AK84" i="74"/>
  <c r="AW84" i="74"/>
  <c r="M85" i="74"/>
  <c r="Y85" i="74"/>
  <c r="AK85" i="74"/>
  <c r="AW85" i="74"/>
  <c r="N86" i="74"/>
  <c r="Z86" i="74"/>
  <c r="AL86" i="74"/>
  <c r="AX86" i="74"/>
  <c r="V91" i="74"/>
  <c r="AH91" i="74"/>
  <c r="AT91" i="74"/>
  <c r="Q92" i="74"/>
  <c r="AC92" i="74"/>
  <c r="AO92" i="74"/>
  <c r="BA92" i="74"/>
  <c r="Y93" i="74"/>
  <c r="AK93" i="74"/>
  <c r="AW93" i="74"/>
  <c r="V94" i="74"/>
  <c r="AH94" i="74"/>
  <c r="AT94" i="74"/>
  <c r="V99" i="74"/>
  <c r="AH99" i="74"/>
  <c r="AT99" i="74"/>
  <c r="Y100" i="74"/>
  <c r="AK100" i="74"/>
  <c r="AW100" i="74"/>
  <c r="AC101" i="74"/>
  <c r="AO101" i="74"/>
  <c r="BA101" i="74"/>
  <c r="AB103" i="74"/>
  <c r="AN103" i="74"/>
  <c r="AZ103" i="74"/>
  <c r="AI104" i="74"/>
  <c r="AU104" i="74"/>
  <c r="AE105" i="74"/>
  <c r="AQ105" i="74"/>
  <c r="N84" i="74"/>
  <c r="Z84" i="74"/>
  <c r="AL84" i="74"/>
  <c r="AX84" i="74"/>
  <c r="N85" i="74"/>
  <c r="Z85" i="74"/>
  <c r="AL85" i="74"/>
  <c r="AX85" i="74"/>
  <c r="O86" i="74"/>
  <c r="AA86" i="74"/>
  <c r="AM86" i="74"/>
  <c r="AY86" i="74"/>
  <c r="W91" i="74"/>
  <c r="AI91" i="74"/>
  <c r="AU91" i="74"/>
  <c r="R92" i="74"/>
  <c r="AD92" i="74"/>
  <c r="AP92" i="74"/>
  <c r="BB92" i="74"/>
  <c r="Z93" i="74"/>
  <c r="AL93" i="74"/>
  <c r="AX93" i="74"/>
  <c r="W94" i="74"/>
  <c r="AI94" i="74"/>
  <c r="AU94" i="74"/>
  <c r="W99" i="74"/>
  <c r="AI99" i="74"/>
  <c r="AU99" i="74"/>
  <c r="Z100" i="74"/>
  <c r="AL100" i="74"/>
  <c r="AX100" i="74"/>
  <c r="AD101" i="74"/>
  <c r="AP101" i="74"/>
  <c r="BB101" i="74"/>
  <c r="AC103" i="74"/>
  <c r="AO103" i="74"/>
  <c r="BA103" i="74"/>
  <c r="AJ104" i="74"/>
  <c r="AV104" i="74"/>
  <c r="AF105" i="74"/>
  <c r="AR105" i="74"/>
  <c r="O84" i="74"/>
  <c r="AA84" i="74"/>
  <c r="AM84" i="74"/>
  <c r="AY84" i="74"/>
  <c r="O85" i="74"/>
  <c r="AA85" i="74"/>
  <c r="AM85" i="74"/>
  <c r="AY85" i="74"/>
  <c r="P86" i="74"/>
  <c r="AB86" i="74"/>
  <c r="AN86" i="74"/>
  <c r="AZ86" i="74"/>
  <c r="X91" i="74"/>
  <c r="AJ91" i="74"/>
  <c r="AV91" i="74"/>
  <c r="S92" i="74"/>
  <c r="AE92" i="74"/>
  <c r="AQ92" i="74"/>
  <c r="O93" i="74"/>
  <c r="AA93" i="74"/>
  <c r="AM93" i="74"/>
  <c r="AY93" i="74"/>
  <c r="X94" i="74"/>
  <c r="AJ94" i="74"/>
  <c r="AV94" i="74"/>
  <c r="X99" i="74"/>
  <c r="AJ99" i="74"/>
  <c r="AV99" i="74"/>
  <c r="AA100" i="74"/>
  <c r="AM100" i="74"/>
  <c r="AY100" i="74"/>
  <c r="AE101" i="74"/>
  <c r="AQ101" i="74"/>
  <c r="AD103" i="74"/>
  <c r="AP103" i="74"/>
  <c r="BB103" i="74"/>
  <c r="AK104" i="74"/>
  <c r="AW104" i="74"/>
  <c r="AG105" i="74"/>
  <c r="AS105" i="74"/>
  <c r="P84" i="74"/>
  <c r="AB84" i="74"/>
  <c r="AN84" i="74"/>
  <c r="AZ84" i="74"/>
  <c r="P85" i="74"/>
  <c r="AB85" i="74"/>
  <c r="AN85" i="74"/>
  <c r="AZ85" i="74"/>
  <c r="Q86" i="74"/>
  <c r="AC86" i="74"/>
  <c r="AO86" i="74"/>
  <c r="BA86" i="74"/>
  <c r="M91" i="74"/>
  <c r="Y91" i="74"/>
  <c r="AK91" i="74"/>
  <c r="AW91" i="74"/>
  <c r="T92" i="74"/>
  <c r="AF92" i="74"/>
  <c r="AR92" i="74"/>
  <c r="P93" i="74"/>
  <c r="AB93" i="74"/>
  <c r="AN93" i="74"/>
  <c r="AZ93" i="74"/>
  <c r="Y94" i="74"/>
  <c r="AK94" i="74"/>
  <c r="AW94" i="74"/>
  <c r="Y99" i="74"/>
  <c r="AK99" i="74"/>
  <c r="AW99" i="74"/>
  <c r="AB100" i="74"/>
  <c r="AN100" i="74"/>
  <c r="AZ100" i="74"/>
  <c r="AF101" i="74"/>
  <c r="AR101" i="74"/>
  <c r="AE103" i="74"/>
  <c r="AQ103" i="74"/>
  <c r="Z104" i="74"/>
  <c r="AL104" i="74"/>
  <c r="AX104" i="74"/>
  <c r="AH105" i="74"/>
  <c r="AT105" i="74"/>
  <c r="Q84" i="74"/>
  <c r="AC84" i="74"/>
  <c r="AO84" i="74"/>
  <c r="BA84" i="74"/>
  <c r="Q85" i="74"/>
  <c r="AC85" i="74"/>
  <c r="AO85" i="74"/>
  <c r="BA85" i="74"/>
  <c r="R86" i="74"/>
  <c r="AD86" i="74"/>
  <c r="AP86" i="74"/>
  <c r="BB86" i="74"/>
  <c r="N91" i="74"/>
  <c r="Z91" i="74"/>
  <c r="AL91" i="74"/>
  <c r="AX91" i="74"/>
  <c r="U92" i="74"/>
  <c r="AG92" i="74"/>
  <c r="AS92" i="74"/>
  <c r="Q93" i="74"/>
  <c r="AC93" i="74"/>
  <c r="AO93" i="74"/>
  <c r="BA93" i="74"/>
  <c r="Z94" i="74"/>
  <c r="AL94" i="74"/>
  <c r="AX94" i="74"/>
  <c r="Z99" i="74"/>
  <c r="AL99" i="74"/>
  <c r="AX99" i="74"/>
  <c r="AC100" i="74"/>
  <c r="AO100" i="74"/>
  <c r="BA100" i="74"/>
  <c r="AG101" i="74"/>
  <c r="AS101" i="74"/>
  <c r="AF103" i="74"/>
  <c r="AR103" i="74"/>
  <c r="AA104" i="74"/>
  <c r="AM104" i="74"/>
  <c r="AY104" i="74"/>
  <c r="AI105" i="74"/>
  <c r="AU105" i="74"/>
  <c r="F84" i="74"/>
  <c r="R84" i="74"/>
  <c r="AD84" i="74"/>
  <c r="AP84" i="74"/>
  <c r="BB84" i="74"/>
  <c r="R85" i="74"/>
  <c r="AD85" i="74"/>
  <c r="AP85" i="74"/>
  <c r="BB85" i="74"/>
  <c r="S86" i="74"/>
  <c r="AE86" i="74"/>
  <c r="AQ86" i="74"/>
  <c r="O91" i="74"/>
  <c r="AA91" i="74"/>
  <c r="AM91" i="74"/>
  <c r="AY91" i="74"/>
  <c r="V92" i="74"/>
  <c r="AH92" i="74"/>
  <c r="AT92" i="74"/>
  <c r="R93" i="74"/>
  <c r="AD93" i="74"/>
  <c r="AP93" i="74"/>
  <c r="BB93" i="74"/>
  <c r="AA94" i="74"/>
  <c r="AM94" i="74"/>
  <c r="AY94" i="74"/>
  <c r="AA99" i="74"/>
  <c r="AM99" i="74"/>
  <c r="AY99" i="74"/>
  <c r="AD100" i="74"/>
  <c r="AP100" i="74"/>
  <c r="BB100" i="74"/>
  <c r="AH101" i="74"/>
  <c r="AT101" i="74"/>
  <c r="AG103" i="74"/>
  <c r="AS103" i="74"/>
  <c r="AB104" i="74"/>
  <c r="AN104" i="74"/>
  <c r="AZ104" i="74"/>
  <c r="AJ105" i="74"/>
  <c r="AV105" i="74"/>
  <c r="G84" i="74"/>
  <c r="S84" i="74"/>
  <c r="AE84" i="74"/>
  <c r="AQ84" i="74"/>
  <c r="G85" i="74"/>
  <c r="S85" i="74"/>
  <c r="AE85" i="74"/>
  <c r="AQ85" i="74"/>
  <c r="H86" i="74"/>
  <c r="T86" i="74"/>
  <c r="AF86" i="74"/>
  <c r="AR86" i="74"/>
  <c r="P91" i="74"/>
  <c r="AB91" i="74"/>
  <c r="AN91" i="74"/>
  <c r="AZ91" i="74"/>
  <c r="W92" i="74"/>
  <c r="AI92" i="74"/>
  <c r="AU92" i="74"/>
  <c r="S93" i="74"/>
  <c r="AE93" i="74"/>
  <c r="AQ93" i="74"/>
  <c r="P94" i="74"/>
  <c r="AB94" i="74"/>
  <c r="AN94" i="74"/>
  <c r="AZ94" i="74"/>
  <c r="AB99" i="74"/>
  <c r="AN99" i="74"/>
  <c r="AZ99" i="74"/>
  <c r="AE100" i="74"/>
  <c r="AQ100" i="74"/>
  <c r="W101" i="74"/>
  <c r="AI101" i="74"/>
  <c r="AU101" i="74"/>
  <c r="AH103" i="74"/>
  <c r="AT103" i="74"/>
  <c r="AC104" i="74"/>
  <c r="AO104" i="74"/>
  <c r="BA104" i="74"/>
  <c r="AK105" i="74"/>
  <c r="AW105" i="74"/>
  <c r="H84" i="74"/>
  <c r="T84" i="74"/>
  <c r="AF84" i="74"/>
  <c r="H85" i="74"/>
  <c r="T85" i="74"/>
  <c r="AF85" i="74"/>
  <c r="I86" i="74"/>
  <c r="U86" i="74"/>
  <c r="AG86" i="74"/>
  <c r="Q91" i="74"/>
  <c r="AC91" i="74"/>
  <c r="AO91" i="74"/>
  <c r="X92" i="74"/>
  <c r="AJ92" i="74"/>
  <c r="T93" i="74"/>
  <c r="AF93" i="74"/>
  <c r="Q94" i="74"/>
  <c r="AC94" i="74"/>
  <c r="AO94" i="74"/>
  <c r="AC99" i="74"/>
  <c r="AO99" i="74"/>
  <c r="AF100" i="74"/>
  <c r="X101" i="74"/>
  <c r="AJ101" i="74"/>
  <c r="AI103" i="74"/>
  <c r="AD104" i="74"/>
  <c r="AP104" i="74"/>
  <c r="AL105" i="74"/>
  <c r="AU105" i="73"/>
  <c r="AI105" i="73"/>
  <c r="AT105" i="73"/>
  <c r="AH105" i="73"/>
  <c r="AS105" i="73"/>
  <c r="AG105" i="73"/>
  <c r="AR105" i="73"/>
  <c r="AF105" i="73"/>
  <c r="AQ105" i="73"/>
  <c r="AE105" i="73"/>
  <c r="BB105" i="73"/>
  <c r="AP105" i="73"/>
  <c r="AD105" i="73"/>
  <c r="BA105" i="73"/>
  <c r="AO105" i="73"/>
  <c r="AC105" i="73"/>
  <c r="AZ105" i="73"/>
  <c r="AN105" i="73"/>
  <c r="AB105" i="73"/>
  <c r="AW105" i="73"/>
  <c r="AK105" i="73"/>
  <c r="AV105" i="73"/>
  <c r="AY105" i="73"/>
  <c r="AM105" i="73"/>
  <c r="AA105" i="73"/>
  <c r="AX105" i="73"/>
  <c r="AL105" i="73"/>
  <c r="AJ105" i="73"/>
  <c r="AU97" i="73"/>
  <c r="AI97" i="73"/>
  <c r="W97" i="73"/>
  <c r="AT97" i="73"/>
  <c r="AH97" i="73"/>
  <c r="V97" i="73"/>
  <c r="AS97" i="73"/>
  <c r="AG97" i="73"/>
  <c r="U97" i="73"/>
  <c r="AR97" i="73"/>
  <c r="AF97" i="73"/>
  <c r="T97" i="73"/>
  <c r="AQ97" i="73"/>
  <c r="AE97" i="73"/>
  <c r="S97" i="73"/>
  <c r="AK97" i="73"/>
  <c r="BB97" i="73"/>
  <c r="AP97" i="73"/>
  <c r="AD97" i="73"/>
  <c r="BA97" i="73"/>
  <c r="AO97" i="73"/>
  <c r="AC97" i="73"/>
  <c r="AZ97" i="73"/>
  <c r="AN97" i="73"/>
  <c r="AB97" i="73"/>
  <c r="AV97" i="73"/>
  <c r="AY97" i="73"/>
  <c r="AM97" i="73"/>
  <c r="AA97" i="73"/>
  <c r="Y97" i="73"/>
  <c r="AJ97" i="73"/>
  <c r="AX97" i="73"/>
  <c r="AL97" i="73"/>
  <c r="Z97" i="73"/>
  <c r="AW97" i="73"/>
  <c r="X97" i="73"/>
  <c r="AU88" i="73"/>
  <c r="AI88" i="73"/>
  <c r="W88" i="73"/>
  <c r="K88" i="73"/>
  <c r="AT88" i="73"/>
  <c r="AH88" i="73"/>
  <c r="V88" i="73"/>
  <c r="J88" i="73"/>
  <c r="AS88" i="73"/>
  <c r="AG88" i="73"/>
  <c r="U88" i="73"/>
  <c r="AR88" i="73"/>
  <c r="AF88" i="73"/>
  <c r="T88" i="73"/>
  <c r="AQ88" i="73"/>
  <c r="AE88" i="73"/>
  <c r="S88" i="73"/>
  <c r="BB88" i="73"/>
  <c r="AP88" i="73"/>
  <c r="AD88" i="73"/>
  <c r="R88" i="73"/>
  <c r="BA88" i="73"/>
  <c r="AO88" i="73"/>
  <c r="AC88" i="73"/>
  <c r="Q88" i="73"/>
  <c r="AZ88" i="73"/>
  <c r="AN88" i="73"/>
  <c r="AB88" i="73"/>
  <c r="P88" i="73"/>
  <c r="AK88" i="73"/>
  <c r="AV88" i="73"/>
  <c r="L88" i="73"/>
  <c r="AY88" i="73"/>
  <c r="AM88" i="73"/>
  <c r="AA88" i="73"/>
  <c r="O88" i="73"/>
  <c r="AW88" i="73"/>
  <c r="M88" i="73"/>
  <c r="AJ88" i="73"/>
  <c r="AX88" i="73"/>
  <c r="AL88" i="73"/>
  <c r="Z88" i="73"/>
  <c r="N88" i="73"/>
  <c r="Y88" i="73"/>
  <c r="X88" i="73"/>
  <c r="BA100" i="73"/>
  <c r="AO100" i="73"/>
  <c r="AC100" i="73"/>
  <c r="AZ100" i="73"/>
  <c r="AN100" i="73"/>
  <c r="AB100" i="73"/>
  <c r="AY100" i="73"/>
  <c r="AM100" i="73"/>
  <c r="AA100" i="73"/>
  <c r="AX100" i="73"/>
  <c r="AL100" i="73"/>
  <c r="Z100" i="73"/>
  <c r="AW100" i="73"/>
  <c r="AK100" i="73"/>
  <c r="Y100" i="73"/>
  <c r="AV100" i="73"/>
  <c r="AJ100" i="73"/>
  <c r="X100" i="73"/>
  <c r="AU100" i="73"/>
  <c r="AI100" i="73"/>
  <c r="W100" i="73"/>
  <c r="AT100" i="73"/>
  <c r="AH100" i="73"/>
  <c r="V100" i="73"/>
  <c r="AE100" i="73"/>
  <c r="AP100" i="73"/>
  <c r="AS100" i="73"/>
  <c r="AG100" i="73"/>
  <c r="AQ100" i="73"/>
  <c r="BB100" i="73"/>
  <c r="AR100" i="73"/>
  <c r="AF100" i="73"/>
  <c r="AD100" i="73"/>
  <c r="AY89" i="73"/>
  <c r="AM89" i="73"/>
  <c r="AA89" i="73"/>
  <c r="O89" i="73"/>
  <c r="AX89" i="73"/>
  <c r="AL89" i="73"/>
  <c r="Z89" i="73"/>
  <c r="N89" i="73"/>
  <c r="AW89" i="73"/>
  <c r="AK89" i="73"/>
  <c r="Y89" i="73"/>
  <c r="M89" i="73"/>
  <c r="AV89" i="73"/>
  <c r="AJ89" i="73"/>
  <c r="X89" i="73"/>
  <c r="L89" i="73"/>
  <c r="AU89" i="73"/>
  <c r="AI89" i="73"/>
  <c r="W89" i="73"/>
  <c r="K89" i="73"/>
  <c r="AT89" i="73"/>
  <c r="AH89" i="73"/>
  <c r="V89" i="73"/>
  <c r="AS89" i="73"/>
  <c r="AG89" i="73"/>
  <c r="U89" i="73"/>
  <c r="AR89" i="73"/>
  <c r="AF89" i="73"/>
  <c r="T89" i="73"/>
  <c r="AC89" i="73"/>
  <c r="AN89" i="73"/>
  <c r="AQ89" i="73"/>
  <c r="AE89" i="73"/>
  <c r="S89" i="73"/>
  <c r="BA89" i="73"/>
  <c r="AZ89" i="73"/>
  <c r="BB89" i="73"/>
  <c r="AP89" i="73"/>
  <c r="AD89" i="73"/>
  <c r="R89" i="73"/>
  <c r="AO89" i="73"/>
  <c r="Q89" i="73"/>
  <c r="AB89" i="73"/>
  <c r="P89" i="73"/>
  <c r="AI101" i="73"/>
  <c r="H84" i="73"/>
  <c r="T84" i="73"/>
  <c r="AF84" i="73"/>
  <c r="AR84" i="73"/>
  <c r="H85" i="73"/>
  <c r="T85" i="73"/>
  <c r="AF85" i="73"/>
  <c r="AR85" i="73"/>
  <c r="I86" i="73"/>
  <c r="U86" i="73"/>
  <c r="AG86" i="73"/>
  <c r="AS86" i="73"/>
  <c r="K87" i="73"/>
  <c r="W87" i="73"/>
  <c r="AI87" i="73"/>
  <c r="AU87" i="73"/>
  <c r="W90" i="73"/>
  <c r="AI90" i="73"/>
  <c r="AU90" i="73"/>
  <c r="Q91" i="73"/>
  <c r="AC91" i="73"/>
  <c r="AO91" i="73"/>
  <c r="BA91" i="73"/>
  <c r="X92" i="73"/>
  <c r="AJ92" i="73"/>
  <c r="AV92" i="73"/>
  <c r="T93" i="73"/>
  <c r="AF93" i="73"/>
  <c r="AR93" i="73"/>
  <c r="Q94" i="73"/>
  <c r="AC94" i="73"/>
  <c r="AO94" i="73"/>
  <c r="BA94" i="73"/>
  <c r="AA95" i="73"/>
  <c r="AM95" i="73"/>
  <c r="AY95" i="73"/>
  <c r="Z96" i="73"/>
  <c r="AL96" i="73"/>
  <c r="AX96" i="73"/>
  <c r="AA98" i="73"/>
  <c r="AM98" i="73"/>
  <c r="AY98" i="73"/>
  <c r="AC99" i="73"/>
  <c r="AO99" i="73"/>
  <c r="BA99" i="73"/>
  <c r="X101" i="73"/>
  <c r="AJ101" i="73"/>
  <c r="AV101" i="73"/>
  <c r="AC102" i="73"/>
  <c r="AO102" i="73"/>
  <c r="BA102" i="73"/>
  <c r="AI103" i="73"/>
  <c r="AU103" i="73"/>
  <c r="AD104" i="73"/>
  <c r="AP104" i="73"/>
  <c r="BB104" i="73"/>
  <c r="AI106" i="73"/>
  <c r="AU106" i="73"/>
  <c r="AU101" i="73"/>
  <c r="I84" i="73"/>
  <c r="U84" i="73"/>
  <c r="AG84" i="73"/>
  <c r="AS84" i="73"/>
  <c r="I85" i="73"/>
  <c r="U85" i="73"/>
  <c r="AG85" i="73"/>
  <c r="AS85" i="73"/>
  <c r="J86" i="73"/>
  <c r="V86" i="73"/>
  <c r="AH86" i="73"/>
  <c r="AT86" i="73"/>
  <c r="L87" i="73"/>
  <c r="X87" i="73"/>
  <c r="AJ87" i="73"/>
  <c r="AV87" i="73"/>
  <c r="L90" i="73"/>
  <c r="X90" i="73"/>
  <c r="AJ90" i="73"/>
  <c r="AV90" i="73"/>
  <c r="R91" i="73"/>
  <c r="AD91" i="73"/>
  <c r="AP91" i="73"/>
  <c r="BB91" i="73"/>
  <c r="Y92" i="73"/>
  <c r="AK92" i="73"/>
  <c r="AW92" i="73"/>
  <c r="U93" i="73"/>
  <c r="AG93" i="73"/>
  <c r="AS93" i="73"/>
  <c r="R94" i="73"/>
  <c r="AD94" i="73"/>
  <c r="AP94" i="73"/>
  <c r="BB94" i="73"/>
  <c r="AB95" i="73"/>
  <c r="AN95" i="73"/>
  <c r="AZ95" i="73"/>
  <c r="AA96" i="73"/>
  <c r="AM96" i="73"/>
  <c r="AY96" i="73"/>
  <c r="AB98" i="73"/>
  <c r="AN98" i="73"/>
  <c r="AZ98" i="73"/>
  <c r="AD99" i="73"/>
  <c r="AP99" i="73"/>
  <c r="BB99" i="73"/>
  <c r="Y101" i="73"/>
  <c r="AK101" i="73"/>
  <c r="AW101" i="73"/>
  <c r="AD102" i="73"/>
  <c r="AP102" i="73"/>
  <c r="BB102" i="73"/>
  <c r="AJ103" i="73"/>
  <c r="AV103" i="73"/>
  <c r="AE104" i="73"/>
  <c r="AQ104" i="73"/>
  <c r="AJ106" i="73"/>
  <c r="AV106" i="73"/>
  <c r="W101" i="73"/>
  <c r="J84" i="73"/>
  <c r="V84" i="73"/>
  <c r="AH84" i="73"/>
  <c r="AT84" i="73"/>
  <c r="J85" i="73"/>
  <c r="V85" i="73"/>
  <c r="AH85" i="73"/>
  <c r="AT85" i="73"/>
  <c r="K86" i="73"/>
  <c r="W86" i="73"/>
  <c r="AI86" i="73"/>
  <c r="AU86" i="73"/>
  <c r="M87" i="73"/>
  <c r="Y87" i="73"/>
  <c r="AK87" i="73"/>
  <c r="AW87" i="73"/>
  <c r="M90" i="73"/>
  <c r="Y90" i="73"/>
  <c r="AK90" i="73"/>
  <c r="AW90" i="73"/>
  <c r="S91" i="73"/>
  <c r="AE91" i="73"/>
  <c r="AQ91" i="73"/>
  <c r="N92" i="73"/>
  <c r="Z92" i="73"/>
  <c r="AL92" i="73"/>
  <c r="AX92" i="73"/>
  <c r="V93" i="73"/>
  <c r="AH93" i="73"/>
  <c r="AT93" i="73"/>
  <c r="S94" i="73"/>
  <c r="AE94" i="73"/>
  <c r="AQ94" i="73"/>
  <c r="Q95" i="73"/>
  <c r="AC95" i="73"/>
  <c r="AO95" i="73"/>
  <c r="BA95" i="73"/>
  <c r="AB96" i="73"/>
  <c r="AN96" i="73"/>
  <c r="AZ96" i="73"/>
  <c r="AC98" i="73"/>
  <c r="AO98" i="73"/>
  <c r="BA98" i="73"/>
  <c r="AE99" i="73"/>
  <c r="AQ99" i="73"/>
  <c r="Z101" i="73"/>
  <c r="AL101" i="73"/>
  <c r="AX101" i="73"/>
  <c r="AE102" i="73"/>
  <c r="AQ102" i="73"/>
  <c r="Y103" i="73"/>
  <c r="AK103" i="73"/>
  <c r="AW103" i="73"/>
  <c r="AF104" i="73"/>
  <c r="AR104" i="73"/>
  <c r="AK106" i="73"/>
  <c r="AW106" i="73"/>
  <c r="K84" i="73"/>
  <c r="W84" i="73"/>
  <c r="AI84" i="73"/>
  <c r="AU84" i="73"/>
  <c r="K85" i="73"/>
  <c r="W85" i="73"/>
  <c r="AI85" i="73"/>
  <c r="AU85" i="73"/>
  <c r="L86" i="73"/>
  <c r="X86" i="73"/>
  <c r="AJ86" i="73"/>
  <c r="AV86" i="73"/>
  <c r="N87" i="73"/>
  <c r="Z87" i="73"/>
  <c r="AL87" i="73"/>
  <c r="AX87" i="73"/>
  <c r="N90" i="73"/>
  <c r="Z90" i="73"/>
  <c r="AL90" i="73"/>
  <c r="AX90" i="73"/>
  <c r="T91" i="73"/>
  <c r="AF91" i="73"/>
  <c r="AR91" i="73"/>
  <c r="O92" i="73"/>
  <c r="AA92" i="73"/>
  <c r="AM92" i="73"/>
  <c r="AY92" i="73"/>
  <c r="W93" i="73"/>
  <c r="AI93" i="73"/>
  <c r="AU93" i="73"/>
  <c r="T94" i="73"/>
  <c r="AF94" i="73"/>
  <c r="AR94" i="73"/>
  <c r="R95" i="73"/>
  <c r="AD95" i="73"/>
  <c r="AP95" i="73"/>
  <c r="BB95" i="73"/>
  <c r="AC96" i="73"/>
  <c r="AO96" i="73"/>
  <c r="BA96" i="73"/>
  <c r="AD98" i="73"/>
  <c r="AP98" i="73"/>
  <c r="BB98" i="73"/>
  <c r="AF99" i="73"/>
  <c r="AR99" i="73"/>
  <c r="AA101" i="73"/>
  <c r="AM101" i="73"/>
  <c r="AY101" i="73"/>
  <c r="AF102" i="73"/>
  <c r="AR102" i="73"/>
  <c r="Z103" i="73"/>
  <c r="AL103" i="73"/>
  <c r="AX103" i="73"/>
  <c r="AG104" i="73"/>
  <c r="AS104" i="73"/>
  <c r="AL106" i="73"/>
  <c r="AX106" i="73"/>
  <c r="L84" i="73"/>
  <c r="X84" i="73"/>
  <c r="AJ84" i="73"/>
  <c r="AV84" i="73"/>
  <c r="L85" i="73"/>
  <c r="X85" i="73"/>
  <c r="AJ85" i="73"/>
  <c r="AV85" i="73"/>
  <c r="M86" i="73"/>
  <c r="Y86" i="73"/>
  <c r="AK86" i="73"/>
  <c r="AW86" i="73"/>
  <c r="O87" i="73"/>
  <c r="AA87" i="73"/>
  <c r="AM87" i="73"/>
  <c r="AY87" i="73"/>
  <c r="O90" i="73"/>
  <c r="AA90" i="73"/>
  <c r="AM90" i="73"/>
  <c r="AY90" i="73"/>
  <c r="U91" i="73"/>
  <c r="AG91" i="73"/>
  <c r="AS91" i="73"/>
  <c r="P92" i="73"/>
  <c r="AB92" i="73"/>
  <c r="AN92" i="73"/>
  <c r="AZ92" i="73"/>
  <c r="X93" i="73"/>
  <c r="AJ93" i="73"/>
  <c r="AV93" i="73"/>
  <c r="U94" i="73"/>
  <c r="AG94" i="73"/>
  <c r="AS94" i="73"/>
  <c r="S95" i="73"/>
  <c r="AE95" i="73"/>
  <c r="AQ95" i="73"/>
  <c r="R96" i="73"/>
  <c r="AD96" i="73"/>
  <c r="AP96" i="73"/>
  <c r="BB96" i="73"/>
  <c r="AE98" i="73"/>
  <c r="AQ98" i="73"/>
  <c r="U99" i="73"/>
  <c r="AG99" i="73"/>
  <c r="AS99" i="73"/>
  <c r="AB101" i="73"/>
  <c r="AN101" i="73"/>
  <c r="AZ101" i="73"/>
  <c r="AG102" i="73"/>
  <c r="AS102" i="73"/>
  <c r="AA103" i="73"/>
  <c r="AM103" i="73"/>
  <c r="AY103" i="73"/>
  <c r="AH104" i="73"/>
  <c r="AT104" i="73"/>
  <c r="AM106" i="73"/>
  <c r="AY106" i="73"/>
  <c r="M84" i="73"/>
  <c r="Y84" i="73"/>
  <c r="AK84" i="73"/>
  <c r="AW84" i="73"/>
  <c r="M85" i="73"/>
  <c r="Y85" i="73"/>
  <c r="AK85" i="73"/>
  <c r="AW85" i="73"/>
  <c r="N86" i="73"/>
  <c r="Z86" i="73"/>
  <c r="AL86" i="73"/>
  <c r="AX86" i="73"/>
  <c r="P87" i="73"/>
  <c r="AB87" i="73"/>
  <c r="AN87" i="73"/>
  <c r="AZ87" i="73"/>
  <c r="P90" i="73"/>
  <c r="AB90" i="73"/>
  <c r="AN90" i="73"/>
  <c r="AZ90" i="73"/>
  <c r="V91" i="73"/>
  <c r="AH91" i="73"/>
  <c r="AT91" i="73"/>
  <c r="Q92" i="73"/>
  <c r="AC92" i="73"/>
  <c r="AO92" i="73"/>
  <c r="BA92" i="73"/>
  <c r="Y93" i="73"/>
  <c r="AK93" i="73"/>
  <c r="AW93" i="73"/>
  <c r="V94" i="73"/>
  <c r="AH94" i="73"/>
  <c r="AT94" i="73"/>
  <c r="T95" i="73"/>
  <c r="AF95" i="73"/>
  <c r="AR95" i="73"/>
  <c r="S96" i="73"/>
  <c r="AE96" i="73"/>
  <c r="AQ96" i="73"/>
  <c r="T98" i="73"/>
  <c r="AF98" i="73"/>
  <c r="AR98" i="73"/>
  <c r="V99" i="73"/>
  <c r="AH99" i="73"/>
  <c r="AT99" i="73"/>
  <c r="AC101" i="73"/>
  <c r="AO101" i="73"/>
  <c r="BA101" i="73"/>
  <c r="AH102" i="73"/>
  <c r="AT102" i="73"/>
  <c r="AB103" i="73"/>
  <c r="AN103" i="73"/>
  <c r="AZ103" i="73"/>
  <c r="AI104" i="73"/>
  <c r="AU104" i="73"/>
  <c r="AB106" i="73"/>
  <c r="AN106" i="73"/>
  <c r="AZ106" i="73"/>
  <c r="N84" i="73"/>
  <c r="Z84" i="73"/>
  <c r="AL84" i="73"/>
  <c r="AX84" i="73"/>
  <c r="N85" i="73"/>
  <c r="Z85" i="73"/>
  <c r="AL85" i="73"/>
  <c r="AX85" i="73"/>
  <c r="O86" i="73"/>
  <c r="AA86" i="73"/>
  <c r="AM86" i="73"/>
  <c r="AY86" i="73"/>
  <c r="Q87" i="73"/>
  <c r="AC87" i="73"/>
  <c r="AO87" i="73"/>
  <c r="BA87" i="73"/>
  <c r="Q90" i="73"/>
  <c r="AC90" i="73"/>
  <c r="AO90" i="73"/>
  <c r="BA90" i="73"/>
  <c r="W91" i="73"/>
  <c r="AI91" i="73"/>
  <c r="AU91" i="73"/>
  <c r="R92" i="73"/>
  <c r="AD92" i="73"/>
  <c r="AP92" i="73"/>
  <c r="BB92" i="73"/>
  <c r="Z93" i="73"/>
  <c r="AL93" i="73"/>
  <c r="AX93" i="73"/>
  <c r="W94" i="73"/>
  <c r="AI94" i="73"/>
  <c r="AU94" i="73"/>
  <c r="U95" i="73"/>
  <c r="AG95" i="73"/>
  <c r="AS95" i="73"/>
  <c r="T96" i="73"/>
  <c r="AF96" i="73"/>
  <c r="AR96" i="73"/>
  <c r="U98" i="73"/>
  <c r="AG98" i="73"/>
  <c r="AS98" i="73"/>
  <c r="W99" i="73"/>
  <c r="AI99" i="73"/>
  <c r="AU99" i="73"/>
  <c r="AD101" i="73"/>
  <c r="AP101" i="73"/>
  <c r="BB101" i="73"/>
  <c r="AI102" i="73"/>
  <c r="AU102" i="73"/>
  <c r="AC103" i="73"/>
  <c r="AO103" i="73"/>
  <c r="BA103" i="73"/>
  <c r="AJ104" i="73"/>
  <c r="AV104" i="73"/>
  <c r="AC106" i="73"/>
  <c r="AO106" i="73"/>
  <c r="BA106" i="73"/>
  <c r="O84" i="73"/>
  <c r="AA84" i="73"/>
  <c r="AM84" i="73"/>
  <c r="AY84" i="73"/>
  <c r="O85" i="73"/>
  <c r="AA85" i="73"/>
  <c r="AM85" i="73"/>
  <c r="AY85" i="73"/>
  <c r="P86" i="73"/>
  <c r="AB86" i="73"/>
  <c r="AN86" i="73"/>
  <c r="AZ86" i="73"/>
  <c r="R87" i="73"/>
  <c r="AD87" i="73"/>
  <c r="AP87" i="73"/>
  <c r="BB87" i="73"/>
  <c r="R90" i="73"/>
  <c r="AD90" i="73"/>
  <c r="AP90" i="73"/>
  <c r="BB90" i="73"/>
  <c r="X91" i="73"/>
  <c r="AJ91" i="73"/>
  <c r="AV91" i="73"/>
  <c r="S92" i="73"/>
  <c r="AE92" i="73"/>
  <c r="AQ92" i="73"/>
  <c r="O93" i="73"/>
  <c r="AA93" i="73"/>
  <c r="AM93" i="73"/>
  <c r="AY93" i="73"/>
  <c r="X94" i="73"/>
  <c r="AJ94" i="73"/>
  <c r="AV94" i="73"/>
  <c r="V95" i="73"/>
  <c r="AH95" i="73"/>
  <c r="AT95" i="73"/>
  <c r="U96" i="73"/>
  <c r="AG96" i="73"/>
  <c r="AS96" i="73"/>
  <c r="V98" i="73"/>
  <c r="AH98" i="73"/>
  <c r="AT98" i="73"/>
  <c r="X99" i="73"/>
  <c r="AJ99" i="73"/>
  <c r="AV99" i="73"/>
  <c r="AE101" i="73"/>
  <c r="AQ101" i="73"/>
  <c r="X102" i="73"/>
  <c r="AJ102" i="73"/>
  <c r="AV102" i="73"/>
  <c r="AD103" i="73"/>
  <c r="AP103" i="73"/>
  <c r="BB103" i="73"/>
  <c r="AK104" i="73"/>
  <c r="AW104" i="73"/>
  <c r="AD106" i="73"/>
  <c r="AP106" i="73"/>
  <c r="BB106" i="73"/>
  <c r="P84" i="73"/>
  <c r="AB84" i="73"/>
  <c r="AN84" i="73"/>
  <c r="AZ84" i="73"/>
  <c r="P85" i="73"/>
  <c r="AB85" i="73"/>
  <c r="AN85" i="73"/>
  <c r="AZ85" i="73"/>
  <c r="Q86" i="73"/>
  <c r="AC86" i="73"/>
  <c r="AO86" i="73"/>
  <c r="BA86" i="73"/>
  <c r="S87" i="73"/>
  <c r="AE87" i="73"/>
  <c r="AQ87" i="73"/>
  <c r="S90" i="73"/>
  <c r="AE90" i="73"/>
  <c r="AQ90" i="73"/>
  <c r="M91" i="73"/>
  <c r="Y91" i="73"/>
  <c r="AK91" i="73"/>
  <c r="AW91" i="73"/>
  <c r="T92" i="73"/>
  <c r="AF92" i="73"/>
  <c r="AR92" i="73"/>
  <c r="P93" i="73"/>
  <c r="AB93" i="73"/>
  <c r="AN93" i="73"/>
  <c r="AZ93" i="73"/>
  <c r="Y94" i="73"/>
  <c r="AK94" i="73"/>
  <c r="AW94" i="73"/>
  <c r="W95" i="73"/>
  <c r="AI95" i="73"/>
  <c r="AU95" i="73"/>
  <c r="V96" i="73"/>
  <c r="AH96" i="73"/>
  <c r="AT96" i="73"/>
  <c r="W98" i="73"/>
  <c r="AI98" i="73"/>
  <c r="AU98" i="73"/>
  <c r="Y99" i="73"/>
  <c r="AK99" i="73"/>
  <c r="AW99" i="73"/>
  <c r="AF101" i="73"/>
  <c r="AR101" i="73"/>
  <c r="Y102" i="73"/>
  <c r="AK102" i="73"/>
  <c r="AW102" i="73"/>
  <c r="AE103" i="73"/>
  <c r="AQ103" i="73"/>
  <c r="Z104" i="73"/>
  <c r="AL104" i="73"/>
  <c r="AX104" i="73"/>
  <c r="AE106" i="73"/>
  <c r="AQ106" i="73"/>
  <c r="Q84" i="73"/>
  <c r="AC84" i="73"/>
  <c r="AO84" i="73"/>
  <c r="Q85" i="73"/>
  <c r="AC85" i="73"/>
  <c r="AO85" i="73"/>
  <c r="R86" i="73"/>
  <c r="AD86" i="73"/>
  <c r="AP86" i="73"/>
  <c r="T87" i="73"/>
  <c r="AF87" i="73"/>
  <c r="T90" i="73"/>
  <c r="AF90" i="73"/>
  <c r="N91" i="73"/>
  <c r="Z91" i="73"/>
  <c r="AL91" i="73"/>
  <c r="U92" i="73"/>
  <c r="AG92" i="73"/>
  <c r="Q93" i="73"/>
  <c r="AC93" i="73"/>
  <c r="AO93" i="73"/>
  <c r="Z94" i="73"/>
  <c r="AL94" i="73"/>
  <c r="X95" i="73"/>
  <c r="AJ95" i="73"/>
  <c r="W96" i="73"/>
  <c r="AI96" i="73"/>
  <c r="X98" i="73"/>
  <c r="AJ98" i="73"/>
  <c r="Z99" i="73"/>
  <c r="AL99" i="73"/>
  <c r="AG101" i="73"/>
  <c r="Z102" i="73"/>
  <c r="AL102" i="73"/>
  <c r="AF103" i="73"/>
  <c r="AA104" i="73"/>
  <c r="AM104" i="73"/>
  <c r="AF106" i="73"/>
  <c r="AR88" i="72"/>
  <c r="AF88" i="72"/>
  <c r="T88" i="72"/>
  <c r="AN88" i="72"/>
  <c r="AQ88" i="72"/>
  <c r="AE88" i="72"/>
  <c r="S88" i="72"/>
  <c r="BB88" i="72"/>
  <c r="AP88" i="72"/>
  <c r="AD88" i="72"/>
  <c r="R88" i="72"/>
  <c r="BA88" i="72"/>
  <c r="AO88" i="72"/>
  <c r="AC88" i="72"/>
  <c r="Q88" i="72"/>
  <c r="P88" i="72"/>
  <c r="AY88" i="72"/>
  <c r="AM88" i="72"/>
  <c r="AA88" i="72"/>
  <c r="O88" i="72"/>
  <c r="AX88" i="72"/>
  <c r="AL88" i="72"/>
  <c r="Z88" i="72"/>
  <c r="N88" i="72"/>
  <c r="AW88" i="72"/>
  <c r="AK88" i="72"/>
  <c r="Y88" i="72"/>
  <c r="M88" i="72"/>
  <c r="AV88" i="72"/>
  <c r="AJ88" i="72"/>
  <c r="X88" i="72"/>
  <c r="L88" i="72"/>
  <c r="AU88" i="72"/>
  <c r="AI88" i="72"/>
  <c r="W88" i="72"/>
  <c r="K88" i="72"/>
  <c r="AZ88" i="72"/>
  <c r="AT88" i="72"/>
  <c r="AH88" i="72"/>
  <c r="V88" i="72"/>
  <c r="J88" i="72"/>
  <c r="AS88" i="72"/>
  <c r="AG88" i="72"/>
  <c r="U88" i="72"/>
  <c r="AB88" i="72"/>
  <c r="AV104" i="72"/>
  <c r="AJ104" i="72"/>
  <c r="AF104" i="72"/>
  <c r="AU104" i="72"/>
  <c r="AI104" i="72"/>
  <c r="AT104" i="72"/>
  <c r="AH104" i="72"/>
  <c r="AS104" i="72"/>
  <c r="AG104" i="72"/>
  <c r="AR104" i="72"/>
  <c r="AQ104" i="72"/>
  <c r="AE104" i="72"/>
  <c r="BB104" i="72"/>
  <c r="AP104" i="72"/>
  <c r="AD104" i="72"/>
  <c r="BA104" i="72"/>
  <c r="AO104" i="72"/>
  <c r="AC104" i="72"/>
  <c r="AZ104" i="72"/>
  <c r="AN104" i="72"/>
  <c r="AB104" i="72"/>
  <c r="AY104" i="72"/>
  <c r="AM104" i="72"/>
  <c r="AA104" i="72"/>
  <c r="AX104" i="72"/>
  <c r="AL104" i="72"/>
  <c r="Z104" i="72"/>
  <c r="AW104" i="72"/>
  <c r="AK104" i="72"/>
  <c r="AX84" i="72"/>
  <c r="AL84" i="72"/>
  <c r="Z84" i="72"/>
  <c r="N84" i="72"/>
  <c r="J84" i="72"/>
  <c r="AW84" i="72"/>
  <c r="AK84" i="72"/>
  <c r="Y84" i="72"/>
  <c r="M84" i="72"/>
  <c r="AV84" i="72"/>
  <c r="AJ84" i="72"/>
  <c r="X84" i="72"/>
  <c r="L84" i="72"/>
  <c r="AU84" i="72"/>
  <c r="AI84" i="72"/>
  <c r="W84" i="72"/>
  <c r="K84" i="72"/>
  <c r="AT84" i="72"/>
  <c r="AS84" i="72"/>
  <c r="AG84" i="72"/>
  <c r="U84" i="72"/>
  <c r="I84" i="72"/>
  <c r="AR84" i="72"/>
  <c r="T84" i="72"/>
  <c r="AF84" i="72"/>
  <c r="H84" i="72"/>
  <c r="AQ84" i="72"/>
  <c r="AE84" i="72"/>
  <c r="S84" i="72"/>
  <c r="G84" i="72"/>
  <c r="BB84" i="72"/>
  <c r="AP84" i="72"/>
  <c r="AD84" i="72"/>
  <c r="R84" i="72"/>
  <c r="F84" i="72"/>
  <c r="BA84" i="72"/>
  <c r="AO84" i="72"/>
  <c r="AC84" i="72"/>
  <c r="Q84" i="72"/>
  <c r="AZ84" i="72"/>
  <c r="AN84" i="72"/>
  <c r="AB84" i="72"/>
  <c r="P84" i="72"/>
  <c r="AH84" i="72"/>
  <c r="AY84" i="72"/>
  <c r="AM84" i="72"/>
  <c r="AA84" i="72"/>
  <c r="O84" i="72"/>
  <c r="V84" i="72"/>
  <c r="AR96" i="72"/>
  <c r="AF96" i="72"/>
  <c r="T96" i="72"/>
  <c r="AQ96" i="72"/>
  <c r="AE96" i="72"/>
  <c r="S96" i="72"/>
  <c r="BB96" i="72"/>
  <c r="AP96" i="72"/>
  <c r="AD96" i="72"/>
  <c r="R96" i="72"/>
  <c r="BA96" i="72"/>
  <c r="AO96" i="72"/>
  <c r="AC96" i="72"/>
  <c r="AY96" i="72"/>
  <c r="AM96" i="72"/>
  <c r="AA96" i="72"/>
  <c r="AX96" i="72"/>
  <c r="AL96" i="72"/>
  <c r="Z96" i="72"/>
  <c r="AW96" i="72"/>
  <c r="AK96" i="72"/>
  <c r="Y96" i="72"/>
  <c r="AV96" i="72"/>
  <c r="AJ96" i="72"/>
  <c r="X96" i="72"/>
  <c r="AU96" i="72"/>
  <c r="AI96" i="72"/>
  <c r="W96" i="72"/>
  <c r="AB96" i="72"/>
  <c r="AT96" i="72"/>
  <c r="AH96" i="72"/>
  <c r="V96" i="72"/>
  <c r="AN96" i="72"/>
  <c r="AS96" i="72"/>
  <c r="AG96" i="72"/>
  <c r="U96" i="72"/>
  <c r="AZ96" i="72"/>
  <c r="AR97" i="72"/>
  <c r="AF97" i="72"/>
  <c r="T97" i="72"/>
  <c r="AN97" i="72"/>
  <c r="AQ97" i="72"/>
  <c r="AE97" i="72"/>
  <c r="S97" i="72"/>
  <c r="BB97" i="72"/>
  <c r="AP97" i="72"/>
  <c r="AD97" i="72"/>
  <c r="BA97" i="72"/>
  <c r="AO97" i="72"/>
  <c r="AC97" i="72"/>
  <c r="AZ97" i="72"/>
  <c r="AB97" i="72"/>
  <c r="AY97" i="72"/>
  <c r="AM97" i="72"/>
  <c r="AA97" i="72"/>
  <c r="AX97" i="72"/>
  <c r="AL97" i="72"/>
  <c r="Z97" i="72"/>
  <c r="AW97" i="72"/>
  <c r="AK97" i="72"/>
  <c r="Y97" i="72"/>
  <c r="AV97" i="72"/>
  <c r="AJ97" i="72"/>
  <c r="X97" i="72"/>
  <c r="AU97" i="72"/>
  <c r="AI97" i="72"/>
  <c r="W97" i="72"/>
  <c r="AT97" i="72"/>
  <c r="AH97" i="72"/>
  <c r="V97" i="72"/>
  <c r="AS97" i="72"/>
  <c r="AG97" i="72"/>
  <c r="U97" i="72"/>
  <c r="AX100" i="72"/>
  <c r="AL100" i="72"/>
  <c r="Z100" i="72"/>
  <c r="AW100" i="72"/>
  <c r="AK100" i="72"/>
  <c r="Y100" i="72"/>
  <c r="AH100" i="72"/>
  <c r="AV100" i="72"/>
  <c r="AJ100" i="72"/>
  <c r="X100" i="72"/>
  <c r="AT100" i="72"/>
  <c r="AU100" i="72"/>
  <c r="AI100" i="72"/>
  <c r="W100" i="72"/>
  <c r="V100" i="72"/>
  <c r="AS100" i="72"/>
  <c r="AG100" i="72"/>
  <c r="AR100" i="72"/>
  <c r="AF100" i="72"/>
  <c r="AQ100" i="72"/>
  <c r="AE100" i="72"/>
  <c r="BB100" i="72"/>
  <c r="AP100" i="72"/>
  <c r="AD100" i="72"/>
  <c r="BA100" i="72"/>
  <c r="AO100" i="72"/>
  <c r="AC100" i="72"/>
  <c r="AZ100" i="72"/>
  <c r="AN100" i="72"/>
  <c r="AB100" i="72"/>
  <c r="AY100" i="72"/>
  <c r="AM100" i="72"/>
  <c r="AA100" i="72"/>
  <c r="AV89" i="72"/>
  <c r="AJ89" i="72"/>
  <c r="X89" i="72"/>
  <c r="L89" i="72"/>
  <c r="AF89" i="72"/>
  <c r="AU89" i="72"/>
  <c r="AI89" i="72"/>
  <c r="W89" i="72"/>
  <c r="K89" i="72"/>
  <c r="AT89" i="72"/>
  <c r="AH89" i="72"/>
  <c r="V89" i="72"/>
  <c r="AS89" i="72"/>
  <c r="AG89" i="72"/>
  <c r="U89" i="72"/>
  <c r="AQ89" i="72"/>
  <c r="AE89" i="72"/>
  <c r="S89" i="72"/>
  <c r="BB89" i="72"/>
  <c r="AP89" i="72"/>
  <c r="AD89" i="72"/>
  <c r="R89" i="72"/>
  <c r="BA89" i="72"/>
  <c r="AO89" i="72"/>
  <c r="AC89" i="72"/>
  <c r="Q89" i="72"/>
  <c r="AZ89" i="72"/>
  <c r="AN89" i="72"/>
  <c r="AB89" i="72"/>
  <c r="P89" i="72"/>
  <c r="AY89" i="72"/>
  <c r="AM89" i="72"/>
  <c r="AA89" i="72"/>
  <c r="O89" i="72"/>
  <c r="AX89" i="72"/>
  <c r="AL89" i="72"/>
  <c r="Z89" i="72"/>
  <c r="N89" i="72"/>
  <c r="T89" i="72"/>
  <c r="AW89" i="72"/>
  <c r="AK89" i="72"/>
  <c r="Y89" i="72"/>
  <c r="M89" i="72"/>
  <c r="AR89" i="72"/>
  <c r="I86" i="72"/>
  <c r="J85" i="72"/>
  <c r="AT85" i="72"/>
  <c r="AB87" i="72"/>
  <c r="O85" i="72"/>
  <c r="AA85" i="72"/>
  <c r="AM85" i="72"/>
  <c r="AY85" i="72"/>
  <c r="P86" i="72"/>
  <c r="AB86" i="72"/>
  <c r="AN86" i="72"/>
  <c r="AZ86" i="72"/>
  <c r="R87" i="72"/>
  <c r="AD87" i="72"/>
  <c r="AP87" i="72"/>
  <c r="BB87" i="72"/>
  <c r="R90" i="72"/>
  <c r="AD90" i="72"/>
  <c r="AP90" i="72"/>
  <c r="BB90" i="72"/>
  <c r="X91" i="72"/>
  <c r="AJ91" i="72"/>
  <c r="AV91" i="72"/>
  <c r="S92" i="72"/>
  <c r="AE92" i="72"/>
  <c r="AQ92" i="72"/>
  <c r="O93" i="72"/>
  <c r="AA93" i="72"/>
  <c r="AM93" i="72"/>
  <c r="AY93" i="72"/>
  <c r="X94" i="72"/>
  <c r="AJ94" i="72"/>
  <c r="AV94" i="72"/>
  <c r="V95" i="72"/>
  <c r="AH95" i="72"/>
  <c r="AT95" i="72"/>
  <c r="V98" i="72"/>
  <c r="AH98" i="72"/>
  <c r="AT98" i="72"/>
  <c r="X99" i="72"/>
  <c r="AJ99" i="72"/>
  <c r="AV99" i="72"/>
  <c r="AE101" i="72"/>
  <c r="AQ101" i="72"/>
  <c r="X102" i="72"/>
  <c r="AJ102" i="72"/>
  <c r="AV102" i="72"/>
  <c r="AD103" i="72"/>
  <c r="AP103" i="72"/>
  <c r="BB103" i="72"/>
  <c r="AG105" i="72"/>
  <c r="AS105" i="72"/>
  <c r="AD106" i="72"/>
  <c r="AP106" i="72"/>
  <c r="BB106" i="72"/>
  <c r="AG86" i="72"/>
  <c r="K86" i="72"/>
  <c r="AL86" i="72"/>
  <c r="P85" i="72"/>
  <c r="AB85" i="72"/>
  <c r="AN85" i="72"/>
  <c r="AZ85" i="72"/>
  <c r="Q86" i="72"/>
  <c r="AC86" i="72"/>
  <c r="AO86" i="72"/>
  <c r="BA86" i="72"/>
  <c r="S87" i="72"/>
  <c r="AE87" i="72"/>
  <c r="AQ87" i="72"/>
  <c r="S90" i="72"/>
  <c r="AE90" i="72"/>
  <c r="AQ90" i="72"/>
  <c r="M91" i="72"/>
  <c r="Y91" i="72"/>
  <c r="AK91" i="72"/>
  <c r="AW91" i="72"/>
  <c r="T92" i="72"/>
  <c r="AF92" i="72"/>
  <c r="AR92" i="72"/>
  <c r="P93" i="72"/>
  <c r="AB93" i="72"/>
  <c r="AN93" i="72"/>
  <c r="AZ93" i="72"/>
  <c r="Y94" i="72"/>
  <c r="AK94" i="72"/>
  <c r="AW94" i="72"/>
  <c r="W95" i="72"/>
  <c r="AI95" i="72"/>
  <c r="AU95" i="72"/>
  <c r="W98" i="72"/>
  <c r="AI98" i="72"/>
  <c r="AU98" i="72"/>
  <c r="Y99" i="72"/>
  <c r="AK99" i="72"/>
  <c r="AW99" i="72"/>
  <c r="AF101" i="72"/>
  <c r="AR101" i="72"/>
  <c r="Y102" i="72"/>
  <c r="AK102" i="72"/>
  <c r="AW102" i="72"/>
  <c r="AE103" i="72"/>
  <c r="AQ103" i="72"/>
  <c r="AH105" i="72"/>
  <c r="AT105" i="72"/>
  <c r="AE106" i="72"/>
  <c r="AQ106" i="72"/>
  <c r="AS86" i="72"/>
  <c r="AH85" i="72"/>
  <c r="AU86" i="72"/>
  <c r="AX86" i="72"/>
  <c r="Q85" i="72"/>
  <c r="AC85" i="72"/>
  <c r="AO85" i="72"/>
  <c r="BA85" i="72"/>
  <c r="R86" i="72"/>
  <c r="AD86" i="72"/>
  <c r="AP86" i="72"/>
  <c r="BB86" i="72"/>
  <c r="T87" i="72"/>
  <c r="AF87" i="72"/>
  <c r="AR87" i="72"/>
  <c r="T90" i="72"/>
  <c r="AF90" i="72"/>
  <c r="AR90" i="72"/>
  <c r="N91" i="72"/>
  <c r="Z91" i="72"/>
  <c r="AL91" i="72"/>
  <c r="AX91" i="72"/>
  <c r="U92" i="72"/>
  <c r="AG92" i="72"/>
  <c r="AS92" i="72"/>
  <c r="Q93" i="72"/>
  <c r="AC93" i="72"/>
  <c r="AO93" i="72"/>
  <c r="BA93" i="72"/>
  <c r="Z94" i="72"/>
  <c r="AL94" i="72"/>
  <c r="AX94" i="72"/>
  <c r="X95" i="72"/>
  <c r="AJ95" i="72"/>
  <c r="AV95" i="72"/>
  <c r="X98" i="72"/>
  <c r="AJ98" i="72"/>
  <c r="AV98" i="72"/>
  <c r="Z99" i="72"/>
  <c r="AL99" i="72"/>
  <c r="AX99" i="72"/>
  <c r="AG101" i="72"/>
  <c r="AS101" i="72"/>
  <c r="Z102" i="72"/>
  <c r="AL102" i="72"/>
  <c r="AX102" i="72"/>
  <c r="AF103" i="72"/>
  <c r="AR103" i="72"/>
  <c r="AI105" i="72"/>
  <c r="AU105" i="72"/>
  <c r="AF106" i="72"/>
  <c r="AR106" i="72"/>
  <c r="R85" i="72"/>
  <c r="AD85" i="72"/>
  <c r="AP85" i="72"/>
  <c r="BB85" i="72"/>
  <c r="S86" i="72"/>
  <c r="AE86" i="72"/>
  <c r="AQ86" i="72"/>
  <c r="Y98" i="72"/>
  <c r="AK98" i="72"/>
  <c r="AW98" i="72"/>
  <c r="AJ105" i="72"/>
  <c r="AV105" i="72"/>
  <c r="G85" i="72"/>
  <c r="S85" i="72"/>
  <c r="AE85" i="72"/>
  <c r="AQ85" i="72"/>
  <c r="H86" i="72"/>
  <c r="T86" i="72"/>
  <c r="AF86" i="72"/>
  <c r="AR86" i="72"/>
  <c r="Z98" i="72"/>
  <c r="AL98" i="72"/>
  <c r="AX98" i="72"/>
  <c r="AK105" i="72"/>
  <c r="AW105" i="72"/>
  <c r="H85" i="72"/>
  <c r="AF85" i="72"/>
  <c r="AA98" i="72"/>
  <c r="AM98" i="72"/>
  <c r="AY98" i="72"/>
  <c r="AL105" i="72"/>
  <c r="AX105" i="72"/>
  <c r="T85" i="72"/>
  <c r="AR85" i="72"/>
  <c r="I85" i="72"/>
  <c r="U85" i="72"/>
  <c r="AG85" i="72"/>
  <c r="AS85" i="72"/>
  <c r="J86" i="72"/>
  <c r="V86" i="72"/>
  <c r="AH86" i="72"/>
  <c r="AT86" i="72"/>
  <c r="L87" i="72"/>
  <c r="X87" i="72"/>
  <c r="AJ87" i="72"/>
  <c r="AV87" i="72"/>
  <c r="L90" i="72"/>
  <c r="X90" i="72"/>
  <c r="AJ90" i="72"/>
  <c r="AV90" i="72"/>
  <c r="R91" i="72"/>
  <c r="AD91" i="72"/>
  <c r="AP91" i="72"/>
  <c r="BB91" i="72"/>
  <c r="Y92" i="72"/>
  <c r="AK92" i="72"/>
  <c r="AW92" i="72"/>
  <c r="U93" i="72"/>
  <c r="AG93" i="72"/>
  <c r="AS93" i="72"/>
  <c r="R94" i="72"/>
  <c r="AD94" i="72"/>
  <c r="AP94" i="72"/>
  <c r="BB94" i="72"/>
  <c r="AB95" i="72"/>
  <c r="AN95" i="72"/>
  <c r="AZ95" i="72"/>
  <c r="AB98" i="72"/>
  <c r="AN98" i="72"/>
  <c r="AZ98" i="72"/>
  <c r="AD99" i="72"/>
  <c r="AP99" i="72"/>
  <c r="BB99" i="72"/>
  <c r="Y101" i="72"/>
  <c r="AK101" i="72"/>
  <c r="AW101" i="72"/>
  <c r="AD102" i="72"/>
  <c r="AP102" i="72"/>
  <c r="BB102" i="72"/>
  <c r="AJ103" i="72"/>
  <c r="AV103" i="72"/>
  <c r="AA105" i="72"/>
  <c r="AM105" i="72"/>
  <c r="AY105" i="72"/>
  <c r="AJ106" i="72"/>
  <c r="AV106" i="72"/>
  <c r="AI86" i="72"/>
  <c r="AC98" i="72"/>
  <c r="AO98" i="72"/>
  <c r="BA98" i="72"/>
  <c r="AB105" i="72"/>
  <c r="AN105" i="72"/>
  <c r="AZ105" i="72"/>
  <c r="K85" i="72"/>
  <c r="W85" i="72"/>
  <c r="AI85" i="72"/>
  <c r="AU85" i="72"/>
  <c r="L86" i="72"/>
  <c r="X86" i="72"/>
  <c r="AJ86" i="72"/>
  <c r="AV86" i="72"/>
  <c r="N87" i="72"/>
  <c r="Z87" i="72"/>
  <c r="AL87" i="72"/>
  <c r="AX87" i="72"/>
  <c r="N90" i="72"/>
  <c r="Z90" i="72"/>
  <c r="AL90" i="72"/>
  <c r="AX90" i="72"/>
  <c r="T91" i="72"/>
  <c r="AF91" i="72"/>
  <c r="AR91" i="72"/>
  <c r="O92" i="72"/>
  <c r="AA92" i="72"/>
  <c r="AM92" i="72"/>
  <c r="AY92" i="72"/>
  <c r="W93" i="72"/>
  <c r="AI93" i="72"/>
  <c r="AU93" i="72"/>
  <c r="T94" i="72"/>
  <c r="AF94" i="72"/>
  <c r="AR94" i="72"/>
  <c r="R95" i="72"/>
  <c r="AD95" i="72"/>
  <c r="AP95" i="72"/>
  <c r="BB95" i="72"/>
  <c r="AD98" i="72"/>
  <c r="AP98" i="72"/>
  <c r="BB98" i="72"/>
  <c r="AF99" i="72"/>
  <c r="AR99" i="72"/>
  <c r="AA101" i="72"/>
  <c r="AM101" i="72"/>
  <c r="AY101" i="72"/>
  <c r="AF102" i="72"/>
  <c r="AR102" i="72"/>
  <c r="Z103" i="72"/>
  <c r="AL103" i="72"/>
  <c r="AX103" i="72"/>
  <c r="AC105" i="72"/>
  <c r="AO105" i="72"/>
  <c r="BA105" i="72"/>
  <c r="AL106" i="72"/>
  <c r="AX106" i="72"/>
  <c r="L85" i="72"/>
  <c r="X85" i="72"/>
  <c r="AJ85" i="72"/>
  <c r="AV85" i="72"/>
  <c r="M86" i="72"/>
  <c r="Y86" i="72"/>
  <c r="AK86" i="72"/>
  <c r="AW86" i="72"/>
  <c r="O87" i="72"/>
  <c r="AA87" i="72"/>
  <c r="AM87" i="72"/>
  <c r="AY87" i="72"/>
  <c r="O90" i="72"/>
  <c r="AA90" i="72"/>
  <c r="AM90" i="72"/>
  <c r="AY90" i="72"/>
  <c r="U91" i="72"/>
  <c r="AG91" i="72"/>
  <c r="AS91" i="72"/>
  <c r="P92" i="72"/>
  <c r="AB92" i="72"/>
  <c r="AN92" i="72"/>
  <c r="AZ92" i="72"/>
  <c r="X93" i="72"/>
  <c r="AJ93" i="72"/>
  <c r="AV93" i="72"/>
  <c r="U94" i="72"/>
  <c r="AG94" i="72"/>
  <c r="AS94" i="72"/>
  <c r="S95" i="72"/>
  <c r="AE95" i="72"/>
  <c r="AQ95" i="72"/>
  <c r="AE98" i="72"/>
  <c r="AQ98" i="72"/>
  <c r="U99" i="72"/>
  <c r="AG99" i="72"/>
  <c r="AS99" i="72"/>
  <c r="AB101" i="72"/>
  <c r="AN101" i="72"/>
  <c r="AZ101" i="72"/>
  <c r="AG102" i="72"/>
  <c r="AS102" i="72"/>
  <c r="AA103" i="72"/>
  <c r="AM103" i="72"/>
  <c r="AY103" i="72"/>
  <c r="AD105" i="72"/>
  <c r="AP105" i="72"/>
  <c r="BB105" i="72"/>
  <c r="AM106" i="72"/>
  <c r="AY106" i="72"/>
  <c r="M85" i="72"/>
  <c r="Y85" i="72"/>
  <c r="AK85" i="72"/>
  <c r="AW85" i="72"/>
  <c r="N86" i="72"/>
  <c r="Z86" i="72"/>
  <c r="P87" i="72"/>
  <c r="AZ87" i="72"/>
  <c r="P90" i="72"/>
  <c r="AB90" i="72"/>
  <c r="AN90" i="72"/>
  <c r="AZ90" i="72"/>
  <c r="V91" i="72"/>
  <c r="AH91" i="72"/>
  <c r="AT91" i="72"/>
  <c r="Q92" i="72"/>
  <c r="AC92" i="72"/>
  <c r="AO92" i="72"/>
  <c r="BA92" i="72"/>
  <c r="Y93" i="72"/>
  <c r="AK93" i="72"/>
  <c r="AW93" i="72"/>
  <c r="V94" i="72"/>
  <c r="AH94" i="72"/>
  <c r="AT94" i="72"/>
  <c r="T95" i="72"/>
  <c r="AF95" i="72"/>
  <c r="AR95" i="72"/>
  <c r="T98" i="72"/>
  <c r="AF98" i="72"/>
  <c r="AR98" i="72"/>
  <c r="V99" i="72"/>
  <c r="AH99" i="72"/>
  <c r="AT99" i="72"/>
  <c r="AC101" i="72"/>
  <c r="AO101" i="72"/>
  <c r="BA101" i="72"/>
  <c r="AH102" i="72"/>
  <c r="AT102" i="72"/>
  <c r="AB103" i="72"/>
  <c r="AN103" i="72"/>
  <c r="AZ103" i="72"/>
  <c r="AE105" i="72"/>
  <c r="AQ105" i="72"/>
  <c r="AB106" i="72"/>
  <c r="AN106" i="72"/>
  <c r="AZ106" i="72"/>
  <c r="U86" i="72"/>
  <c r="V85" i="72"/>
  <c r="W86" i="72"/>
  <c r="AN87" i="72"/>
  <c r="N85" i="72"/>
  <c r="Z85" i="72"/>
  <c r="AL85" i="72"/>
  <c r="O86" i="72"/>
  <c r="AA86" i="72"/>
  <c r="AM86" i="72"/>
  <c r="Q87" i="72"/>
  <c r="AC87" i="72"/>
  <c r="AO87" i="72"/>
  <c r="Q90" i="72"/>
  <c r="AC90" i="72"/>
  <c r="AO90" i="72"/>
  <c r="W91" i="72"/>
  <c r="AI91" i="72"/>
  <c r="R92" i="72"/>
  <c r="AD92" i="72"/>
  <c r="AP92" i="72"/>
  <c r="Z93" i="72"/>
  <c r="AL93" i="72"/>
  <c r="W94" i="72"/>
  <c r="AI94" i="72"/>
  <c r="U95" i="72"/>
  <c r="AG95" i="72"/>
  <c r="U98" i="72"/>
  <c r="AG98" i="72"/>
  <c r="W99" i="72"/>
  <c r="AI99" i="72"/>
  <c r="AD101" i="72"/>
  <c r="AP101" i="72"/>
  <c r="AI102" i="72"/>
  <c r="AC103" i="72"/>
  <c r="AO103" i="72"/>
  <c r="AF105" i="72"/>
  <c r="AC106" i="72"/>
  <c r="AO106" i="72"/>
  <c r="BA96" i="71"/>
  <c r="AO96" i="71"/>
  <c r="AC96" i="71"/>
  <c r="AZ96" i="71"/>
  <c r="AN96" i="71"/>
  <c r="AB96" i="71"/>
  <c r="AY96" i="71"/>
  <c r="AM96" i="71"/>
  <c r="AA96" i="71"/>
  <c r="AX96" i="71"/>
  <c r="AL96" i="71"/>
  <c r="Z96" i="71"/>
  <c r="AW96" i="71"/>
  <c r="AK96" i="71"/>
  <c r="Y96" i="71"/>
  <c r="AV96" i="71"/>
  <c r="AJ96" i="71"/>
  <c r="X96" i="71"/>
  <c r="AU96" i="71"/>
  <c r="AI96" i="71"/>
  <c r="W96" i="71"/>
  <c r="AT96" i="71"/>
  <c r="AH96" i="71"/>
  <c r="V96" i="71"/>
  <c r="AF96" i="71"/>
  <c r="AS96" i="71"/>
  <c r="AG96" i="71"/>
  <c r="U96" i="71"/>
  <c r="AR96" i="71"/>
  <c r="T96" i="71"/>
  <c r="AQ96" i="71"/>
  <c r="AE96" i="71"/>
  <c r="S96" i="71"/>
  <c r="AP96" i="71"/>
  <c r="AU84" i="71"/>
  <c r="AI84" i="71"/>
  <c r="W84" i="71"/>
  <c r="K84" i="71"/>
  <c r="AH84" i="71"/>
  <c r="AT84" i="71"/>
  <c r="V84" i="71"/>
  <c r="J84" i="71"/>
  <c r="AS84" i="71"/>
  <c r="AG84" i="71"/>
  <c r="U84" i="71"/>
  <c r="I84" i="71"/>
  <c r="G84" i="71"/>
  <c r="AR84" i="71"/>
  <c r="AF84" i="71"/>
  <c r="T84" i="71"/>
  <c r="H84" i="71"/>
  <c r="AQ84" i="71"/>
  <c r="AE84" i="71"/>
  <c r="S84" i="71"/>
  <c r="BB84" i="71"/>
  <c r="AP84" i="71"/>
  <c r="AD84" i="71"/>
  <c r="R84" i="71"/>
  <c r="F84" i="71"/>
  <c r="F128" i="71" s="1"/>
  <c r="BA84" i="71"/>
  <c r="AO84" i="71"/>
  <c r="AC84" i="71"/>
  <c r="Q84" i="71"/>
  <c r="AZ84" i="71"/>
  <c r="AN84" i="71"/>
  <c r="AB84" i="71"/>
  <c r="P84" i="71"/>
  <c r="AY84" i="71"/>
  <c r="AM84" i="71"/>
  <c r="AA84" i="71"/>
  <c r="O84" i="71"/>
  <c r="AW84" i="71"/>
  <c r="AK84" i="71"/>
  <c r="Y84" i="71"/>
  <c r="M84" i="71"/>
  <c r="N84" i="71"/>
  <c r="AU85" i="71"/>
  <c r="AI85" i="71"/>
  <c r="W85" i="71"/>
  <c r="K85" i="71"/>
  <c r="AT85" i="71"/>
  <c r="AH85" i="71"/>
  <c r="V85" i="71"/>
  <c r="J85" i="71"/>
  <c r="AS85" i="71"/>
  <c r="AG85" i="71"/>
  <c r="U85" i="71"/>
  <c r="I85" i="71"/>
  <c r="G85" i="71"/>
  <c r="AR85" i="71"/>
  <c r="AF85" i="71"/>
  <c r="T85" i="71"/>
  <c r="H85" i="71"/>
  <c r="AQ85" i="71"/>
  <c r="AE85" i="71"/>
  <c r="S85" i="71"/>
  <c r="BB85" i="71"/>
  <c r="AP85" i="71"/>
  <c r="AD85" i="71"/>
  <c r="R85" i="71"/>
  <c r="BA85" i="71"/>
  <c r="AO85" i="71"/>
  <c r="AC85" i="71"/>
  <c r="Q85" i="71"/>
  <c r="AZ85" i="71"/>
  <c r="AN85" i="71"/>
  <c r="AB85" i="71"/>
  <c r="P85" i="71"/>
  <c r="AY85" i="71"/>
  <c r="AM85" i="71"/>
  <c r="AA85" i="71"/>
  <c r="O85" i="71"/>
  <c r="AW85" i="71"/>
  <c r="AK85" i="71"/>
  <c r="Y85" i="71"/>
  <c r="M85" i="71"/>
  <c r="X84" i="71"/>
  <c r="AV85" i="71"/>
  <c r="BB96" i="71"/>
  <c r="AL84" i="71"/>
  <c r="AY101" i="71"/>
  <c r="AM101" i="71"/>
  <c r="AA101" i="71"/>
  <c r="AX101" i="71"/>
  <c r="AL101" i="71"/>
  <c r="Z101" i="71"/>
  <c r="AW101" i="71"/>
  <c r="AK101" i="71"/>
  <c r="Y101" i="71"/>
  <c r="AV101" i="71"/>
  <c r="AJ101" i="71"/>
  <c r="X101" i="71"/>
  <c r="AU101" i="71"/>
  <c r="AI101" i="71"/>
  <c r="W101" i="71"/>
  <c r="AT101" i="71"/>
  <c r="AH101" i="71"/>
  <c r="AS101" i="71"/>
  <c r="AG101" i="71"/>
  <c r="AR101" i="71"/>
  <c r="AF101" i="71"/>
  <c r="AD101" i="71"/>
  <c r="AQ101" i="71"/>
  <c r="AE101" i="71"/>
  <c r="AP101" i="71"/>
  <c r="BA101" i="71"/>
  <c r="AO101" i="71"/>
  <c r="AC101" i="71"/>
  <c r="AZ101" i="71"/>
  <c r="AN101" i="71"/>
  <c r="AB101" i="71"/>
  <c r="AV84" i="71"/>
  <c r="AU100" i="71"/>
  <c r="AI100" i="71"/>
  <c r="W100" i="71"/>
  <c r="AT100" i="71"/>
  <c r="AH100" i="71"/>
  <c r="V100" i="71"/>
  <c r="AS100" i="71"/>
  <c r="AG100" i="71"/>
  <c r="AR100" i="71"/>
  <c r="AF100" i="71"/>
  <c r="AQ100" i="71"/>
  <c r="AE100" i="71"/>
  <c r="BB100" i="71"/>
  <c r="AP100" i="71"/>
  <c r="AD100" i="71"/>
  <c r="BA100" i="71"/>
  <c r="AO100" i="71"/>
  <c r="AC100" i="71"/>
  <c r="AZ100" i="71"/>
  <c r="AN100" i="71"/>
  <c r="AB100" i="71"/>
  <c r="Z100" i="71"/>
  <c r="AY100" i="71"/>
  <c r="AM100" i="71"/>
  <c r="AA100" i="71"/>
  <c r="AL100" i="71"/>
  <c r="AW100" i="71"/>
  <c r="AK100" i="71"/>
  <c r="Y100" i="71"/>
  <c r="AV100" i="71"/>
  <c r="AJ100" i="71"/>
  <c r="X100" i="71"/>
  <c r="AX84" i="71"/>
  <c r="P92" i="71"/>
  <c r="L85" i="71"/>
  <c r="AX100" i="71"/>
  <c r="AY92" i="71"/>
  <c r="AM92" i="71"/>
  <c r="AA92" i="71"/>
  <c r="O92" i="71"/>
  <c r="AX92" i="71"/>
  <c r="AL92" i="71"/>
  <c r="Z92" i="71"/>
  <c r="N92" i="71"/>
  <c r="AW92" i="71"/>
  <c r="AK92" i="71"/>
  <c r="Y92" i="71"/>
  <c r="AV92" i="71"/>
  <c r="AJ92" i="71"/>
  <c r="X92" i="71"/>
  <c r="AU92" i="71"/>
  <c r="AI92" i="71"/>
  <c r="W92" i="71"/>
  <c r="AT92" i="71"/>
  <c r="AH92" i="71"/>
  <c r="V92" i="71"/>
  <c r="AS92" i="71"/>
  <c r="AG92" i="71"/>
  <c r="U92" i="71"/>
  <c r="AR92" i="71"/>
  <c r="AF92" i="71"/>
  <c r="T92" i="71"/>
  <c r="BB92" i="71"/>
  <c r="AD92" i="71"/>
  <c r="AQ92" i="71"/>
  <c r="AE92" i="71"/>
  <c r="S92" i="71"/>
  <c r="AP92" i="71"/>
  <c r="R92" i="71"/>
  <c r="BA92" i="71"/>
  <c r="AO92" i="71"/>
  <c r="AC92" i="71"/>
  <c r="Q92" i="71"/>
  <c r="N85" i="71"/>
  <c r="AN92" i="71"/>
  <c r="BB101" i="71"/>
  <c r="AU93" i="71"/>
  <c r="AI93" i="71"/>
  <c r="W93" i="71"/>
  <c r="AT93" i="71"/>
  <c r="AH93" i="71"/>
  <c r="V93" i="71"/>
  <c r="AS93" i="71"/>
  <c r="AG93" i="71"/>
  <c r="U93" i="71"/>
  <c r="AR93" i="71"/>
  <c r="AF93" i="71"/>
  <c r="T93" i="71"/>
  <c r="AQ93" i="71"/>
  <c r="AE93" i="71"/>
  <c r="S93" i="71"/>
  <c r="BB93" i="71"/>
  <c r="AP93" i="71"/>
  <c r="AD93" i="71"/>
  <c r="R93" i="71"/>
  <c r="BA93" i="71"/>
  <c r="AO93" i="71"/>
  <c r="AC93" i="71"/>
  <c r="Q93" i="71"/>
  <c r="AZ93" i="71"/>
  <c r="AN93" i="71"/>
  <c r="AB93" i="71"/>
  <c r="P93" i="71"/>
  <c r="AL93" i="71"/>
  <c r="AY93" i="71"/>
  <c r="AM93" i="71"/>
  <c r="AA93" i="71"/>
  <c r="O93" i="71"/>
  <c r="AX93" i="71"/>
  <c r="Z93" i="71"/>
  <c r="AW93" i="71"/>
  <c r="AK93" i="71"/>
  <c r="Y93" i="71"/>
  <c r="X85" i="71"/>
  <c r="AZ92" i="71"/>
  <c r="AX106" i="71"/>
  <c r="AL106" i="71"/>
  <c r="AW106" i="71"/>
  <c r="AK106" i="71"/>
  <c r="AV106" i="71"/>
  <c r="AJ106" i="71"/>
  <c r="AU106" i="71"/>
  <c r="AI106" i="71"/>
  <c r="AT106" i="71"/>
  <c r="AH106" i="71"/>
  <c r="AS106" i="71"/>
  <c r="AG106" i="71"/>
  <c r="AR106" i="71"/>
  <c r="AF106" i="71"/>
  <c r="AQ106" i="71"/>
  <c r="AE106" i="71"/>
  <c r="AO106" i="71"/>
  <c r="BB106" i="71"/>
  <c r="AP106" i="71"/>
  <c r="AD106" i="71"/>
  <c r="BA106" i="71"/>
  <c r="AC106" i="71"/>
  <c r="AZ106" i="71"/>
  <c r="AN106" i="71"/>
  <c r="AB106" i="71"/>
  <c r="AY106" i="71"/>
  <c r="AM106" i="71"/>
  <c r="Z85" i="71"/>
  <c r="X93" i="71"/>
  <c r="R96" i="71"/>
  <c r="AR94" i="71"/>
  <c r="AF94" i="71"/>
  <c r="T94" i="71"/>
  <c r="AQ94" i="71"/>
  <c r="AE94" i="71"/>
  <c r="S94" i="71"/>
  <c r="BB94" i="71"/>
  <c r="AP94" i="71"/>
  <c r="AD94" i="71"/>
  <c r="R94" i="71"/>
  <c r="BA94" i="71"/>
  <c r="AO94" i="71"/>
  <c r="AC94" i="71"/>
  <c r="Q94" i="71"/>
  <c r="AZ94" i="71"/>
  <c r="AN94" i="71"/>
  <c r="AB94" i="71"/>
  <c r="P94" i="71"/>
  <c r="AY94" i="71"/>
  <c r="AM94" i="71"/>
  <c r="AA94" i="71"/>
  <c r="AX94" i="71"/>
  <c r="AL94" i="71"/>
  <c r="Z94" i="71"/>
  <c r="AW94" i="71"/>
  <c r="AK94" i="71"/>
  <c r="Y94" i="71"/>
  <c r="W94" i="71"/>
  <c r="AV94" i="71"/>
  <c r="AJ94" i="71"/>
  <c r="X94" i="71"/>
  <c r="AU94" i="71"/>
  <c r="AI94" i="71"/>
  <c r="AT94" i="71"/>
  <c r="AH94" i="71"/>
  <c r="V94" i="71"/>
  <c r="L84" i="71"/>
  <c r="AJ85" i="71"/>
  <c r="AJ93" i="71"/>
  <c r="AD96" i="71"/>
  <c r="N86" i="71"/>
  <c r="Z86" i="71"/>
  <c r="AL86" i="71"/>
  <c r="AX86" i="71"/>
  <c r="P87" i="71"/>
  <c r="AB87" i="71"/>
  <c r="AN87" i="71"/>
  <c r="AZ87" i="71"/>
  <c r="S88" i="71"/>
  <c r="AE88" i="71"/>
  <c r="AQ88" i="71"/>
  <c r="K89" i="71"/>
  <c r="W89" i="71"/>
  <c r="AI89" i="71"/>
  <c r="AU89" i="71"/>
  <c r="P90" i="71"/>
  <c r="AB90" i="71"/>
  <c r="AN90" i="71"/>
  <c r="AZ90" i="71"/>
  <c r="V91" i="71"/>
  <c r="AH91" i="71"/>
  <c r="AT91" i="71"/>
  <c r="T95" i="71"/>
  <c r="AF95" i="71"/>
  <c r="AR95" i="71"/>
  <c r="S97" i="71"/>
  <c r="AE97" i="71"/>
  <c r="AQ97" i="71"/>
  <c r="T98" i="71"/>
  <c r="AF98" i="71"/>
  <c r="AR98" i="71"/>
  <c r="V99" i="71"/>
  <c r="AH99" i="71"/>
  <c r="AT99" i="71"/>
  <c r="AH102" i="71"/>
  <c r="AT102" i="71"/>
  <c r="AB103" i="71"/>
  <c r="AN103" i="71"/>
  <c r="AZ103" i="71"/>
  <c r="AI104" i="71"/>
  <c r="AU104" i="71"/>
  <c r="AE105" i="71"/>
  <c r="AQ105" i="71"/>
  <c r="P86" i="71"/>
  <c r="AB86" i="71"/>
  <c r="AN86" i="71"/>
  <c r="AZ86" i="71"/>
  <c r="R87" i="71"/>
  <c r="AD87" i="71"/>
  <c r="AP87" i="71"/>
  <c r="BB87" i="71"/>
  <c r="U88" i="71"/>
  <c r="AG88" i="71"/>
  <c r="AS88" i="71"/>
  <c r="M89" i="71"/>
  <c r="Y89" i="71"/>
  <c r="AK89" i="71"/>
  <c r="AW89" i="71"/>
  <c r="R90" i="71"/>
  <c r="AD90" i="71"/>
  <c r="AP90" i="71"/>
  <c r="BB90" i="71"/>
  <c r="X91" i="71"/>
  <c r="AJ91" i="71"/>
  <c r="AV91" i="71"/>
  <c r="V95" i="71"/>
  <c r="AH95" i="71"/>
  <c r="AT95" i="71"/>
  <c r="U97" i="71"/>
  <c r="AG97" i="71"/>
  <c r="AS97" i="71"/>
  <c r="V98" i="71"/>
  <c r="AH98" i="71"/>
  <c r="AT98" i="71"/>
  <c r="X99" i="71"/>
  <c r="AJ99" i="71"/>
  <c r="AV99" i="71"/>
  <c r="X102" i="71"/>
  <c r="AJ102" i="71"/>
  <c r="AV102" i="71"/>
  <c r="AD103" i="71"/>
  <c r="AP103" i="71"/>
  <c r="BB103" i="71"/>
  <c r="AK104" i="71"/>
  <c r="AW104" i="71"/>
  <c r="AG105" i="71"/>
  <c r="AS105" i="71"/>
  <c r="Q86" i="71"/>
  <c r="AC86" i="71"/>
  <c r="AO86" i="71"/>
  <c r="BA86" i="71"/>
  <c r="S87" i="71"/>
  <c r="AE87" i="71"/>
  <c r="AQ87" i="71"/>
  <c r="J88" i="71"/>
  <c r="V88" i="71"/>
  <c r="AH88" i="71"/>
  <c r="AT88" i="71"/>
  <c r="N89" i="71"/>
  <c r="Z89" i="71"/>
  <c r="AL89" i="71"/>
  <c r="AX89" i="71"/>
  <c r="S90" i="71"/>
  <c r="AE90" i="71"/>
  <c r="AQ90" i="71"/>
  <c r="M91" i="71"/>
  <c r="Y91" i="71"/>
  <c r="AK91" i="71"/>
  <c r="AW91" i="71"/>
  <c r="W95" i="71"/>
  <c r="AI95" i="71"/>
  <c r="AU95" i="71"/>
  <c r="V97" i="71"/>
  <c r="AH97" i="71"/>
  <c r="AT97" i="71"/>
  <c r="W98" i="71"/>
  <c r="AI98" i="71"/>
  <c r="AU98" i="71"/>
  <c r="Y99" i="71"/>
  <c r="AK99" i="71"/>
  <c r="AW99" i="71"/>
  <c r="Y102" i="71"/>
  <c r="AK102" i="71"/>
  <c r="AW102" i="71"/>
  <c r="AE103" i="71"/>
  <c r="AQ103" i="71"/>
  <c r="Z104" i="71"/>
  <c r="AL104" i="71"/>
  <c r="AX104" i="71"/>
  <c r="AH105" i="71"/>
  <c r="AT105" i="71"/>
  <c r="T87" i="71"/>
  <c r="AF87" i="71"/>
  <c r="AR87" i="71"/>
  <c r="K88" i="71"/>
  <c r="W88" i="71"/>
  <c r="AI88" i="71"/>
  <c r="AU88" i="71"/>
  <c r="O89" i="71"/>
  <c r="AA89" i="71"/>
  <c r="AM89" i="71"/>
  <c r="AY89" i="71"/>
  <c r="X95" i="71"/>
  <c r="AJ95" i="71"/>
  <c r="AV95" i="71"/>
  <c r="W97" i="71"/>
  <c r="AI97" i="71"/>
  <c r="AU97" i="71"/>
  <c r="X98" i="71"/>
  <c r="AJ98" i="71"/>
  <c r="AV98" i="71"/>
  <c r="Z99" i="71"/>
  <c r="AL99" i="71"/>
  <c r="AX99" i="71"/>
  <c r="Z102" i="71"/>
  <c r="AL102" i="71"/>
  <c r="AX102" i="71"/>
  <c r="AF103" i="71"/>
  <c r="AR103" i="71"/>
  <c r="AA104" i="71"/>
  <c r="AM104" i="71"/>
  <c r="AY104" i="71"/>
  <c r="AI105" i="71"/>
  <c r="AU105" i="71"/>
  <c r="I87" i="71"/>
  <c r="U87" i="71"/>
  <c r="AG87" i="71"/>
  <c r="AS87" i="71"/>
  <c r="L88" i="71"/>
  <c r="X88" i="71"/>
  <c r="AJ88" i="71"/>
  <c r="AV88" i="71"/>
  <c r="P89" i="71"/>
  <c r="AB89" i="71"/>
  <c r="AN89" i="71"/>
  <c r="AZ89" i="71"/>
  <c r="Y95" i="71"/>
  <c r="AK95" i="71"/>
  <c r="AW95" i="71"/>
  <c r="X97" i="71"/>
  <c r="AJ97" i="71"/>
  <c r="AV97" i="71"/>
  <c r="Y98" i="71"/>
  <c r="AK98" i="71"/>
  <c r="AW98" i="71"/>
  <c r="AA99" i="71"/>
  <c r="AM99" i="71"/>
  <c r="AY99" i="71"/>
  <c r="AA102" i="71"/>
  <c r="AM102" i="71"/>
  <c r="AY102" i="71"/>
  <c r="AG103" i="71"/>
  <c r="AS103" i="71"/>
  <c r="AB104" i="71"/>
  <c r="AN104" i="71"/>
  <c r="AZ104" i="71"/>
  <c r="AJ105" i="71"/>
  <c r="AV105" i="71"/>
  <c r="J87" i="71"/>
  <c r="V87" i="71"/>
  <c r="AH87" i="71"/>
  <c r="AT87" i="71"/>
  <c r="M88" i="71"/>
  <c r="Y88" i="71"/>
  <c r="AK88" i="71"/>
  <c r="AW88" i="71"/>
  <c r="Q89" i="71"/>
  <c r="AC89" i="71"/>
  <c r="Z95" i="71"/>
  <c r="AL95" i="71"/>
  <c r="AX95" i="71"/>
  <c r="Y97" i="71"/>
  <c r="AK97" i="71"/>
  <c r="AW97" i="71"/>
  <c r="Z98" i="71"/>
  <c r="AL98" i="71"/>
  <c r="AX98" i="71"/>
  <c r="AB99" i="71"/>
  <c r="AN99" i="71"/>
  <c r="AZ99" i="71"/>
  <c r="AB102" i="71"/>
  <c r="AN102" i="71"/>
  <c r="AZ102" i="71"/>
  <c r="AH103" i="71"/>
  <c r="AT103" i="71"/>
  <c r="AC104" i="71"/>
  <c r="AO104" i="71"/>
  <c r="BA104" i="71"/>
  <c r="AK105" i="71"/>
  <c r="AW105" i="71"/>
  <c r="BA89" i="71"/>
  <c r="I86" i="71"/>
  <c r="U86" i="71"/>
  <c r="AG86" i="71"/>
  <c r="AS86" i="71"/>
  <c r="K87" i="71"/>
  <c r="W87" i="71"/>
  <c r="AI87" i="71"/>
  <c r="AU87" i="71"/>
  <c r="N88" i="71"/>
  <c r="Z88" i="71"/>
  <c r="AL88" i="71"/>
  <c r="AX88" i="71"/>
  <c r="R89" i="71"/>
  <c r="AD89" i="71"/>
  <c r="AP89" i="71"/>
  <c r="BB89" i="71"/>
  <c r="W90" i="71"/>
  <c r="AI90" i="71"/>
  <c r="AU90" i="71"/>
  <c r="Q91" i="71"/>
  <c r="AC91" i="71"/>
  <c r="AO91" i="71"/>
  <c r="BA91" i="71"/>
  <c r="AA95" i="71"/>
  <c r="AM95" i="71"/>
  <c r="AY95" i="71"/>
  <c r="Z97" i="71"/>
  <c r="AL97" i="71"/>
  <c r="AX97" i="71"/>
  <c r="AA98" i="71"/>
  <c r="AM98" i="71"/>
  <c r="AY98" i="71"/>
  <c r="AC99" i="71"/>
  <c r="AO99" i="71"/>
  <c r="BA99" i="71"/>
  <c r="AC102" i="71"/>
  <c r="AO102" i="71"/>
  <c r="BA102" i="71"/>
  <c r="AI103" i="71"/>
  <c r="AU103" i="71"/>
  <c r="AD104" i="71"/>
  <c r="AP104" i="71"/>
  <c r="BB104" i="71"/>
  <c r="AL105" i="71"/>
  <c r="AX105" i="71"/>
  <c r="AO89" i="71"/>
  <c r="J86" i="71"/>
  <c r="V86" i="71"/>
  <c r="AH86" i="71"/>
  <c r="AT86" i="71"/>
  <c r="L87" i="71"/>
  <c r="X87" i="71"/>
  <c r="AJ87" i="71"/>
  <c r="AV87" i="71"/>
  <c r="O88" i="71"/>
  <c r="AA88" i="71"/>
  <c r="AM88" i="71"/>
  <c r="AY88" i="71"/>
  <c r="S89" i="71"/>
  <c r="AE89" i="71"/>
  <c r="AQ89" i="71"/>
  <c r="L90" i="71"/>
  <c r="X90" i="71"/>
  <c r="AJ90" i="71"/>
  <c r="AV90" i="71"/>
  <c r="R91" i="71"/>
  <c r="AD91" i="71"/>
  <c r="AP91" i="71"/>
  <c r="BB91" i="71"/>
  <c r="AB95" i="71"/>
  <c r="AN95" i="71"/>
  <c r="AZ95" i="71"/>
  <c r="AA97" i="71"/>
  <c r="AM97" i="71"/>
  <c r="AY97" i="71"/>
  <c r="AB98" i="71"/>
  <c r="AN98" i="71"/>
  <c r="AZ98" i="71"/>
  <c r="AD99" i="71"/>
  <c r="AP99" i="71"/>
  <c r="BB99" i="71"/>
  <c r="AD102" i="71"/>
  <c r="AP102" i="71"/>
  <c r="BB102" i="71"/>
  <c r="AJ103" i="71"/>
  <c r="AV103" i="71"/>
  <c r="AE104" i="71"/>
  <c r="AQ104" i="71"/>
  <c r="AA105" i="71"/>
  <c r="AM105" i="71"/>
  <c r="AY105" i="71"/>
  <c r="M87" i="71"/>
  <c r="Y87" i="71"/>
  <c r="AK87" i="71"/>
  <c r="AW87" i="71"/>
  <c r="P88" i="71"/>
  <c r="AB88" i="71"/>
  <c r="AN88" i="71"/>
  <c r="AZ88" i="71"/>
  <c r="T89" i="71"/>
  <c r="AF89" i="71"/>
  <c r="AR89" i="71"/>
  <c r="Q95" i="71"/>
  <c r="AC95" i="71"/>
  <c r="AO95" i="71"/>
  <c r="BA95" i="71"/>
  <c r="AB97" i="71"/>
  <c r="AN97" i="71"/>
  <c r="AZ97" i="71"/>
  <c r="AC98" i="71"/>
  <c r="AO98" i="71"/>
  <c r="BA98" i="71"/>
  <c r="AE99" i="71"/>
  <c r="AQ99" i="71"/>
  <c r="AE102" i="71"/>
  <c r="AQ102" i="71"/>
  <c r="Y103" i="71"/>
  <c r="AK103" i="71"/>
  <c r="AW103" i="71"/>
  <c r="AF104" i="71"/>
  <c r="AR104" i="71"/>
  <c r="AB105" i="71"/>
  <c r="AN105" i="71"/>
  <c r="AZ105" i="71"/>
  <c r="L86" i="71"/>
  <c r="X86" i="71"/>
  <c r="AJ86" i="71"/>
  <c r="N87" i="71"/>
  <c r="Z87" i="71"/>
  <c r="AL87" i="71"/>
  <c r="Q88" i="71"/>
  <c r="AC88" i="71"/>
  <c r="AO88" i="71"/>
  <c r="U89" i="71"/>
  <c r="AG89" i="71"/>
  <c r="N90" i="71"/>
  <c r="Z90" i="71"/>
  <c r="AL90" i="71"/>
  <c r="T91" i="71"/>
  <c r="AF91" i="71"/>
  <c r="R95" i="71"/>
  <c r="AD95" i="71"/>
  <c r="AP95" i="71"/>
  <c r="AC97" i="71"/>
  <c r="AO97" i="71"/>
  <c r="AD98" i="71"/>
  <c r="AP98" i="71"/>
  <c r="AF99" i="71"/>
  <c r="AF102" i="71"/>
  <c r="Z103" i="71"/>
  <c r="AL103" i="71"/>
  <c r="AG104" i="71"/>
  <c r="AC105" i="71"/>
  <c r="AO105" i="71"/>
  <c r="N85" i="70"/>
  <c r="AX85" i="70"/>
  <c r="AM86" i="70"/>
  <c r="AC87" i="70"/>
  <c r="L89" i="70"/>
  <c r="AV89" i="70"/>
  <c r="AI91" i="70"/>
  <c r="T97" i="70"/>
  <c r="AG98" i="70"/>
  <c r="AI102" i="70"/>
  <c r="P85" i="70"/>
  <c r="AZ85" i="70"/>
  <c r="AO86" i="70"/>
  <c r="N89" i="70"/>
  <c r="AX89" i="70"/>
  <c r="AK91" i="70"/>
  <c r="AQ98" i="70"/>
  <c r="AB101" i="70"/>
  <c r="AS102" i="70"/>
  <c r="AU87" i="70"/>
  <c r="AI87" i="70"/>
  <c r="W87" i="70"/>
  <c r="K87" i="70"/>
  <c r="AH87" i="70"/>
  <c r="AS87" i="70"/>
  <c r="AG87" i="70"/>
  <c r="U87" i="70"/>
  <c r="I87" i="70"/>
  <c r="AR87" i="70"/>
  <c r="AF87" i="70"/>
  <c r="T87" i="70"/>
  <c r="BB87" i="70"/>
  <c r="AP87" i="70"/>
  <c r="AD87" i="70"/>
  <c r="R87" i="70"/>
  <c r="AX87" i="70"/>
  <c r="AL87" i="70"/>
  <c r="Z87" i="70"/>
  <c r="N87" i="70"/>
  <c r="V87" i="70"/>
  <c r="AW87" i="70"/>
  <c r="AK87" i="70"/>
  <c r="Y87" i="70"/>
  <c r="M87" i="70"/>
  <c r="AT87" i="70"/>
  <c r="AV87" i="70"/>
  <c r="AJ87" i="70"/>
  <c r="X87" i="70"/>
  <c r="L87" i="70"/>
  <c r="J87" i="70"/>
  <c r="AX97" i="70"/>
  <c r="AL97" i="70"/>
  <c r="Z97" i="70"/>
  <c r="AW97" i="70"/>
  <c r="AK97" i="70"/>
  <c r="Y97" i="70"/>
  <c r="AV97" i="70"/>
  <c r="AJ97" i="70"/>
  <c r="X97" i="70"/>
  <c r="AU97" i="70"/>
  <c r="AI97" i="70"/>
  <c r="W97" i="70"/>
  <c r="AS97" i="70"/>
  <c r="AG97" i="70"/>
  <c r="U97" i="70"/>
  <c r="BA97" i="70"/>
  <c r="AO97" i="70"/>
  <c r="AC97" i="70"/>
  <c r="AT97" i="70"/>
  <c r="AZ97" i="70"/>
  <c r="AN97" i="70"/>
  <c r="AB97" i="70"/>
  <c r="V97" i="70"/>
  <c r="AY97" i="70"/>
  <c r="AM97" i="70"/>
  <c r="AA97" i="70"/>
  <c r="AH97" i="70"/>
  <c r="X85" i="70"/>
  <c r="M86" i="70"/>
  <c r="AM87" i="70"/>
  <c r="V89" i="70"/>
  <c r="AS91" i="70"/>
  <c r="AE97" i="70"/>
  <c r="AC101" i="70"/>
  <c r="AT102" i="70"/>
  <c r="AS86" i="70"/>
  <c r="AG86" i="70"/>
  <c r="U86" i="70"/>
  <c r="I86" i="70"/>
  <c r="AR86" i="70"/>
  <c r="AQ86" i="70"/>
  <c r="AE86" i="70"/>
  <c r="S86" i="70"/>
  <c r="BB86" i="70"/>
  <c r="AP86" i="70"/>
  <c r="AD86" i="70"/>
  <c r="R86" i="70"/>
  <c r="AZ86" i="70"/>
  <c r="AN86" i="70"/>
  <c r="AB86" i="70"/>
  <c r="P86" i="70"/>
  <c r="AV86" i="70"/>
  <c r="AJ86" i="70"/>
  <c r="X86" i="70"/>
  <c r="L86" i="70"/>
  <c r="T86" i="70"/>
  <c r="AU86" i="70"/>
  <c r="AI86" i="70"/>
  <c r="W86" i="70"/>
  <c r="K86" i="70"/>
  <c r="AF86" i="70"/>
  <c r="AT86" i="70"/>
  <c r="AH86" i="70"/>
  <c r="V86" i="70"/>
  <c r="J86" i="70"/>
  <c r="H86" i="70"/>
  <c r="AY98" i="70"/>
  <c r="AM98" i="70"/>
  <c r="AA98" i="70"/>
  <c r="W98" i="70"/>
  <c r="AX98" i="70"/>
  <c r="AL98" i="70"/>
  <c r="Z98" i="70"/>
  <c r="AW98" i="70"/>
  <c r="AK98" i="70"/>
  <c r="Y98" i="70"/>
  <c r="AV98" i="70"/>
  <c r="AJ98" i="70"/>
  <c r="X98" i="70"/>
  <c r="AT98" i="70"/>
  <c r="AH98" i="70"/>
  <c r="V98" i="70"/>
  <c r="BB98" i="70"/>
  <c r="AP98" i="70"/>
  <c r="AD98" i="70"/>
  <c r="BA98" i="70"/>
  <c r="AO98" i="70"/>
  <c r="AC98" i="70"/>
  <c r="AI98" i="70"/>
  <c r="AZ98" i="70"/>
  <c r="AN98" i="70"/>
  <c r="AB98" i="70"/>
  <c r="AU98" i="70"/>
  <c r="N86" i="70"/>
  <c r="AX86" i="70"/>
  <c r="AN87" i="70"/>
  <c r="W89" i="70"/>
  <c r="AT91" i="70"/>
  <c r="AF97" i="70"/>
  <c r="AS98" i="70"/>
  <c r="AD101" i="70"/>
  <c r="BA99" i="70"/>
  <c r="AO99" i="70"/>
  <c r="AC99" i="70"/>
  <c r="Y99" i="70"/>
  <c r="AZ99" i="70"/>
  <c r="AN99" i="70"/>
  <c r="AB99" i="70"/>
  <c r="AY99" i="70"/>
  <c r="AM99" i="70"/>
  <c r="AA99" i="70"/>
  <c r="AX99" i="70"/>
  <c r="AL99" i="70"/>
  <c r="Z99" i="70"/>
  <c r="AV99" i="70"/>
  <c r="AJ99" i="70"/>
  <c r="X99" i="70"/>
  <c r="AR99" i="70"/>
  <c r="AF99" i="70"/>
  <c r="T83" i="70"/>
  <c r="AW99" i="70"/>
  <c r="AQ99" i="70"/>
  <c r="AE99" i="70"/>
  <c r="AK99" i="70"/>
  <c r="BB99" i="70"/>
  <c r="AP99" i="70"/>
  <c r="AD99" i="70"/>
  <c r="AR85" i="70"/>
  <c r="AF85" i="70"/>
  <c r="T85" i="70"/>
  <c r="H85" i="70"/>
  <c r="AQ85" i="70"/>
  <c r="G85" i="70"/>
  <c r="BB85" i="70"/>
  <c r="AP85" i="70"/>
  <c r="AD85" i="70"/>
  <c r="R85" i="70"/>
  <c r="BA85" i="70"/>
  <c r="AO85" i="70"/>
  <c r="AC85" i="70"/>
  <c r="Q85" i="70"/>
  <c r="AY85" i="70"/>
  <c r="AM85" i="70"/>
  <c r="AA85" i="70"/>
  <c r="O85" i="70"/>
  <c r="AU85" i="70"/>
  <c r="AI85" i="70"/>
  <c r="W85" i="70"/>
  <c r="K85" i="70"/>
  <c r="AE85" i="70"/>
  <c r="AT85" i="70"/>
  <c r="AH85" i="70"/>
  <c r="V85" i="70"/>
  <c r="J85" i="70"/>
  <c r="AS85" i="70"/>
  <c r="AG85" i="70"/>
  <c r="U85" i="70"/>
  <c r="I85" i="70"/>
  <c r="S85" i="70"/>
  <c r="Z85" i="70"/>
  <c r="O86" i="70"/>
  <c r="AY86" i="70"/>
  <c r="AO87" i="70"/>
  <c r="X89" i="70"/>
  <c r="AP97" i="70"/>
  <c r="U99" i="70"/>
  <c r="AN101" i="70"/>
  <c r="BA91" i="70"/>
  <c r="AO91" i="70"/>
  <c r="AC91" i="70"/>
  <c r="Q91" i="70"/>
  <c r="AZ91" i="70"/>
  <c r="AN91" i="70"/>
  <c r="AY91" i="70"/>
  <c r="AM91" i="70"/>
  <c r="AA91" i="70"/>
  <c r="O91" i="70"/>
  <c r="AX91" i="70"/>
  <c r="AL91" i="70"/>
  <c r="Z91" i="70"/>
  <c r="N91" i="70"/>
  <c r="AV91" i="70"/>
  <c r="AJ91" i="70"/>
  <c r="X91" i="70"/>
  <c r="AR91" i="70"/>
  <c r="AF91" i="70"/>
  <c r="T91" i="70"/>
  <c r="AB91" i="70"/>
  <c r="AQ91" i="70"/>
  <c r="AE91" i="70"/>
  <c r="S91" i="70"/>
  <c r="BB91" i="70"/>
  <c r="AP91" i="70"/>
  <c r="AD91" i="70"/>
  <c r="R91" i="70"/>
  <c r="L83" i="70"/>
  <c r="P91" i="70"/>
  <c r="AB85" i="70"/>
  <c r="Q86" i="70"/>
  <c r="BA86" i="70"/>
  <c r="AQ87" i="70"/>
  <c r="M91" i="70"/>
  <c r="AW91" i="70"/>
  <c r="AQ97" i="70"/>
  <c r="V99" i="70"/>
  <c r="BB89" i="70"/>
  <c r="AP89" i="70"/>
  <c r="AD89" i="70"/>
  <c r="R89" i="70"/>
  <c r="Q89" i="70"/>
  <c r="AZ89" i="70"/>
  <c r="AN89" i="70"/>
  <c r="AB89" i="70"/>
  <c r="P89" i="70"/>
  <c r="AY89" i="70"/>
  <c r="AM89" i="70"/>
  <c r="AA89" i="70"/>
  <c r="O89" i="70"/>
  <c r="AW89" i="70"/>
  <c r="AK89" i="70"/>
  <c r="Y89" i="70"/>
  <c r="M89" i="70"/>
  <c r="AS89" i="70"/>
  <c r="AG89" i="70"/>
  <c r="U89" i="70"/>
  <c r="AC89" i="70"/>
  <c r="AR89" i="70"/>
  <c r="AF89" i="70"/>
  <c r="T89" i="70"/>
  <c r="BA89" i="70"/>
  <c r="AQ89" i="70"/>
  <c r="AE89" i="70"/>
  <c r="S89" i="70"/>
  <c r="AO89" i="70"/>
  <c r="AV101" i="70"/>
  <c r="AJ101" i="70"/>
  <c r="X101" i="70"/>
  <c r="AU101" i="70"/>
  <c r="AI101" i="70"/>
  <c r="W101" i="70"/>
  <c r="AT101" i="70"/>
  <c r="AH101" i="70"/>
  <c r="AS101" i="70"/>
  <c r="AG101" i="70"/>
  <c r="AQ101" i="70"/>
  <c r="AE101" i="70"/>
  <c r="AY101" i="70"/>
  <c r="AM101" i="70"/>
  <c r="AA101" i="70"/>
  <c r="AF101" i="70"/>
  <c r="AX101" i="70"/>
  <c r="AL101" i="70"/>
  <c r="Z101" i="70"/>
  <c r="AW101" i="70"/>
  <c r="AK101" i="70"/>
  <c r="Y101" i="70"/>
  <c r="AR101" i="70"/>
  <c r="AJ85" i="70"/>
  <c r="Y86" i="70"/>
  <c r="O87" i="70"/>
  <c r="AY87" i="70"/>
  <c r="AH89" i="70"/>
  <c r="U91" i="70"/>
  <c r="AR97" i="70"/>
  <c r="W99" i="70"/>
  <c r="AP101" i="70"/>
  <c r="AK85" i="70"/>
  <c r="Z86" i="70"/>
  <c r="P87" i="70"/>
  <c r="AZ87" i="70"/>
  <c r="AI89" i="70"/>
  <c r="V91" i="70"/>
  <c r="BB97" i="70"/>
  <c r="AG99" i="70"/>
  <c r="AZ101" i="70"/>
  <c r="AL85" i="70"/>
  <c r="AA86" i="70"/>
  <c r="Q87" i="70"/>
  <c r="BA87" i="70"/>
  <c r="AJ89" i="70"/>
  <c r="W91" i="70"/>
  <c r="T98" i="70"/>
  <c r="AH99" i="70"/>
  <c r="BA101" i="70"/>
  <c r="AN85" i="70"/>
  <c r="AC86" i="70"/>
  <c r="S87" i="70"/>
  <c r="AL89" i="70"/>
  <c r="Y91" i="70"/>
  <c r="U98" i="70"/>
  <c r="AI99" i="70"/>
  <c r="BB101" i="70"/>
  <c r="BA102" i="70"/>
  <c r="AO102" i="70"/>
  <c r="AC102" i="70"/>
  <c r="Y102" i="70"/>
  <c r="AZ102" i="70"/>
  <c r="AN102" i="70"/>
  <c r="AB102" i="70"/>
  <c r="AY102" i="70"/>
  <c r="AM102" i="70"/>
  <c r="AA102" i="70"/>
  <c r="AX102" i="70"/>
  <c r="AL102" i="70"/>
  <c r="Z102" i="70"/>
  <c r="AV102" i="70"/>
  <c r="AJ102" i="70"/>
  <c r="X102" i="70"/>
  <c r="AR102" i="70"/>
  <c r="AF102" i="70"/>
  <c r="AW102" i="70"/>
  <c r="AQ102" i="70"/>
  <c r="AE102" i="70"/>
  <c r="AK102" i="70"/>
  <c r="BB102" i="70"/>
  <c r="AP102" i="70"/>
  <c r="AD102" i="70"/>
  <c r="L85" i="70"/>
  <c r="AK86" i="70"/>
  <c r="AA87" i="70"/>
  <c r="AT89" i="70"/>
  <c r="AG91" i="70"/>
  <c r="AE98" i="70"/>
  <c r="AS99" i="70"/>
  <c r="AG102" i="70"/>
  <c r="AV85" i="70"/>
  <c r="M85" i="70"/>
  <c r="AW85" i="70"/>
  <c r="AL86" i="70"/>
  <c r="AB87" i="70"/>
  <c r="K89" i="70"/>
  <c r="AU89" i="70"/>
  <c r="AH91" i="70"/>
  <c r="S97" i="70"/>
  <c r="AF98" i="70"/>
  <c r="AT99" i="70"/>
  <c r="AH102" i="70"/>
  <c r="Y88" i="70"/>
  <c r="AW88" i="70"/>
  <c r="I84" i="70"/>
  <c r="U84" i="70"/>
  <c r="AG84" i="70"/>
  <c r="AS84" i="70"/>
  <c r="O88" i="70"/>
  <c r="AA88" i="70"/>
  <c r="AM88" i="70"/>
  <c r="AY88" i="70"/>
  <c r="L90" i="70"/>
  <c r="X90" i="70"/>
  <c r="AJ90" i="70"/>
  <c r="AV90" i="70"/>
  <c r="Y92" i="70"/>
  <c r="AK92" i="70"/>
  <c r="AW92" i="70"/>
  <c r="U93" i="70"/>
  <c r="AG93" i="70"/>
  <c r="AS93" i="70"/>
  <c r="R94" i="70"/>
  <c r="AD94" i="70"/>
  <c r="AP94" i="70"/>
  <c r="BB94" i="70"/>
  <c r="AB95" i="70"/>
  <c r="AN95" i="70"/>
  <c r="AZ95" i="70"/>
  <c r="AA96" i="70"/>
  <c r="AM96" i="70"/>
  <c r="AY96" i="70"/>
  <c r="AG100" i="70"/>
  <c r="AS100" i="70"/>
  <c r="AJ103" i="70"/>
  <c r="AV103" i="70"/>
  <c r="AE104" i="70"/>
  <c r="AQ104" i="70"/>
  <c r="AA105" i="70"/>
  <c r="AM105" i="70"/>
  <c r="AY105" i="70"/>
  <c r="AJ106" i="70"/>
  <c r="AV106" i="70"/>
  <c r="M83" i="70"/>
  <c r="J84" i="70"/>
  <c r="V84" i="70"/>
  <c r="AH84" i="70"/>
  <c r="AT84" i="70"/>
  <c r="P88" i="70"/>
  <c r="AB88" i="70"/>
  <c r="AN88" i="70"/>
  <c r="AZ88" i="70"/>
  <c r="M90" i="70"/>
  <c r="Y90" i="70"/>
  <c r="AK90" i="70"/>
  <c r="AW90" i="70"/>
  <c r="N92" i="70"/>
  <c r="Z92" i="70"/>
  <c r="AL92" i="70"/>
  <c r="AX92" i="70"/>
  <c r="V93" i="70"/>
  <c r="AH93" i="70"/>
  <c r="AT93" i="70"/>
  <c r="S94" i="70"/>
  <c r="AE94" i="70"/>
  <c r="AQ94" i="70"/>
  <c r="Q95" i="70"/>
  <c r="AC95" i="70"/>
  <c r="AO95" i="70"/>
  <c r="BA95" i="70"/>
  <c r="AB96" i="70"/>
  <c r="AN96" i="70"/>
  <c r="AZ96" i="70"/>
  <c r="V100" i="70"/>
  <c r="AH100" i="70"/>
  <c r="AT100" i="70"/>
  <c r="Y103" i="70"/>
  <c r="AK103" i="70"/>
  <c r="AW103" i="70"/>
  <c r="AF104" i="70"/>
  <c r="AR104" i="70"/>
  <c r="AB105" i="70"/>
  <c r="AN105" i="70"/>
  <c r="AZ105" i="70"/>
  <c r="AK106" i="70"/>
  <c r="AW106" i="70"/>
  <c r="AK88" i="70"/>
  <c r="K84" i="70"/>
  <c r="W84" i="70"/>
  <c r="AI84" i="70"/>
  <c r="AU84" i="70"/>
  <c r="Q88" i="70"/>
  <c r="AC88" i="70"/>
  <c r="AO88" i="70"/>
  <c r="BA88" i="70"/>
  <c r="N90" i="70"/>
  <c r="Z90" i="70"/>
  <c r="AL90" i="70"/>
  <c r="AX90" i="70"/>
  <c r="O92" i="70"/>
  <c r="AA92" i="70"/>
  <c r="AM92" i="70"/>
  <c r="AY92" i="70"/>
  <c r="W93" i="70"/>
  <c r="AI93" i="70"/>
  <c r="AU93" i="70"/>
  <c r="T94" i="70"/>
  <c r="AF94" i="70"/>
  <c r="AR94" i="70"/>
  <c r="R95" i="70"/>
  <c r="AD95" i="70"/>
  <c r="AP95" i="70"/>
  <c r="BB95" i="70"/>
  <c r="AC96" i="70"/>
  <c r="AO96" i="70"/>
  <c r="BA96" i="70"/>
  <c r="W100" i="70"/>
  <c r="AI100" i="70"/>
  <c r="AU100" i="70"/>
  <c r="Z103" i="70"/>
  <c r="AL103" i="70"/>
  <c r="AX103" i="70"/>
  <c r="AG104" i="70"/>
  <c r="AS104" i="70"/>
  <c r="AC105" i="70"/>
  <c r="AO105" i="70"/>
  <c r="BA105" i="70"/>
  <c r="AL106" i="70"/>
  <c r="AX106" i="70"/>
  <c r="U88" i="70"/>
  <c r="AG88" i="70"/>
  <c r="AS88" i="70"/>
  <c r="R90" i="70"/>
  <c r="AD90" i="70"/>
  <c r="AP90" i="70"/>
  <c r="BB90" i="70"/>
  <c r="S92" i="70"/>
  <c r="AE92" i="70"/>
  <c r="AQ92" i="70"/>
  <c r="O93" i="70"/>
  <c r="AA93" i="70"/>
  <c r="AM93" i="70"/>
  <c r="AY93" i="70"/>
  <c r="X94" i="70"/>
  <c r="AJ94" i="70"/>
  <c r="AV94" i="70"/>
  <c r="AA100" i="70"/>
  <c r="AM100" i="70"/>
  <c r="AY100" i="70"/>
  <c r="AD103" i="70"/>
  <c r="AP103" i="70"/>
  <c r="BB103" i="70"/>
  <c r="AK104" i="70"/>
  <c r="AW104" i="70"/>
  <c r="AG105" i="70"/>
  <c r="AS105" i="70"/>
  <c r="AD106" i="70"/>
  <c r="AP106" i="70"/>
  <c r="BB106" i="70"/>
  <c r="K88" i="70"/>
  <c r="W88" i="70"/>
  <c r="AI88" i="70"/>
  <c r="AU88" i="70"/>
  <c r="T90" i="70"/>
  <c r="AF90" i="70"/>
  <c r="AR90" i="70"/>
  <c r="U92" i="70"/>
  <c r="AG92" i="70"/>
  <c r="AS92" i="70"/>
  <c r="Q93" i="70"/>
  <c r="AC93" i="70"/>
  <c r="AO93" i="70"/>
  <c r="BA93" i="70"/>
  <c r="Z94" i="70"/>
  <c r="AL94" i="70"/>
  <c r="AX94" i="70"/>
  <c r="AC100" i="70"/>
  <c r="AO100" i="70"/>
  <c r="BA100" i="70"/>
  <c r="AF103" i="70"/>
  <c r="AR103" i="70"/>
  <c r="AA104" i="70"/>
  <c r="AM104" i="70"/>
  <c r="AY104" i="70"/>
  <c r="AI105" i="70"/>
  <c r="AU105" i="70"/>
  <c r="AF106" i="70"/>
  <c r="AR106" i="70"/>
  <c r="L88" i="70"/>
  <c r="X88" i="70"/>
  <c r="AJ88" i="70"/>
  <c r="AV88" i="70"/>
  <c r="U90" i="70"/>
  <c r="AG90" i="70"/>
  <c r="AS90" i="70"/>
  <c r="V92" i="70"/>
  <c r="AH92" i="70"/>
  <c r="AT92" i="70"/>
  <c r="R93" i="70"/>
  <c r="AD93" i="70"/>
  <c r="AP93" i="70"/>
  <c r="BB93" i="70"/>
  <c r="AA94" i="70"/>
  <c r="AM94" i="70"/>
  <c r="AY94" i="70"/>
  <c r="AD100" i="70"/>
  <c r="AP100" i="70"/>
  <c r="BB100" i="70"/>
  <c r="AG103" i="70"/>
  <c r="AS103" i="70"/>
  <c r="AB104" i="70"/>
  <c r="AN104" i="70"/>
  <c r="AZ104" i="70"/>
  <c r="AJ105" i="70"/>
  <c r="AV105" i="70"/>
  <c r="AG106" i="70"/>
  <c r="AS106" i="70"/>
  <c r="AH90" i="70"/>
  <c r="AT90" i="70"/>
  <c r="W92" i="70"/>
  <c r="AI92" i="70"/>
  <c r="AU92" i="70"/>
  <c r="S93" i="70"/>
  <c r="AE93" i="70"/>
  <c r="AQ93" i="70"/>
  <c r="P94" i="70"/>
  <c r="AB94" i="70"/>
  <c r="AN94" i="70"/>
  <c r="AZ94" i="70"/>
  <c r="AE100" i="70"/>
  <c r="AQ100" i="70"/>
  <c r="AH103" i="70"/>
  <c r="AT103" i="70"/>
  <c r="AC104" i="70"/>
  <c r="AO104" i="70"/>
  <c r="BA104" i="70"/>
  <c r="AK105" i="70"/>
  <c r="AW105" i="70"/>
  <c r="AH106" i="70"/>
  <c r="AT106" i="70"/>
  <c r="M88" i="70"/>
  <c r="V90" i="70"/>
  <c r="H84" i="70"/>
  <c r="T84" i="70"/>
  <c r="AF84" i="70"/>
  <c r="N88" i="70"/>
  <c r="Z88" i="70"/>
  <c r="AL88" i="70"/>
  <c r="W90" i="70"/>
  <c r="AI90" i="70"/>
  <c r="X92" i="70"/>
  <c r="AJ92" i="70"/>
  <c r="T93" i="70"/>
  <c r="AF93" i="70"/>
  <c r="Q94" i="70"/>
  <c r="AC94" i="70"/>
  <c r="AO94" i="70"/>
  <c r="AA95" i="70"/>
  <c r="AM95" i="70"/>
  <c r="Z96" i="70"/>
  <c r="AL96" i="70"/>
  <c r="AF100" i="70"/>
  <c r="AI103" i="70"/>
  <c r="AD104" i="70"/>
  <c r="AP104" i="70"/>
  <c r="AL105" i="70"/>
  <c r="AI106" i="70"/>
  <c r="BA85" i="69"/>
  <c r="AO85" i="69"/>
  <c r="AC85" i="69"/>
  <c r="Q85" i="69"/>
  <c r="AZ85" i="69"/>
  <c r="AN85" i="69"/>
  <c r="AB85" i="69"/>
  <c r="P85" i="69"/>
  <c r="AY85" i="69"/>
  <c r="AM85" i="69"/>
  <c r="AA85" i="69"/>
  <c r="O85" i="69"/>
  <c r="AX85" i="69"/>
  <c r="AL85" i="69"/>
  <c r="Z85" i="69"/>
  <c r="N85" i="69"/>
  <c r="AW85" i="69"/>
  <c r="AK85" i="69"/>
  <c r="Y85" i="69"/>
  <c r="M85" i="69"/>
  <c r="AV85" i="69"/>
  <c r="AJ85" i="69"/>
  <c r="X85" i="69"/>
  <c r="L85" i="69"/>
  <c r="AU85" i="69"/>
  <c r="AI85" i="69"/>
  <c r="W85" i="69"/>
  <c r="K85" i="69"/>
  <c r="AT85" i="69"/>
  <c r="AH85" i="69"/>
  <c r="V85" i="69"/>
  <c r="J85" i="69"/>
  <c r="AS85" i="69"/>
  <c r="AG85" i="69"/>
  <c r="U85" i="69"/>
  <c r="I85" i="69"/>
  <c r="AR85" i="69"/>
  <c r="AF85" i="69"/>
  <c r="T85" i="69"/>
  <c r="H85" i="69"/>
  <c r="AQ85" i="69"/>
  <c r="AE85" i="69"/>
  <c r="S85" i="69"/>
  <c r="G85" i="69"/>
  <c r="BB85" i="69"/>
  <c r="AP85" i="69"/>
  <c r="AD85" i="69"/>
  <c r="R85" i="69"/>
  <c r="AV98" i="69"/>
  <c r="AJ98" i="69"/>
  <c r="X98" i="69"/>
  <c r="AU98" i="69"/>
  <c r="AI98" i="69"/>
  <c r="W98" i="69"/>
  <c r="AT98" i="69"/>
  <c r="AH98" i="69"/>
  <c r="V98" i="69"/>
  <c r="AS98" i="69"/>
  <c r="AG98" i="69"/>
  <c r="U98" i="69"/>
  <c r="AR98" i="69"/>
  <c r="AF98" i="69"/>
  <c r="T98" i="69"/>
  <c r="AQ98" i="69"/>
  <c r="AE98" i="69"/>
  <c r="BB98" i="69"/>
  <c r="AP98" i="69"/>
  <c r="AD98" i="69"/>
  <c r="BA98" i="69"/>
  <c r="AO98" i="69"/>
  <c r="AC98" i="69"/>
  <c r="AZ98" i="69"/>
  <c r="AN98" i="69"/>
  <c r="AB98" i="69"/>
  <c r="AY98" i="69"/>
  <c r="AM98" i="69"/>
  <c r="AA98" i="69"/>
  <c r="AX98" i="69"/>
  <c r="AL98" i="69"/>
  <c r="Z98" i="69"/>
  <c r="AW98" i="69"/>
  <c r="AK98" i="69"/>
  <c r="Y98" i="69"/>
  <c r="AX99" i="69"/>
  <c r="AL99" i="69"/>
  <c r="Z99" i="69"/>
  <c r="AW99" i="69"/>
  <c r="AK99" i="69"/>
  <c r="Y99" i="69"/>
  <c r="AV99" i="69"/>
  <c r="AJ99" i="69"/>
  <c r="X99" i="69"/>
  <c r="AU99" i="69"/>
  <c r="AI99" i="69"/>
  <c r="W99" i="69"/>
  <c r="AT99" i="69"/>
  <c r="AH99" i="69"/>
  <c r="V99" i="69"/>
  <c r="AS99" i="69"/>
  <c r="AG99" i="69"/>
  <c r="U99" i="69"/>
  <c r="AR99" i="69"/>
  <c r="AF99" i="69"/>
  <c r="AQ99" i="69"/>
  <c r="AE99" i="69"/>
  <c r="BB99" i="69"/>
  <c r="AP99" i="69"/>
  <c r="AD99" i="69"/>
  <c r="T83" i="69"/>
  <c r="BA99" i="69"/>
  <c r="AO99" i="69"/>
  <c r="AC99" i="69"/>
  <c r="AZ99" i="69"/>
  <c r="AN99" i="69"/>
  <c r="AB99" i="69"/>
  <c r="AY99" i="69"/>
  <c r="AM99" i="69"/>
  <c r="AA99" i="69"/>
  <c r="AS101" i="69"/>
  <c r="AG101" i="69"/>
  <c r="AR101" i="69"/>
  <c r="AF101" i="69"/>
  <c r="AQ101" i="69"/>
  <c r="AE101" i="69"/>
  <c r="BB101" i="69"/>
  <c r="AP101" i="69"/>
  <c r="AD101" i="69"/>
  <c r="BA101" i="69"/>
  <c r="AO101" i="69"/>
  <c r="AC101" i="69"/>
  <c r="AZ101" i="69"/>
  <c r="AN101" i="69"/>
  <c r="AB101" i="69"/>
  <c r="AY101" i="69"/>
  <c r="AM101" i="69"/>
  <c r="AA101" i="69"/>
  <c r="AX101" i="69"/>
  <c r="AL101" i="69"/>
  <c r="Z101" i="69"/>
  <c r="AW101" i="69"/>
  <c r="AK101" i="69"/>
  <c r="Y101" i="69"/>
  <c r="AV101" i="69"/>
  <c r="AJ101" i="69"/>
  <c r="X101" i="69"/>
  <c r="AU101" i="69"/>
  <c r="AI101" i="69"/>
  <c r="W101" i="69"/>
  <c r="AT101" i="69"/>
  <c r="AH101" i="69"/>
  <c r="AR90" i="69"/>
  <c r="AF90" i="69"/>
  <c r="T90" i="69"/>
  <c r="AQ90" i="69"/>
  <c r="AE90" i="69"/>
  <c r="S90" i="69"/>
  <c r="BB90" i="69"/>
  <c r="AP90" i="69"/>
  <c r="AD90" i="69"/>
  <c r="R90" i="69"/>
  <c r="BA90" i="69"/>
  <c r="AO90" i="69"/>
  <c r="AC90" i="69"/>
  <c r="Q90" i="69"/>
  <c r="AZ90" i="69"/>
  <c r="AN90" i="69"/>
  <c r="AB90" i="69"/>
  <c r="P90" i="69"/>
  <c r="AY90" i="69"/>
  <c r="AM90" i="69"/>
  <c r="AA90" i="69"/>
  <c r="O90" i="69"/>
  <c r="AX90" i="69"/>
  <c r="AL90" i="69"/>
  <c r="Z90" i="69"/>
  <c r="N90" i="69"/>
  <c r="AW90" i="69"/>
  <c r="AK90" i="69"/>
  <c r="Y90" i="69"/>
  <c r="M90" i="69"/>
  <c r="AV90" i="69"/>
  <c r="AJ90" i="69"/>
  <c r="X90" i="69"/>
  <c r="L90" i="69"/>
  <c r="AU90" i="69"/>
  <c r="AI90" i="69"/>
  <c r="W90" i="69"/>
  <c r="AT90" i="69"/>
  <c r="AH90" i="69"/>
  <c r="V90" i="69"/>
  <c r="AS90" i="69"/>
  <c r="AG90" i="69"/>
  <c r="U90" i="69"/>
  <c r="AX91" i="69"/>
  <c r="AL91" i="69"/>
  <c r="Z91" i="69"/>
  <c r="N91" i="69"/>
  <c r="AW91" i="69"/>
  <c r="AK91" i="69"/>
  <c r="Y91" i="69"/>
  <c r="M91" i="69"/>
  <c r="AV91" i="69"/>
  <c r="AJ91" i="69"/>
  <c r="X91" i="69"/>
  <c r="AU91" i="69"/>
  <c r="AI91" i="69"/>
  <c r="W91" i="69"/>
  <c r="AT91" i="69"/>
  <c r="AH91" i="69"/>
  <c r="V91" i="69"/>
  <c r="AS91" i="69"/>
  <c r="AG91" i="69"/>
  <c r="U91" i="69"/>
  <c r="AR91" i="69"/>
  <c r="AF91" i="69"/>
  <c r="T91" i="69"/>
  <c r="AQ91" i="69"/>
  <c r="AE91" i="69"/>
  <c r="S91" i="69"/>
  <c r="BB91" i="69"/>
  <c r="AP91" i="69"/>
  <c r="AD91" i="69"/>
  <c r="R91" i="69"/>
  <c r="BA91" i="69"/>
  <c r="AO91" i="69"/>
  <c r="AC91" i="69"/>
  <c r="Q91" i="69"/>
  <c r="L83" i="69"/>
  <c r="AZ91" i="69"/>
  <c r="AN91" i="69"/>
  <c r="AB91" i="69"/>
  <c r="P91" i="69"/>
  <c r="AY91" i="69"/>
  <c r="AM91" i="69"/>
  <c r="AA91" i="69"/>
  <c r="O91" i="69"/>
  <c r="AR106" i="69"/>
  <c r="AF106" i="69"/>
  <c r="AQ106" i="69"/>
  <c r="AE106" i="69"/>
  <c r="BB106" i="69"/>
  <c r="AP106" i="69"/>
  <c r="AD106" i="69"/>
  <c r="BA106" i="69"/>
  <c r="AO106" i="69"/>
  <c r="AC106" i="69"/>
  <c r="AZ106" i="69"/>
  <c r="AN106" i="69"/>
  <c r="AB106" i="69"/>
  <c r="AY106" i="69"/>
  <c r="AM106" i="69"/>
  <c r="AX106" i="69"/>
  <c r="AL106" i="69"/>
  <c r="AW106" i="69"/>
  <c r="AK106" i="69"/>
  <c r="AV106" i="69"/>
  <c r="AJ106" i="69"/>
  <c r="AU106" i="69"/>
  <c r="AI106" i="69"/>
  <c r="AT106" i="69"/>
  <c r="AH106" i="69"/>
  <c r="AS106" i="69"/>
  <c r="AG106" i="69"/>
  <c r="BA93" i="69"/>
  <c r="AO93" i="69"/>
  <c r="AC93" i="69"/>
  <c r="Q93" i="69"/>
  <c r="AZ93" i="69"/>
  <c r="AN93" i="69"/>
  <c r="AB93" i="69"/>
  <c r="P93" i="69"/>
  <c r="AY93" i="69"/>
  <c r="AM93" i="69"/>
  <c r="AA93" i="69"/>
  <c r="O93" i="69"/>
  <c r="AX93" i="69"/>
  <c r="AL93" i="69"/>
  <c r="Z93" i="69"/>
  <c r="AW93" i="69"/>
  <c r="AK93" i="69"/>
  <c r="Y93" i="69"/>
  <c r="AV93" i="69"/>
  <c r="AJ93" i="69"/>
  <c r="X93" i="69"/>
  <c r="AU93" i="69"/>
  <c r="AI93" i="69"/>
  <c r="W93" i="69"/>
  <c r="AT93" i="69"/>
  <c r="AH93" i="69"/>
  <c r="V93" i="69"/>
  <c r="AS93" i="69"/>
  <c r="AG93" i="69"/>
  <c r="U93" i="69"/>
  <c r="AR93" i="69"/>
  <c r="AF93" i="69"/>
  <c r="T93" i="69"/>
  <c r="AQ93" i="69"/>
  <c r="AE93" i="69"/>
  <c r="S93" i="69"/>
  <c r="BB93" i="69"/>
  <c r="AP93" i="69"/>
  <c r="AD93" i="69"/>
  <c r="R93" i="69"/>
  <c r="F84" i="69"/>
  <c r="R84" i="69"/>
  <c r="AD84" i="69"/>
  <c r="AP84" i="69"/>
  <c r="BB84" i="69"/>
  <c r="S86" i="69"/>
  <c r="AE86" i="69"/>
  <c r="AQ86" i="69"/>
  <c r="I87" i="69"/>
  <c r="U87" i="69"/>
  <c r="AG87" i="69"/>
  <c r="AS87" i="69"/>
  <c r="L88" i="69"/>
  <c r="X88" i="69"/>
  <c r="AJ88" i="69"/>
  <c r="AV88" i="69"/>
  <c r="P89" i="69"/>
  <c r="AB89" i="69"/>
  <c r="AN89" i="69"/>
  <c r="AZ89" i="69"/>
  <c r="V92" i="69"/>
  <c r="AH92" i="69"/>
  <c r="AT92" i="69"/>
  <c r="AA94" i="69"/>
  <c r="AM94" i="69"/>
  <c r="AY94" i="69"/>
  <c r="Y95" i="69"/>
  <c r="AK95" i="69"/>
  <c r="AW95" i="69"/>
  <c r="X96" i="69"/>
  <c r="AJ96" i="69"/>
  <c r="AV96" i="69"/>
  <c r="X97" i="69"/>
  <c r="AJ97" i="69"/>
  <c r="AV97" i="69"/>
  <c r="AD100" i="69"/>
  <c r="AP100" i="69"/>
  <c r="BB100" i="69"/>
  <c r="AA102" i="69"/>
  <c r="AM102" i="69"/>
  <c r="AY102" i="69"/>
  <c r="AG103" i="69"/>
  <c r="AS103" i="69"/>
  <c r="AB104" i="69"/>
  <c r="AN104" i="69"/>
  <c r="AZ104" i="69"/>
  <c r="AJ105" i="69"/>
  <c r="AV105" i="69"/>
  <c r="G84" i="69"/>
  <c r="S84" i="69"/>
  <c r="AE84" i="69"/>
  <c r="AQ84" i="69"/>
  <c r="H86" i="69"/>
  <c r="T86" i="69"/>
  <c r="AF86" i="69"/>
  <c r="AR86" i="69"/>
  <c r="J87" i="69"/>
  <c r="V87" i="69"/>
  <c r="AH87" i="69"/>
  <c r="AT87" i="69"/>
  <c r="M88" i="69"/>
  <c r="Y88" i="69"/>
  <c r="AK88" i="69"/>
  <c r="AW88" i="69"/>
  <c r="Q89" i="69"/>
  <c r="AC89" i="69"/>
  <c r="AO89" i="69"/>
  <c r="BA89" i="69"/>
  <c r="W92" i="69"/>
  <c r="AI92" i="69"/>
  <c r="AU92" i="69"/>
  <c r="P94" i="69"/>
  <c r="AB94" i="69"/>
  <c r="AN94" i="69"/>
  <c r="AZ94" i="69"/>
  <c r="Z95" i="69"/>
  <c r="AL95" i="69"/>
  <c r="AX95" i="69"/>
  <c r="Y96" i="69"/>
  <c r="AK96" i="69"/>
  <c r="AW96" i="69"/>
  <c r="Y97" i="69"/>
  <c r="AK97" i="69"/>
  <c r="AW97" i="69"/>
  <c r="AE100" i="69"/>
  <c r="AQ100" i="69"/>
  <c r="AB102" i="69"/>
  <c r="AN102" i="69"/>
  <c r="AZ102" i="69"/>
  <c r="AH103" i="69"/>
  <c r="AT103" i="69"/>
  <c r="AC104" i="69"/>
  <c r="AO104" i="69"/>
  <c r="BA104" i="69"/>
  <c r="AK105" i="69"/>
  <c r="AW105" i="69"/>
  <c r="H84" i="69"/>
  <c r="T84" i="69"/>
  <c r="AF84" i="69"/>
  <c r="AR84" i="69"/>
  <c r="I86" i="69"/>
  <c r="U86" i="69"/>
  <c r="AG86" i="69"/>
  <c r="AS86" i="69"/>
  <c r="K87" i="69"/>
  <c r="W87" i="69"/>
  <c r="AI87" i="69"/>
  <c r="AU87" i="69"/>
  <c r="N88" i="69"/>
  <c r="Z88" i="69"/>
  <c r="AL88" i="69"/>
  <c r="AX88" i="69"/>
  <c r="R89" i="69"/>
  <c r="AD89" i="69"/>
  <c r="AP89" i="69"/>
  <c r="BB89" i="69"/>
  <c r="X92" i="69"/>
  <c r="AJ92" i="69"/>
  <c r="AV92" i="69"/>
  <c r="Q94" i="69"/>
  <c r="AC94" i="69"/>
  <c r="AO94" i="69"/>
  <c r="BA94" i="69"/>
  <c r="AA95" i="69"/>
  <c r="AM95" i="69"/>
  <c r="AY95" i="69"/>
  <c r="Z96" i="69"/>
  <c r="AL96" i="69"/>
  <c r="AX96" i="69"/>
  <c r="Z97" i="69"/>
  <c r="AL97" i="69"/>
  <c r="AX97" i="69"/>
  <c r="AF100" i="69"/>
  <c r="AR100" i="69"/>
  <c r="AC102" i="69"/>
  <c r="AO102" i="69"/>
  <c r="BA102" i="69"/>
  <c r="AI103" i="69"/>
  <c r="AU103" i="69"/>
  <c r="AD104" i="69"/>
  <c r="AP104" i="69"/>
  <c r="BB104" i="69"/>
  <c r="AL105" i="69"/>
  <c r="AX105" i="69"/>
  <c r="I84" i="69"/>
  <c r="U84" i="69"/>
  <c r="AG84" i="69"/>
  <c r="AS84" i="69"/>
  <c r="J86" i="69"/>
  <c r="V86" i="69"/>
  <c r="AH86" i="69"/>
  <c r="AT86" i="69"/>
  <c r="L87" i="69"/>
  <c r="X87" i="69"/>
  <c r="AJ87" i="69"/>
  <c r="AV87" i="69"/>
  <c r="O88" i="69"/>
  <c r="AA88" i="69"/>
  <c r="AM88" i="69"/>
  <c r="AY88" i="69"/>
  <c r="S89" i="69"/>
  <c r="AE89" i="69"/>
  <c r="AQ89" i="69"/>
  <c r="Y92" i="69"/>
  <c r="AK92" i="69"/>
  <c r="AW92" i="69"/>
  <c r="R94" i="69"/>
  <c r="AD94" i="69"/>
  <c r="AP94" i="69"/>
  <c r="BB94" i="69"/>
  <c r="AB95" i="69"/>
  <c r="AN95" i="69"/>
  <c r="AZ95" i="69"/>
  <c r="AA96" i="69"/>
  <c r="AM96" i="69"/>
  <c r="AY96" i="69"/>
  <c r="AA97" i="69"/>
  <c r="AM97" i="69"/>
  <c r="AY97" i="69"/>
  <c r="AG100" i="69"/>
  <c r="AS100" i="69"/>
  <c r="AD102" i="69"/>
  <c r="AP102" i="69"/>
  <c r="BB102" i="69"/>
  <c r="AJ103" i="69"/>
  <c r="AV103" i="69"/>
  <c r="AE104" i="69"/>
  <c r="AQ104" i="69"/>
  <c r="AA105" i="69"/>
  <c r="AM105" i="69"/>
  <c r="AY105" i="69"/>
  <c r="J84" i="69"/>
  <c r="V84" i="69"/>
  <c r="AH84" i="69"/>
  <c r="AT84" i="69"/>
  <c r="K86" i="69"/>
  <c r="W86" i="69"/>
  <c r="AI86" i="69"/>
  <c r="AU86" i="69"/>
  <c r="M87" i="69"/>
  <c r="Y87" i="69"/>
  <c r="AK87" i="69"/>
  <c r="AW87" i="69"/>
  <c r="P88" i="69"/>
  <c r="AB88" i="69"/>
  <c r="AN88" i="69"/>
  <c r="AZ88" i="69"/>
  <c r="T89" i="69"/>
  <c r="AF89" i="69"/>
  <c r="AR89" i="69"/>
  <c r="N92" i="69"/>
  <c r="Z92" i="69"/>
  <c r="AL92" i="69"/>
  <c r="AX92" i="69"/>
  <c r="S94" i="69"/>
  <c r="AE94" i="69"/>
  <c r="AQ94" i="69"/>
  <c r="Q95" i="69"/>
  <c r="AC95" i="69"/>
  <c r="AO95" i="69"/>
  <c r="BA95" i="69"/>
  <c r="AB96" i="69"/>
  <c r="AN96" i="69"/>
  <c r="AZ96" i="69"/>
  <c r="AB97" i="69"/>
  <c r="AN97" i="69"/>
  <c r="AZ97" i="69"/>
  <c r="V100" i="69"/>
  <c r="AH100" i="69"/>
  <c r="AT100" i="69"/>
  <c r="AE102" i="69"/>
  <c r="AQ102" i="69"/>
  <c r="Y103" i="69"/>
  <c r="AK103" i="69"/>
  <c r="AW103" i="69"/>
  <c r="AF104" i="69"/>
  <c r="AR104" i="69"/>
  <c r="AB105" i="69"/>
  <c r="AN105" i="69"/>
  <c r="AZ105" i="69"/>
  <c r="K84" i="69"/>
  <c r="W84" i="69"/>
  <c r="AI84" i="69"/>
  <c r="AU84" i="69"/>
  <c r="L86" i="69"/>
  <c r="X86" i="69"/>
  <c r="AJ86" i="69"/>
  <c r="AV86" i="69"/>
  <c r="N87" i="69"/>
  <c r="Z87" i="69"/>
  <c r="AL87" i="69"/>
  <c r="AX87" i="69"/>
  <c r="Q88" i="69"/>
  <c r="AC88" i="69"/>
  <c r="AO88" i="69"/>
  <c r="BA88" i="69"/>
  <c r="U89" i="69"/>
  <c r="AG89" i="69"/>
  <c r="AS89" i="69"/>
  <c r="O92" i="69"/>
  <c r="AA92" i="69"/>
  <c r="AM92" i="69"/>
  <c r="AY92" i="69"/>
  <c r="T94" i="69"/>
  <c r="AF94" i="69"/>
  <c r="AR94" i="69"/>
  <c r="R95" i="69"/>
  <c r="AD95" i="69"/>
  <c r="AP95" i="69"/>
  <c r="BB95" i="69"/>
  <c r="AC96" i="69"/>
  <c r="AO96" i="69"/>
  <c r="BA96" i="69"/>
  <c r="AC97" i="69"/>
  <c r="AO97" i="69"/>
  <c r="BA97" i="69"/>
  <c r="W100" i="69"/>
  <c r="AI100" i="69"/>
  <c r="AU100" i="69"/>
  <c r="AF102" i="69"/>
  <c r="AR102" i="69"/>
  <c r="Z103" i="69"/>
  <c r="AL103" i="69"/>
  <c r="AX103" i="69"/>
  <c r="AG104" i="69"/>
  <c r="AS104" i="69"/>
  <c r="AC105" i="69"/>
  <c r="AO105" i="69"/>
  <c r="BA105" i="69"/>
  <c r="L84" i="69"/>
  <c r="X84" i="69"/>
  <c r="AJ84" i="69"/>
  <c r="AV84" i="69"/>
  <c r="M86" i="69"/>
  <c r="Y86" i="69"/>
  <c r="AK86" i="69"/>
  <c r="AW86" i="69"/>
  <c r="O87" i="69"/>
  <c r="AA87" i="69"/>
  <c r="AM87" i="69"/>
  <c r="AY87" i="69"/>
  <c r="R88" i="69"/>
  <c r="AD88" i="69"/>
  <c r="AP88" i="69"/>
  <c r="BB88" i="69"/>
  <c r="V89" i="69"/>
  <c r="AH89" i="69"/>
  <c r="AT89" i="69"/>
  <c r="P92" i="69"/>
  <c r="AB92" i="69"/>
  <c r="AN92" i="69"/>
  <c r="AZ92" i="69"/>
  <c r="U94" i="69"/>
  <c r="AG94" i="69"/>
  <c r="AS94" i="69"/>
  <c r="S95" i="69"/>
  <c r="AE95" i="69"/>
  <c r="AQ95" i="69"/>
  <c r="R96" i="69"/>
  <c r="AD96" i="69"/>
  <c r="AP96" i="69"/>
  <c r="BB96" i="69"/>
  <c r="AD97" i="69"/>
  <c r="AP97" i="69"/>
  <c r="BB97" i="69"/>
  <c r="X100" i="69"/>
  <c r="AJ100" i="69"/>
  <c r="AV100" i="69"/>
  <c r="AG102" i="69"/>
  <c r="AS102" i="69"/>
  <c r="AA103" i="69"/>
  <c r="AM103" i="69"/>
  <c r="AY103" i="69"/>
  <c r="AH104" i="69"/>
  <c r="AT104" i="69"/>
  <c r="AD105" i="69"/>
  <c r="AP105" i="69"/>
  <c r="BB105" i="69"/>
  <c r="M84" i="69"/>
  <c r="Y84" i="69"/>
  <c r="AK84" i="69"/>
  <c r="AW84" i="69"/>
  <c r="N86" i="69"/>
  <c r="Z86" i="69"/>
  <c r="AL86" i="69"/>
  <c r="AX86" i="69"/>
  <c r="P87" i="69"/>
  <c r="AB87" i="69"/>
  <c r="AN87" i="69"/>
  <c r="AZ87" i="69"/>
  <c r="S88" i="69"/>
  <c r="AE88" i="69"/>
  <c r="AQ88" i="69"/>
  <c r="K89" i="69"/>
  <c r="W89" i="69"/>
  <c r="AI89" i="69"/>
  <c r="AU89" i="69"/>
  <c r="Q92" i="69"/>
  <c r="AC92" i="69"/>
  <c r="AO92" i="69"/>
  <c r="BA92" i="69"/>
  <c r="V94" i="69"/>
  <c r="AH94" i="69"/>
  <c r="AT94" i="69"/>
  <c r="T95" i="69"/>
  <c r="AF95" i="69"/>
  <c r="AR95" i="69"/>
  <c r="S96" i="69"/>
  <c r="AE96" i="69"/>
  <c r="AQ96" i="69"/>
  <c r="S97" i="69"/>
  <c r="AE97" i="69"/>
  <c r="AQ97" i="69"/>
  <c r="Y100" i="69"/>
  <c r="AK100" i="69"/>
  <c r="AW100" i="69"/>
  <c r="AH102" i="69"/>
  <c r="AT102" i="69"/>
  <c r="AB103" i="69"/>
  <c r="AN103" i="69"/>
  <c r="AZ103" i="69"/>
  <c r="AI104" i="69"/>
  <c r="AU104" i="69"/>
  <c r="AE105" i="69"/>
  <c r="AQ105" i="69"/>
  <c r="N84" i="69"/>
  <c r="Z84" i="69"/>
  <c r="AL84" i="69"/>
  <c r="AX84" i="69"/>
  <c r="O86" i="69"/>
  <c r="AA86" i="69"/>
  <c r="AM86" i="69"/>
  <c r="AY86" i="69"/>
  <c r="Q87" i="69"/>
  <c r="AC87" i="69"/>
  <c r="AO87" i="69"/>
  <c r="BA87" i="69"/>
  <c r="T88" i="69"/>
  <c r="AF88" i="69"/>
  <c r="AR88" i="69"/>
  <c r="L89" i="69"/>
  <c r="X89" i="69"/>
  <c r="AJ89" i="69"/>
  <c r="AV89" i="69"/>
  <c r="R92" i="69"/>
  <c r="AD92" i="69"/>
  <c r="AP92" i="69"/>
  <c r="BB92" i="69"/>
  <c r="W94" i="69"/>
  <c r="AI94" i="69"/>
  <c r="AU94" i="69"/>
  <c r="U95" i="69"/>
  <c r="AG95" i="69"/>
  <c r="AS95" i="69"/>
  <c r="T96" i="69"/>
  <c r="AF96" i="69"/>
  <c r="AR96" i="69"/>
  <c r="T97" i="69"/>
  <c r="AF97" i="69"/>
  <c r="AR97" i="69"/>
  <c r="Z100" i="69"/>
  <c r="AL100" i="69"/>
  <c r="AX100" i="69"/>
  <c r="AI102" i="69"/>
  <c r="AU102" i="69"/>
  <c r="AC103" i="69"/>
  <c r="AO103" i="69"/>
  <c r="BA103" i="69"/>
  <c r="AJ104" i="69"/>
  <c r="AV104" i="69"/>
  <c r="AF105" i="69"/>
  <c r="AR105" i="69"/>
  <c r="O84" i="69"/>
  <c r="AA84" i="69"/>
  <c r="AM84" i="69"/>
  <c r="AY84" i="69"/>
  <c r="P86" i="69"/>
  <c r="AB86" i="69"/>
  <c r="AN86" i="69"/>
  <c r="AZ86" i="69"/>
  <c r="R87" i="69"/>
  <c r="AD87" i="69"/>
  <c r="AP87" i="69"/>
  <c r="BB87" i="69"/>
  <c r="U88" i="69"/>
  <c r="AG88" i="69"/>
  <c r="AS88" i="69"/>
  <c r="M89" i="69"/>
  <c r="Y89" i="69"/>
  <c r="AK89" i="69"/>
  <c r="AW89" i="69"/>
  <c r="S92" i="69"/>
  <c r="AE92" i="69"/>
  <c r="AQ92" i="69"/>
  <c r="X94" i="69"/>
  <c r="AJ94" i="69"/>
  <c r="AV94" i="69"/>
  <c r="V95" i="69"/>
  <c r="AH95" i="69"/>
  <c r="AT95" i="69"/>
  <c r="U96" i="69"/>
  <c r="AG96" i="69"/>
  <c r="AS96" i="69"/>
  <c r="U97" i="69"/>
  <c r="AG97" i="69"/>
  <c r="AS97" i="69"/>
  <c r="AA100" i="69"/>
  <c r="AM100" i="69"/>
  <c r="AY100" i="69"/>
  <c r="X102" i="69"/>
  <c r="AJ102" i="69"/>
  <c r="AV102" i="69"/>
  <c r="AD103" i="69"/>
  <c r="AP103" i="69"/>
  <c r="BB103" i="69"/>
  <c r="AK104" i="69"/>
  <c r="AW104" i="69"/>
  <c r="AG105" i="69"/>
  <c r="AS105" i="69"/>
  <c r="P84" i="69"/>
  <c r="AB84" i="69"/>
  <c r="AN84" i="69"/>
  <c r="AZ84" i="69"/>
  <c r="Q86" i="69"/>
  <c r="AC86" i="69"/>
  <c r="AO86" i="69"/>
  <c r="BA86" i="69"/>
  <c r="S87" i="69"/>
  <c r="AE87" i="69"/>
  <c r="AQ87" i="69"/>
  <c r="J88" i="69"/>
  <c r="V88" i="69"/>
  <c r="AH88" i="69"/>
  <c r="AT88" i="69"/>
  <c r="N89" i="69"/>
  <c r="Z89" i="69"/>
  <c r="AL89" i="69"/>
  <c r="AX89" i="69"/>
  <c r="T92" i="69"/>
  <c r="AF92" i="69"/>
  <c r="AR92" i="69"/>
  <c r="Y94" i="69"/>
  <c r="AK94" i="69"/>
  <c r="AW94" i="69"/>
  <c r="W95" i="69"/>
  <c r="AI95" i="69"/>
  <c r="AU95" i="69"/>
  <c r="V96" i="69"/>
  <c r="AH96" i="69"/>
  <c r="AT96" i="69"/>
  <c r="V97" i="69"/>
  <c r="AH97" i="69"/>
  <c r="AT97" i="69"/>
  <c r="AB100" i="69"/>
  <c r="AN100" i="69"/>
  <c r="AZ100" i="69"/>
  <c r="Y102" i="69"/>
  <c r="AK102" i="69"/>
  <c r="AW102" i="69"/>
  <c r="AE103" i="69"/>
  <c r="AQ103" i="69"/>
  <c r="Z104" i="69"/>
  <c r="AL104" i="69"/>
  <c r="AX104" i="69"/>
  <c r="AH105" i="69"/>
  <c r="AT105" i="69"/>
  <c r="Q84" i="69"/>
  <c r="AC84" i="69"/>
  <c r="AO84" i="69"/>
  <c r="R86" i="69"/>
  <c r="AD86" i="69"/>
  <c r="AP86" i="69"/>
  <c r="T87" i="69"/>
  <c r="AF87" i="69"/>
  <c r="K88" i="69"/>
  <c r="W88" i="69"/>
  <c r="AI88" i="69"/>
  <c r="O89" i="69"/>
  <c r="AA89" i="69"/>
  <c r="AM89" i="69"/>
  <c r="U92" i="69"/>
  <c r="AG92" i="69"/>
  <c r="Z94" i="69"/>
  <c r="AL94" i="69"/>
  <c r="X95" i="69"/>
  <c r="AJ95" i="69"/>
  <c r="W96" i="69"/>
  <c r="AI96" i="69"/>
  <c r="W97" i="69"/>
  <c r="AI97" i="69"/>
  <c r="AC100" i="69"/>
  <c r="AO100" i="69"/>
  <c r="Z102" i="69"/>
  <c r="AL102" i="69"/>
  <c r="AF103" i="69"/>
  <c r="AA104" i="69"/>
  <c r="AM104" i="69"/>
  <c r="AI105" i="69"/>
  <c r="AR99" i="67"/>
  <c r="AF99" i="67"/>
  <c r="AB99" i="67"/>
  <c r="AQ99" i="67"/>
  <c r="AE99" i="67"/>
  <c r="AN99" i="67"/>
  <c r="BB99" i="67"/>
  <c r="AP99" i="67"/>
  <c r="AD99" i="67"/>
  <c r="AZ99" i="67"/>
  <c r="BA99" i="67"/>
  <c r="AO99" i="67"/>
  <c r="AC99" i="67"/>
  <c r="AY99" i="67"/>
  <c r="AM99" i="67"/>
  <c r="AA99" i="67"/>
  <c r="AX99" i="67"/>
  <c r="AL99" i="67"/>
  <c r="Z99" i="67"/>
  <c r="AW99" i="67"/>
  <c r="AK99" i="67"/>
  <c r="Y99" i="67"/>
  <c r="AV99" i="67"/>
  <c r="AJ99" i="67"/>
  <c r="X99" i="67"/>
  <c r="AU99" i="67"/>
  <c r="AI99" i="67"/>
  <c r="W99" i="67"/>
  <c r="AT99" i="67"/>
  <c r="AH99" i="67"/>
  <c r="V99" i="67"/>
  <c r="AS99" i="67"/>
  <c r="AG99" i="67"/>
  <c r="U99" i="67"/>
  <c r="AR91" i="67"/>
  <c r="AF91" i="67"/>
  <c r="T91" i="67"/>
  <c r="P91" i="67"/>
  <c r="AQ91" i="67"/>
  <c r="AE91" i="67"/>
  <c r="S91" i="67"/>
  <c r="BB91" i="67"/>
  <c r="AP91" i="67"/>
  <c r="AD91" i="67"/>
  <c r="R91" i="67"/>
  <c r="AN91" i="67"/>
  <c r="BA91" i="67"/>
  <c r="AO91" i="67"/>
  <c r="AC91" i="67"/>
  <c r="Q91" i="67"/>
  <c r="AZ91" i="67"/>
  <c r="AY91" i="67"/>
  <c r="AM91" i="67"/>
  <c r="AA91" i="67"/>
  <c r="O91" i="67"/>
  <c r="U91" i="67"/>
  <c r="AX91" i="67"/>
  <c r="AL91" i="67"/>
  <c r="Z91" i="67"/>
  <c r="N91" i="67"/>
  <c r="AW91" i="67"/>
  <c r="AK91" i="67"/>
  <c r="Y91" i="67"/>
  <c r="M91" i="67"/>
  <c r="AG91" i="67"/>
  <c r="AV91" i="67"/>
  <c r="AJ91" i="67"/>
  <c r="X91" i="67"/>
  <c r="AU91" i="67"/>
  <c r="AI91" i="67"/>
  <c r="W91" i="67"/>
  <c r="AB91" i="67"/>
  <c r="AT91" i="67"/>
  <c r="AH91" i="67"/>
  <c r="V91" i="67"/>
  <c r="AS91" i="67"/>
  <c r="AR94" i="67"/>
  <c r="AF94" i="67"/>
  <c r="T94" i="67"/>
  <c r="AN94" i="67"/>
  <c r="AQ94" i="67"/>
  <c r="AE94" i="67"/>
  <c r="S94" i="67"/>
  <c r="BB94" i="67"/>
  <c r="AP94" i="67"/>
  <c r="AD94" i="67"/>
  <c r="R94" i="67"/>
  <c r="BA94" i="67"/>
  <c r="AO94" i="67"/>
  <c r="AC94" i="67"/>
  <c r="Q94" i="67"/>
  <c r="AB94" i="67"/>
  <c r="AY94" i="67"/>
  <c r="AM94" i="67"/>
  <c r="AA94" i="67"/>
  <c r="AX94" i="67"/>
  <c r="AL94" i="67"/>
  <c r="Z94" i="67"/>
  <c r="AW94" i="67"/>
  <c r="AK94" i="67"/>
  <c r="Y94" i="67"/>
  <c r="P94" i="67"/>
  <c r="AV94" i="67"/>
  <c r="AJ94" i="67"/>
  <c r="X94" i="67"/>
  <c r="AU94" i="67"/>
  <c r="AI94" i="67"/>
  <c r="W94" i="67"/>
  <c r="AZ94" i="67"/>
  <c r="AT94" i="67"/>
  <c r="AH94" i="67"/>
  <c r="V94" i="67"/>
  <c r="AS94" i="67"/>
  <c r="AG94" i="67"/>
  <c r="U94" i="67"/>
  <c r="AY92" i="67"/>
  <c r="AM92" i="67"/>
  <c r="AA92" i="67"/>
  <c r="O92" i="67"/>
  <c r="AX92" i="67"/>
  <c r="AL92" i="67"/>
  <c r="Z92" i="67"/>
  <c r="N92" i="67"/>
  <c r="AU92" i="67"/>
  <c r="AW92" i="67"/>
  <c r="AK92" i="67"/>
  <c r="Y92" i="67"/>
  <c r="AV92" i="67"/>
  <c r="AJ92" i="67"/>
  <c r="X92" i="67"/>
  <c r="AT92" i="67"/>
  <c r="AH92" i="67"/>
  <c r="V92" i="67"/>
  <c r="AS92" i="67"/>
  <c r="AG92" i="67"/>
  <c r="U92" i="67"/>
  <c r="AR92" i="67"/>
  <c r="AF92" i="67"/>
  <c r="T92" i="67"/>
  <c r="AI92" i="67"/>
  <c r="AQ92" i="67"/>
  <c r="AE92" i="67"/>
  <c r="S92" i="67"/>
  <c r="W92" i="67"/>
  <c r="BB92" i="67"/>
  <c r="AP92" i="67"/>
  <c r="AD92" i="67"/>
  <c r="R92" i="67"/>
  <c r="P92" i="67"/>
  <c r="BA92" i="67"/>
  <c r="AO92" i="67"/>
  <c r="AC92" i="67"/>
  <c r="Q92" i="67"/>
  <c r="AB92" i="67"/>
  <c r="AZ92" i="67"/>
  <c r="AN92" i="67"/>
  <c r="BB95" i="67"/>
  <c r="AP95" i="67"/>
  <c r="AD95" i="67"/>
  <c r="R95" i="67"/>
  <c r="AX95" i="67"/>
  <c r="BA95" i="67"/>
  <c r="AO95" i="67"/>
  <c r="AC95" i="67"/>
  <c r="Q95" i="67"/>
  <c r="Z95" i="67"/>
  <c r="AZ95" i="67"/>
  <c r="AN95" i="67"/>
  <c r="AB95" i="67"/>
  <c r="AY95" i="67"/>
  <c r="AM95" i="67"/>
  <c r="AA95" i="67"/>
  <c r="AW95" i="67"/>
  <c r="AK95" i="67"/>
  <c r="Y95" i="67"/>
  <c r="AV95" i="67"/>
  <c r="AJ95" i="67"/>
  <c r="X95" i="67"/>
  <c r="AU95" i="67"/>
  <c r="AI95" i="67"/>
  <c r="W95" i="67"/>
  <c r="AT95" i="67"/>
  <c r="AH95" i="67"/>
  <c r="V95" i="67"/>
  <c r="AL95" i="67"/>
  <c r="AS95" i="67"/>
  <c r="AG95" i="67"/>
  <c r="U95" i="67"/>
  <c r="AR95" i="67"/>
  <c r="AF95" i="67"/>
  <c r="T95" i="67"/>
  <c r="AQ95" i="67"/>
  <c r="AE95" i="67"/>
  <c r="S95" i="67"/>
  <c r="X93" i="67"/>
  <c r="AJ93" i="67"/>
  <c r="AV93" i="67"/>
  <c r="R96" i="67"/>
  <c r="AD96" i="67"/>
  <c r="AP96" i="67"/>
  <c r="BB96" i="67"/>
  <c r="AD97" i="67"/>
  <c r="AP97" i="67"/>
  <c r="BB97" i="67"/>
  <c r="AE98" i="67"/>
  <c r="AQ98" i="67"/>
  <c r="X100" i="67"/>
  <c r="AJ100" i="67"/>
  <c r="AV100" i="67"/>
  <c r="AB101" i="67"/>
  <c r="AN101" i="67"/>
  <c r="AZ101" i="67"/>
  <c r="AG102" i="67"/>
  <c r="AS102" i="67"/>
  <c r="AA103" i="67"/>
  <c r="AM103" i="67"/>
  <c r="AY103" i="67"/>
  <c r="AH104" i="67"/>
  <c r="AT104" i="67"/>
  <c r="AD105" i="67"/>
  <c r="AP105" i="67"/>
  <c r="BB105" i="67"/>
  <c r="AM106" i="67"/>
  <c r="AY106" i="67"/>
  <c r="K89" i="67"/>
  <c r="W89" i="67"/>
  <c r="AI89" i="67"/>
  <c r="AU89" i="67"/>
  <c r="P90" i="67"/>
  <c r="AB90" i="67"/>
  <c r="AN90" i="67"/>
  <c r="AZ90" i="67"/>
  <c r="Y93" i="67"/>
  <c r="AK93" i="67"/>
  <c r="AW93" i="67"/>
  <c r="S96" i="67"/>
  <c r="AE96" i="67"/>
  <c r="AQ96" i="67"/>
  <c r="S97" i="67"/>
  <c r="AE97" i="67"/>
  <c r="AQ97" i="67"/>
  <c r="T98" i="67"/>
  <c r="AF98" i="67"/>
  <c r="AR98" i="67"/>
  <c r="Y100" i="67"/>
  <c r="AK100" i="67"/>
  <c r="AW100" i="67"/>
  <c r="AC101" i="67"/>
  <c r="AO101" i="67"/>
  <c r="BA101" i="67"/>
  <c r="AH102" i="67"/>
  <c r="AT102" i="67"/>
  <c r="AB103" i="67"/>
  <c r="AN103" i="67"/>
  <c r="AZ103" i="67"/>
  <c r="AI104" i="67"/>
  <c r="AU104" i="67"/>
  <c r="AE105" i="67"/>
  <c r="AQ105" i="67"/>
  <c r="AB106" i="67"/>
  <c r="AN106" i="67"/>
  <c r="AZ106" i="67"/>
  <c r="AE93" i="67"/>
  <c r="L89" i="67"/>
  <c r="X89" i="67"/>
  <c r="AJ89" i="67"/>
  <c r="AV89" i="67"/>
  <c r="Q90" i="67"/>
  <c r="AC90" i="67"/>
  <c r="AO90" i="67"/>
  <c r="BA90" i="67"/>
  <c r="Z93" i="67"/>
  <c r="AL93" i="67"/>
  <c r="AX93" i="67"/>
  <c r="T96" i="67"/>
  <c r="AF96" i="67"/>
  <c r="AR96" i="67"/>
  <c r="T97" i="67"/>
  <c r="AF97" i="67"/>
  <c r="AR97" i="67"/>
  <c r="U98" i="67"/>
  <c r="AG98" i="67"/>
  <c r="AS98" i="67"/>
  <c r="Z100" i="67"/>
  <c r="AL100" i="67"/>
  <c r="AX100" i="67"/>
  <c r="AD101" i="67"/>
  <c r="AP101" i="67"/>
  <c r="BB101" i="67"/>
  <c r="AI102" i="67"/>
  <c r="AU102" i="67"/>
  <c r="AC103" i="67"/>
  <c r="AO103" i="67"/>
  <c r="BA103" i="67"/>
  <c r="AJ104" i="67"/>
  <c r="AV104" i="67"/>
  <c r="AF105" i="67"/>
  <c r="AR105" i="67"/>
  <c r="AC106" i="67"/>
  <c r="AO106" i="67"/>
  <c r="BA106" i="67"/>
  <c r="M89" i="67"/>
  <c r="Y89" i="67"/>
  <c r="AK89" i="67"/>
  <c r="AW89" i="67"/>
  <c r="R90" i="67"/>
  <c r="AD90" i="67"/>
  <c r="AP90" i="67"/>
  <c r="BB90" i="67"/>
  <c r="O93" i="67"/>
  <c r="AA93" i="67"/>
  <c r="AM93" i="67"/>
  <c r="AY93" i="67"/>
  <c r="U96" i="67"/>
  <c r="AG96" i="67"/>
  <c r="AS96" i="67"/>
  <c r="U97" i="67"/>
  <c r="AG97" i="67"/>
  <c r="AS97" i="67"/>
  <c r="V98" i="67"/>
  <c r="AH98" i="67"/>
  <c r="AT98" i="67"/>
  <c r="AA100" i="67"/>
  <c r="AM100" i="67"/>
  <c r="AY100" i="67"/>
  <c r="AE101" i="67"/>
  <c r="AQ101" i="67"/>
  <c r="X102" i="67"/>
  <c r="AJ102" i="67"/>
  <c r="AV102" i="67"/>
  <c r="AD103" i="67"/>
  <c r="AP103" i="67"/>
  <c r="BB103" i="67"/>
  <c r="AK104" i="67"/>
  <c r="AW104" i="67"/>
  <c r="AG105" i="67"/>
  <c r="AS105" i="67"/>
  <c r="AD106" i="67"/>
  <c r="AP106" i="67"/>
  <c r="BB106" i="67"/>
  <c r="N89" i="67"/>
  <c r="Z89" i="67"/>
  <c r="AL89" i="67"/>
  <c r="AX89" i="67"/>
  <c r="S90" i="67"/>
  <c r="AE90" i="67"/>
  <c r="AQ90" i="67"/>
  <c r="P93" i="67"/>
  <c r="AB93" i="67"/>
  <c r="AN93" i="67"/>
  <c r="AZ93" i="67"/>
  <c r="V96" i="67"/>
  <c r="AH96" i="67"/>
  <c r="AT96" i="67"/>
  <c r="V97" i="67"/>
  <c r="AH97" i="67"/>
  <c r="AT97" i="67"/>
  <c r="W98" i="67"/>
  <c r="AI98" i="67"/>
  <c r="AU98" i="67"/>
  <c r="AB100" i="67"/>
  <c r="AN100" i="67"/>
  <c r="AZ100" i="67"/>
  <c r="AF101" i="67"/>
  <c r="AR101" i="67"/>
  <c r="Y102" i="67"/>
  <c r="AK102" i="67"/>
  <c r="AW102" i="67"/>
  <c r="AE103" i="67"/>
  <c r="AQ103" i="67"/>
  <c r="Z104" i="67"/>
  <c r="AL104" i="67"/>
  <c r="AX104" i="67"/>
  <c r="AH105" i="67"/>
  <c r="AT105" i="67"/>
  <c r="AE106" i="67"/>
  <c r="AQ106" i="67"/>
  <c r="O89" i="67"/>
  <c r="AA89" i="67"/>
  <c r="AM89" i="67"/>
  <c r="AY89" i="67"/>
  <c r="T90" i="67"/>
  <c r="AF90" i="67"/>
  <c r="AR90" i="67"/>
  <c r="Q93" i="67"/>
  <c r="AC93" i="67"/>
  <c r="AO93" i="67"/>
  <c r="BA93" i="67"/>
  <c r="W96" i="67"/>
  <c r="AI96" i="67"/>
  <c r="AU96" i="67"/>
  <c r="W97" i="67"/>
  <c r="AI97" i="67"/>
  <c r="AU97" i="67"/>
  <c r="X98" i="67"/>
  <c r="AJ98" i="67"/>
  <c r="AV98" i="67"/>
  <c r="AC100" i="67"/>
  <c r="AO100" i="67"/>
  <c r="BA100" i="67"/>
  <c r="AG101" i="67"/>
  <c r="AS101" i="67"/>
  <c r="Z102" i="67"/>
  <c r="AL102" i="67"/>
  <c r="AX102" i="67"/>
  <c r="AF103" i="67"/>
  <c r="AR103" i="67"/>
  <c r="AA104" i="67"/>
  <c r="AM104" i="67"/>
  <c r="AY104" i="67"/>
  <c r="AI105" i="67"/>
  <c r="AU105" i="67"/>
  <c r="AF106" i="67"/>
  <c r="AR106" i="67"/>
  <c r="P89" i="67"/>
  <c r="AB89" i="67"/>
  <c r="AN89" i="67"/>
  <c r="AZ89" i="67"/>
  <c r="U90" i="67"/>
  <c r="AG90" i="67"/>
  <c r="AS90" i="67"/>
  <c r="R93" i="67"/>
  <c r="AD93" i="67"/>
  <c r="AP93" i="67"/>
  <c r="BB93" i="67"/>
  <c r="X96" i="67"/>
  <c r="AJ96" i="67"/>
  <c r="AV96" i="67"/>
  <c r="X97" i="67"/>
  <c r="AJ97" i="67"/>
  <c r="AV97" i="67"/>
  <c r="Y98" i="67"/>
  <c r="AK98" i="67"/>
  <c r="AW98" i="67"/>
  <c r="AD100" i="67"/>
  <c r="AP100" i="67"/>
  <c r="BB100" i="67"/>
  <c r="AH101" i="67"/>
  <c r="AT101" i="67"/>
  <c r="AA102" i="67"/>
  <c r="AM102" i="67"/>
  <c r="AY102" i="67"/>
  <c r="AG103" i="67"/>
  <c r="AS103" i="67"/>
  <c r="AB104" i="67"/>
  <c r="AN104" i="67"/>
  <c r="AZ104" i="67"/>
  <c r="AJ105" i="67"/>
  <c r="AV105" i="67"/>
  <c r="AG106" i="67"/>
  <c r="AS106" i="67"/>
  <c r="AE100" i="67"/>
  <c r="AK105" i="67"/>
  <c r="R89" i="67"/>
  <c r="AD89" i="67"/>
  <c r="AP89" i="67"/>
  <c r="BB89" i="67"/>
  <c r="W90" i="67"/>
  <c r="AI90" i="67"/>
  <c r="AU90" i="67"/>
  <c r="T93" i="67"/>
  <c r="AF93" i="67"/>
  <c r="AR93" i="67"/>
  <c r="Z96" i="67"/>
  <c r="AL96" i="67"/>
  <c r="AX96" i="67"/>
  <c r="Z97" i="67"/>
  <c r="AL97" i="67"/>
  <c r="AX97" i="67"/>
  <c r="AA98" i="67"/>
  <c r="AM98" i="67"/>
  <c r="AY98" i="67"/>
  <c r="AF100" i="67"/>
  <c r="AR100" i="67"/>
  <c r="X101" i="67"/>
  <c r="AJ101" i="67"/>
  <c r="AV101" i="67"/>
  <c r="AC102" i="67"/>
  <c r="AO102" i="67"/>
  <c r="BA102" i="67"/>
  <c r="AI103" i="67"/>
  <c r="AU103" i="67"/>
  <c r="AD104" i="67"/>
  <c r="AP104" i="67"/>
  <c r="BB104" i="67"/>
  <c r="AL105" i="67"/>
  <c r="AX105" i="67"/>
  <c r="AI106" i="67"/>
  <c r="AU106" i="67"/>
  <c r="AQ93" i="67"/>
  <c r="AW105" i="67"/>
  <c r="S89" i="67"/>
  <c r="AE89" i="67"/>
  <c r="AQ89" i="67"/>
  <c r="L90" i="67"/>
  <c r="X90" i="67"/>
  <c r="AJ90" i="67"/>
  <c r="AV90" i="67"/>
  <c r="U93" i="67"/>
  <c r="AG93" i="67"/>
  <c r="AS93" i="67"/>
  <c r="AA96" i="67"/>
  <c r="AM96" i="67"/>
  <c r="AY96" i="67"/>
  <c r="AA97" i="67"/>
  <c r="AM97" i="67"/>
  <c r="AY97" i="67"/>
  <c r="AB98" i="67"/>
  <c r="AN98" i="67"/>
  <c r="AZ98" i="67"/>
  <c r="AG100" i="67"/>
  <c r="AS100" i="67"/>
  <c r="Y101" i="67"/>
  <c r="AK101" i="67"/>
  <c r="AW101" i="67"/>
  <c r="AD102" i="67"/>
  <c r="AP102" i="67"/>
  <c r="BB102" i="67"/>
  <c r="AJ103" i="67"/>
  <c r="AV103" i="67"/>
  <c r="AE104" i="67"/>
  <c r="AQ104" i="67"/>
  <c r="AA105" i="67"/>
  <c r="AM105" i="67"/>
  <c r="AY105" i="67"/>
  <c r="AJ106" i="67"/>
  <c r="AV106" i="67"/>
  <c r="AQ100" i="67"/>
  <c r="T89" i="67"/>
  <c r="AF89" i="67"/>
  <c r="AR89" i="67"/>
  <c r="M90" i="67"/>
  <c r="Y90" i="67"/>
  <c r="AK90" i="67"/>
  <c r="AW90" i="67"/>
  <c r="V93" i="67"/>
  <c r="AH93" i="67"/>
  <c r="AT93" i="67"/>
  <c r="AB96" i="67"/>
  <c r="AN96" i="67"/>
  <c r="AZ96" i="67"/>
  <c r="AB97" i="67"/>
  <c r="AN97" i="67"/>
  <c r="AZ97" i="67"/>
  <c r="AC98" i="67"/>
  <c r="AO98" i="67"/>
  <c r="BA98" i="67"/>
  <c r="V100" i="67"/>
  <c r="AH100" i="67"/>
  <c r="AT100" i="67"/>
  <c r="Z101" i="67"/>
  <c r="AL101" i="67"/>
  <c r="AX101" i="67"/>
  <c r="AE102" i="67"/>
  <c r="AQ102" i="67"/>
  <c r="Y103" i="67"/>
  <c r="AK103" i="67"/>
  <c r="AW103" i="67"/>
  <c r="AF104" i="67"/>
  <c r="AR104" i="67"/>
  <c r="AB105" i="67"/>
  <c r="AN105" i="67"/>
  <c r="AZ105" i="67"/>
  <c r="AK106" i="67"/>
  <c r="AW106" i="67"/>
  <c r="S93" i="67"/>
  <c r="AA83" i="67"/>
  <c r="U89" i="67"/>
  <c r="AG89" i="67"/>
  <c r="N90" i="67"/>
  <c r="Z90" i="67"/>
  <c r="AL90" i="67"/>
  <c r="W93" i="67"/>
  <c r="AI93" i="67"/>
  <c r="AC96" i="67"/>
  <c r="AO96" i="67"/>
  <c r="AC97" i="67"/>
  <c r="AO97" i="67"/>
  <c r="AD98" i="67"/>
  <c r="AP98" i="67"/>
  <c r="W100" i="67"/>
  <c r="AI100" i="67"/>
  <c r="AA101" i="67"/>
  <c r="AM101" i="67"/>
  <c r="AF102" i="67"/>
  <c r="Z103" i="67"/>
  <c r="AL103" i="67"/>
  <c r="AG104" i="67"/>
  <c r="AC105" i="67"/>
  <c r="AO105" i="67"/>
  <c r="AL106" i="67"/>
  <c r="L83" i="75"/>
  <c r="E83" i="75"/>
  <c r="M83" i="75"/>
  <c r="U83" i="75"/>
  <c r="H83" i="75"/>
  <c r="P83" i="75"/>
  <c r="X83" i="75"/>
  <c r="T83" i="75"/>
  <c r="I83" i="75"/>
  <c r="Q83" i="75"/>
  <c r="Y83" i="75"/>
  <c r="J83" i="75"/>
  <c r="R83" i="75"/>
  <c r="Z83" i="75"/>
  <c r="K83" i="75"/>
  <c r="S83" i="75"/>
  <c r="AA83" i="75"/>
  <c r="F83" i="75"/>
  <c r="N83" i="75"/>
  <c r="V83" i="75"/>
  <c r="G83" i="75"/>
  <c r="O83" i="75"/>
  <c r="W83" i="75"/>
  <c r="F83" i="74"/>
  <c r="N83" i="74"/>
  <c r="V83" i="74"/>
  <c r="G83" i="74"/>
  <c r="O83" i="74"/>
  <c r="W83" i="74"/>
  <c r="L83" i="74"/>
  <c r="T83" i="74"/>
  <c r="U83" i="74"/>
  <c r="E83" i="74"/>
  <c r="M83" i="74"/>
  <c r="J83" i="74"/>
  <c r="R83" i="74"/>
  <c r="Z83" i="74"/>
  <c r="K83" i="74"/>
  <c r="S83" i="74"/>
  <c r="AA83" i="74"/>
  <c r="E83" i="73"/>
  <c r="M83" i="73"/>
  <c r="U83" i="73"/>
  <c r="F83" i="73"/>
  <c r="N83" i="73"/>
  <c r="V83" i="73"/>
  <c r="G83" i="73"/>
  <c r="O83" i="73"/>
  <c r="W83" i="73"/>
  <c r="H83" i="73"/>
  <c r="P83" i="73"/>
  <c r="X83" i="73"/>
  <c r="I83" i="73"/>
  <c r="Q83" i="73"/>
  <c r="Y83" i="73"/>
  <c r="K83" i="73"/>
  <c r="S83" i="73"/>
  <c r="AA83" i="73"/>
  <c r="L83" i="73"/>
  <c r="T83" i="73"/>
  <c r="J83" i="73"/>
  <c r="R83" i="73"/>
  <c r="Z83" i="73"/>
  <c r="H83" i="72"/>
  <c r="P83" i="72"/>
  <c r="X83" i="72"/>
  <c r="M83" i="72"/>
  <c r="K83" i="72"/>
  <c r="S83" i="72"/>
  <c r="L83" i="72"/>
  <c r="T83" i="72"/>
  <c r="AA83" i="72"/>
  <c r="U83" i="72"/>
  <c r="F83" i="72"/>
  <c r="N83" i="72"/>
  <c r="V83" i="72"/>
  <c r="G83" i="72"/>
  <c r="O83" i="72"/>
  <c r="W83" i="72"/>
  <c r="E83" i="72"/>
  <c r="I83" i="72"/>
  <c r="Q83" i="72"/>
  <c r="Y83" i="72"/>
  <c r="J83" i="72"/>
  <c r="R83" i="72"/>
  <c r="Z83" i="72"/>
  <c r="G83" i="71"/>
  <c r="G134" i="71" s="1"/>
  <c r="H83" i="71"/>
  <c r="H134" i="71" s="1"/>
  <c r="P83" i="71"/>
  <c r="P134" i="71" s="1"/>
  <c r="X83" i="71"/>
  <c r="I83" i="71"/>
  <c r="Q83" i="71"/>
  <c r="Q134" i="71" s="1"/>
  <c r="Y83" i="71"/>
  <c r="Y134" i="71" s="1"/>
  <c r="J83" i="71"/>
  <c r="J134" i="71" s="1"/>
  <c r="R83" i="71"/>
  <c r="R134" i="71" s="1"/>
  <c r="Z83" i="71"/>
  <c r="Z134" i="71" s="1"/>
  <c r="K83" i="71"/>
  <c r="S83" i="71"/>
  <c r="AA83" i="71"/>
  <c r="W83" i="71"/>
  <c r="L83" i="71"/>
  <c r="L134" i="71" s="1"/>
  <c r="T83" i="71"/>
  <c r="O83" i="71"/>
  <c r="O134" i="71" s="1"/>
  <c r="E83" i="71"/>
  <c r="M83" i="71"/>
  <c r="M134" i="71" s="1"/>
  <c r="U83" i="71"/>
  <c r="U134" i="71" s="1"/>
  <c r="F83" i="71"/>
  <c r="F134" i="71" s="1"/>
  <c r="N83" i="71"/>
  <c r="N134" i="71" s="1"/>
  <c r="V83" i="71"/>
  <c r="W83" i="70"/>
  <c r="U83" i="70"/>
  <c r="H83" i="70"/>
  <c r="P83" i="70"/>
  <c r="X83" i="70"/>
  <c r="G83" i="70"/>
  <c r="I83" i="70"/>
  <c r="Q83" i="70"/>
  <c r="Y83" i="70"/>
  <c r="J83" i="70"/>
  <c r="R83" i="70"/>
  <c r="Z83" i="70"/>
  <c r="E83" i="70"/>
  <c r="K83" i="70"/>
  <c r="S83" i="70"/>
  <c r="AA83" i="70"/>
  <c r="O83" i="70"/>
  <c r="F83" i="70"/>
  <c r="N83" i="70"/>
  <c r="V83" i="70"/>
  <c r="H83" i="69"/>
  <c r="P83" i="69"/>
  <c r="X83" i="69"/>
  <c r="G83" i="69"/>
  <c r="I83" i="69"/>
  <c r="Q83" i="69"/>
  <c r="Y83" i="69"/>
  <c r="W83" i="69"/>
  <c r="J83" i="69"/>
  <c r="R83" i="69"/>
  <c r="Z83" i="69"/>
  <c r="E83" i="69"/>
  <c r="M83" i="69"/>
  <c r="U83" i="69"/>
  <c r="O83" i="69"/>
  <c r="K83" i="69"/>
  <c r="S83" i="69"/>
  <c r="AA83" i="69"/>
  <c r="F83" i="69"/>
  <c r="N83" i="69"/>
  <c r="V83" i="69"/>
  <c r="N83" i="67"/>
  <c r="V83" i="67"/>
  <c r="W83" i="67"/>
  <c r="P83" i="67"/>
  <c r="S83" i="67"/>
  <c r="O83" i="67"/>
  <c r="T83" i="67"/>
  <c r="Q83" i="67"/>
  <c r="Y83" i="67"/>
  <c r="U83" i="67"/>
  <c r="K83" i="67"/>
  <c r="L83" i="67"/>
  <c r="Z83" i="67"/>
  <c r="X83" i="67"/>
  <c r="M83" i="67"/>
  <c r="I134" i="71"/>
  <c r="K134" i="71"/>
  <c r="S134" i="71"/>
  <c r="T134" i="71"/>
  <c r="V134" i="71"/>
  <c r="W134" i="71"/>
  <c r="X134" i="71"/>
  <c r="AA134" i="71"/>
  <c r="AB134" i="71"/>
  <c r="AC134" i="71"/>
  <c r="AD134" i="71"/>
  <c r="AE134" i="71"/>
  <c r="AF134" i="71"/>
  <c r="AG134" i="71"/>
  <c r="AH134" i="71"/>
  <c r="AI134" i="71"/>
  <c r="AJ134" i="71"/>
  <c r="AK134" i="71"/>
  <c r="AL134" i="71"/>
  <c r="AM134" i="71"/>
  <c r="AN134" i="71"/>
  <c r="AO134" i="71"/>
  <c r="AP134" i="71"/>
  <c r="AQ134" i="71"/>
  <c r="AR134" i="71"/>
  <c r="AS134" i="71"/>
  <c r="AT134" i="71"/>
  <c r="AU134" i="71"/>
  <c r="AV134" i="71"/>
  <c r="AW134" i="71"/>
  <c r="AX134" i="71"/>
  <c r="AY134" i="71"/>
  <c r="F143" i="71"/>
  <c r="G143" i="71"/>
  <c r="H143" i="71"/>
  <c r="I143" i="71"/>
  <c r="J143" i="71"/>
  <c r="K143" i="71"/>
  <c r="L143" i="71"/>
  <c r="M143" i="71"/>
  <c r="N143" i="71"/>
  <c r="O143" i="71"/>
  <c r="P143" i="71"/>
  <c r="Q143" i="71"/>
  <c r="R143" i="71"/>
  <c r="S143" i="71"/>
  <c r="T143" i="71"/>
  <c r="U143" i="71"/>
  <c r="V143" i="71"/>
  <c r="W143" i="71"/>
  <c r="X143" i="71"/>
  <c r="Y143" i="71"/>
  <c r="Z143" i="71"/>
  <c r="AA143" i="71"/>
  <c r="AB143" i="71"/>
  <c r="AC143" i="71"/>
  <c r="AD143" i="71"/>
  <c r="AE143" i="71"/>
  <c r="AF143" i="71"/>
  <c r="AG143" i="71"/>
  <c r="AH143" i="71"/>
  <c r="AI143" i="71"/>
  <c r="AJ143" i="71"/>
  <c r="AK143" i="71"/>
  <c r="AL143" i="71"/>
  <c r="AM143" i="71"/>
  <c r="AN143" i="71"/>
  <c r="AO143" i="71"/>
  <c r="AP143" i="71"/>
  <c r="AQ143" i="71"/>
  <c r="AR143" i="71"/>
  <c r="AS143" i="71"/>
  <c r="AT143" i="71"/>
  <c r="AU143" i="71"/>
  <c r="AV143" i="71"/>
  <c r="AW143" i="71"/>
  <c r="AX143" i="71"/>
  <c r="AY143" i="71"/>
  <c r="AZ143" i="71"/>
  <c r="BA143" i="71"/>
  <c r="BB143" i="71"/>
  <c r="F146" i="71"/>
  <c r="G146" i="71"/>
  <c r="H146" i="71"/>
  <c r="I146" i="71"/>
  <c r="J146" i="71"/>
  <c r="K146" i="71"/>
  <c r="L146" i="71"/>
  <c r="M146" i="71"/>
  <c r="N146" i="71"/>
  <c r="O146" i="71"/>
  <c r="P146" i="71"/>
  <c r="Q146" i="71"/>
  <c r="R146" i="71"/>
  <c r="S146" i="71"/>
  <c r="T146" i="71"/>
  <c r="U146" i="71"/>
  <c r="V146" i="71"/>
  <c r="W146" i="71"/>
  <c r="X146" i="71"/>
  <c r="Y146" i="71"/>
  <c r="Z146" i="71"/>
  <c r="AA146" i="71"/>
  <c r="AB146" i="71"/>
  <c r="AC146" i="71"/>
  <c r="AD146" i="71"/>
  <c r="AE146" i="71"/>
  <c r="AF146" i="71"/>
  <c r="AG146" i="71"/>
  <c r="AH146" i="71"/>
  <c r="AI146" i="71"/>
  <c r="AJ146" i="71"/>
  <c r="AK146" i="71"/>
  <c r="AL146" i="71"/>
  <c r="AM146" i="71"/>
  <c r="AN146" i="71"/>
  <c r="AO146" i="71"/>
  <c r="AP146" i="71"/>
  <c r="AQ146" i="71"/>
  <c r="AR146" i="71"/>
  <c r="AS146" i="71"/>
  <c r="AT146" i="71"/>
  <c r="AU146" i="71"/>
  <c r="AV146" i="71"/>
  <c r="AW146" i="71"/>
  <c r="AX146" i="71"/>
  <c r="AY146" i="71"/>
  <c r="AZ146" i="71"/>
  <c r="BA146" i="71"/>
  <c r="BB146" i="71"/>
  <c r="F147" i="71"/>
  <c r="G147" i="71"/>
  <c r="H147" i="71"/>
  <c r="I147" i="71"/>
  <c r="J147" i="71"/>
  <c r="K147" i="71"/>
  <c r="L147" i="71"/>
  <c r="M147" i="71"/>
  <c r="N147" i="71"/>
  <c r="O147" i="71"/>
  <c r="P147" i="71"/>
  <c r="Q147" i="71"/>
  <c r="R147" i="71"/>
  <c r="S147" i="71"/>
  <c r="T147" i="71"/>
  <c r="U147" i="71"/>
  <c r="V147" i="71"/>
  <c r="W147" i="71"/>
  <c r="X147" i="71"/>
  <c r="Y147" i="71"/>
  <c r="Z147" i="71"/>
  <c r="AA147" i="71"/>
  <c r="AB147" i="71"/>
  <c r="AC147" i="71"/>
  <c r="AD147" i="71"/>
  <c r="AE147" i="71"/>
  <c r="AF147" i="71"/>
  <c r="AG147" i="71"/>
  <c r="AH147" i="71"/>
  <c r="AI147" i="71"/>
  <c r="AJ147" i="71"/>
  <c r="AK147" i="71"/>
  <c r="AL147" i="71"/>
  <c r="AM147" i="71"/>
  <c r="AN147" i="71"/>
  <c r="AO147" i="71"/>
  <c r="AP147" i="71"/>
  <c r="AQ147" i="71"/>
  <c r="AR147" i="71"/>
  <c r="AS147" i="71"/>
  <c r="AT147" i="71"/>
  <c r="AU147" i="71"/>
  <c r="AV147" i="71"/>
  <c r="AW147" i="71"/>
  <c r="AX147" i="71"/>
  <c r="AY147" i="71"/>
  <c r="AZ147" i="71"/>
  <c r="BA147" i="71"/>
  <c r="BB147" i="71"/>
  <c r="K128" i="71" l="1"/>
  <c r="I128" i="71"/>
  <c r="AF128" i="71"/>
  <c r="Q128" i="71"/>
  <c r="AS128" i="71"/>
  <c r="AL128" i="71"/>
  <c r="J128" i="71"/>
  <c r="AN128" i="71"/>
  <c r="AQ128" i="71"/>
  <c r="BB128" i="71"/>
  <c r="H128" i="71"/>
  <c r="AT128" i="71"/>
  <c r="AB128" i="71"/>
  <c r="AV128" i="71"/>
  <c r="U128" i="71"/>
  <c r="G128" i="71"/>
  <c r="V128" i="71"/>
  <c r="AC128" i="71"/>
  <c r="M128" i="71"/>
  <c r="AR128" i="71"/>
  <c r="BA128" i="71"/>
  <c r="AA128" i="71"/>
  <c r="AX128" i="71"/>
  <c r="AH128" i="71"/>
  <c r="AI128" i="71"/>
  <c r="X128" i="71"/>
  <c r="AW128" i="71"/>
  <c r="AJ128" i="71"/>
  <c r="AM128" i="71"/>
  <c r="O128" i="71"/>
  <c r="T128" i="71"/>
  <c r="L128" i="71"/>
  <c r="Z128" i="71"/>
  <c r="AY128" i="71"/>
  <c r="AD128" i="71"/>
  <c r="S128" i="71"/>
  <c r="AU128" i="71"/>
  <c r="W128" i="71"/>
  <c r="AE128" i="71"/>
  <c r="AP128" i="71"/>
  <c r="AK128" i="71"/>
  <c r="P128" i="71"/>
  <c r="R128" i="71"/>
  <c r="N128" i="71"/>
  <c r="AZ128" i="71"/>
  <c r="Y128" i="71"/>
  <c r="AG128" i="71"/>
  <c r="AO128" i="71"/>
  <c r="AW49" i="88" l="1"/>
  <c r="AV49" i="88" s="1"/>
  <c r="AI187" i="75"/>
  <c r="AH187" i="75"/>
  <c r="AG187" i="75"/>
  <c r="AF187" i="75"/>
  <c r="AE187" i="75"/>
  <c r="AD187" i="75"/>
  <c r="AC187" i="75"/>
  <c r="AB187" i="75"/>
  <c r="AA187" i="75"/>
  <c r="Z187" i="75"/>
  <c r="Y187" i="75"/>
  <c r="X187" i="75"/>
  <c r="W187" i="75"/>
  <c r="V187" i="75"/>
  <c r="U187" i="75"/>
  <c r="T187" i="75"/>
  <c r="S187" i="75"/>
  <c r="R187" i="75"/>
  <c r="Q187" i="75"/>
  <c r="P187" i="75"/>
  <c r="O187" i="75"/>
  <c r="N187" i="75"/>
  <c r="M187" i="75"/>
  <c r="L187" i="75"/>
  <c r="K187" i="75"/>
  <c r="J187" i="75"/>
  <c r="I187" i="75"/>
  <c r="H187" i="75"/>
  <c r="G187" i="75"/>
  <c r="F187" i="75"/>
  <c r="E187" i="75"/>
  <c r="AI186" i="75"/>
  <c r="AI195" i="75" s="1"/>
  <c r="AH186" i="75"/>
  <c r="AH195" i="75" s="1"/>
  <c r="AG186" i="75"/>
  <c r="AG195" i="75" s="1"/>
  <c r="AF186" i="75"/>
  <c r="AF195" i="75" s="1"/>
  <c r="AE186" i="75"/>
  <c r="AE195" i="75" s="1"/>
  <c r="AD186" i="75"/>
  <c r="AC186" i="75"/>
  <c r="AC195" i="75" s="1"/>
  <c r="AB186" i="75"/>
  <c r="AB195" i="75" s="1"/>
  <c r="AA186" i="75"/>
  <c r="AA195" i="75" s="1"/>
  <c r="Z186" i="75"/>
  <c r="Z195" i="75" s="1"/>
  <c r="Y186" i="75"/>
  <c r="Y195" i="75" s="1"/>
  <c r="X186" i="75"/>
  <c r="W186" i="75"/>
  <c r="V186" i="75"/>
  <c r="U186" i="75"/>
  <c r="T186" i="75"/>
  <c r="S186" i="75"/>
  <c r="S195" i="75" s="1"/>
  <c r="R186" i="75"/>
  <c r="R195" i="75" s="1"/>
  <c r="Q186" i="75"/>
  <c r="Q195" i="75" s="1"/>
  <c r="P186" i="75"/>
  <c r="P195" i="75" s="1"/>
  <c r="O186" i="75"/>
  <c r="N186" i="75"/>
  <c r="M186" i="75"/>
  <c r="L186" i="75"/>
  <c r="K186" i="75"/>
  <c r="K195" i="75" s="1"/>
  <c r="J186" i="75"/>
  <c r="J195" i="75" s="1"/>
  <c r="I186" i="75"/>
  <c r="H186" i="75"/>
  <c r="G186" i="75"/>
  <c r="G195" i="75" s="1"/>
  <c r="F186" i="75"/>
  <c r="F195" i="75" s="1"/>
  <c r="E186" i="75"/>
  <c r="AI187" i="74"/>
  <c r="AH187" i="74"/>
  <c r="AG187" i="74"/>
  <c r="AF187" i="74"/>
  <c r="AE187" i="74"/>
  <c r="AD187" i="74"/>
  <c r="AC187" i="74"/>
  <c r="AB187" i="74"/>
  <c r="AA187" i="74"/>
  <c r="Z187" i="74"/>
  <c r="Y187" i="74"/>
  <c r="X187" i="74"/>
  <c r="W187" i="74"/>
  <c r="V187" i="74"/>
  <c r="U187" i="74"/>
  <c r="T187" i="74"/>
  <c r="S187" i="74"/>
  <c r="R187" i="74"/>
  <c r="Q187" i="74"/>
  <c r="P187" i="74"/>
  <c r="O187" i="74"/>
  <c r="N187" i="74"/>
  <c r="M187" i="74"/>
  <c r="L187" i="74"/>
  <c r="K187" i="74"/>
  <c r="J187" i="74"/>
  <c r="I187" i="74"/>
  <c r="H187" i="74"/>
  <c r="G187" i="74"/>
  <c r="F187" i="74"/>
  <c r="E187" i="74"/>
  <c r="AI186" i="74"/>
  <c r="AI195" i="74" s="1"/>
  <c r="AH186" i="74"/>
  <c r="AH195" i="74" s="1"/>
  <c r="AG186" i="74"/>
  <c r="AG195" i="74" s="1"/>
  <c r="AF186" i="74"/>
  <c r="AF195" i="74" s="1"/>
  <c r="AE186" i="74"/>
  <c r="AD186" i="74"/>
  <c r="AD195" i="74" s="1"/>
  <c r="AC186" i="74"/>
  <c r="AC195" i="74" s="1"/>
  <c r="AB186" i="74"/>
  <c r="AB195" i="74" s="1"/>
  <c r="AA186" i="74"/>
  <c r="AA195" i="74" s="1"/>
  <c r="Z186" i="74"/>
  <c r="Z195" i="74" s="1"/>
  <c r="Y186" i="74"/>
  <c r="Y195" i="74" s="1"/>
  <c r="X186" i="74"/>
  <c r="X195" i="74" s="1"/>
  <c r="W186" i="74"/>
  <c r="V186" i="74"/>
  <c r="V195" i="74" s="1"/>
  <c r="U186" i="74"/>
  <c r="U195" i="74" s="1"/>
  <c r="T186" i="74"/>
  <c r="T195" i="74" s="1"/>
  <c r="S186" i="74"/>
  <c r="S195" i="74" s="1"/>
  <c r="R186" i="74"/>
  <c r="R195" i="74" s="1"/>
  <c r="Q186" i="74"/>
  <c r="Q195" i="74" s="1"/>
  <c r="P186" i="74"/>
  <c r="O186" i="74"/>
  <c r="N186" i="74"/>
  <c r="N195" i="74" s="1"/>
  <c r="M186" i="74"/>
  <c r="M195" i="74" s="1"/>
  <c r="L186" i="74"/>
  <c r="K186" i="74"/>
  <c r="K195" i="74" s="1"/>
  <c r="J186" i="74"/>
  <c r="J195" i="74" s="1"/>
  <c r="I186" i="74"/>
  <c r="I195" i="74" s="1"/>
  <c r="H186" i="74"/>
  <c r="H195" i="74" s="1"/>
  <c r="G186" i="74"/>
  <c r="G195" i="74" s="1"/>
  <c r="F186" i="74"/>
  <c r="F195" i="74" s="1"/>
  <c r="E186" i="74"/>
  <c r="AI187" i="73"/>
  <c r="AH187" i="73"/>
  <c r="AG187" i="73"/>
  <c r="AF187" i="73"/>
  <c r="AE187" i="73"/>
  <c r="AD187" i="73"/>
  <c r="AC187" i="73"/>
  <c r="AB187" i="73"/>
  <c r="AA187" i="73"/>
  <c r="Z187" i="73"/>
  <c r="Y187" i="73"/>
  <c r="X187" i="73"/>
  <c r="W187" i="73"/>
  <c r="V187" i="73"/>
  <c r="U187" i="73"/>
  <c r="T187" i="73"/>
  <c r="S187" i="73"/>
  <c r="R187" i="73"/>
  <c r="Q187" i="73"/>
  <c r="P187" i="73"/>
  <c r="O187" i="73"/>
  <c r="N187" i="73"/>
  <c r="M187" i="73"/>
  <c r="L187" i="73"/>
  <c r="K187" i="73"/>
  <c r="J187" i="73"/>
  <c r="I187" i="73"/>
  <c r="H187" i="73"/>
  <c r="G187" i="73"/>
  <c r="F187" i="73"/>
  <c r="E187" i="73"/>
  <c r="AI186" i="73"/>
  <c r="AI195" i="73" s="1"/>
  <c r="AH186" i="73"/>
  <c r="AH195" i="73" s="1"/>
  <c r="AG186" i="73"/>
  <c r="AG195" i="73" s="1"/>
  <c r="AF186" i="73"/>
  <c r="AF195" i="73" s="1"/>
  <c r="AE186" i="73"/>
  <c r="AE195" i="73" s="1"/>
  <c r="AD186" i="73"/>
  <c r="AD195" i="73" s="1"/>
  <c r="AC186" i="73"/>
  <c r="AC195" i="73" s="1"/>
  <c r="AB186" i="73"/>
  <c r="AA186" i="73"/>
  <c r="Z186" i="73"/>
  <c r="Z195" i="73" s="1"/>
  <c r="Y186" i="73"/>
  <c r="Y195" i="73" s="1"/>
  <c r="X186" i="73"/>
  <c r="W186" i="73"/>
  <c r="W195" i="73" s="1"/>
  <c r="V186" i="73"/>
  <c r="U186" i="73"/>
  <c r="U195" i="73" s="1"/>
  <c r="T186" i="73"/>
  <c r="T195" i="73" s="1"/>
  <c r="S186" i="73"/>
  <c r="R186" i="73"/>
  <c r="R195" i="73" s="1"/>
  <c r="Q186" i="73"/>
  <c r="Q195" i="73" s="1"/>
  <c r="P186" i="73"/>
  <c r="O186" i="73"/>
  <c r="O195" i="73" s="1"/>
  <c r="N186" i="73"/>
  <c r="N195" i="73" s="1"/>
  <c r="M186" i="73"/>
  <c r="M195" i="73" s="1"/>
  <c r="L186" i="73"/>
  <c r="L195" i="73" s="1"/>
  <c r="K186" i="73"/>
  <c r="K195" i="73" s="1"/>
  <c r="J186" i="73"/>
  <c r="J195" i="73" s="1"/>
  <c r="I186" i="73"/>
  <c r="I195" i="73" s="1"/>
  <c r="H186" i="73"/>
  <c r="H195" i="73" s="1"/>
  <c r="G186" i="73"/>
  <c r="G195" i="73" s="1"/>
  <c r="F186" i="73"/>
  <c r="F195" i="73" s="1"/>
  <c r="E186" i="73"/>
  <c r="E195" i="73" s="1"/>
  <c r="Y191" i="72"/>
  <c r="AI187" i="72"/>
  <c r="AH187" i="72"/>
  <c r="AG187" i="72"/>
  <c r="AF187" i="72"/>
  <c r="AE187" i="72"/>
  <c r="AD187" i="72"/>
  <c r="AC187" i="72"/>
  <c r="AB187" i="72"/>
  <c r="AA187" i="72"/>
  <c r="Z187" i="72"/>
  <c r="Y187" i="72"/>
  <c r="X187" i="72"/>
  <c r="W187" i="72"/>
  <c r="V187" i="72"/>
  <c r="U187" i="72"/>
  <c r="T187" i="72"/>
  <c r="S187" i="72"/>
  <c r="R187" i="72"/>
  <c r="Q187" i="72"/>
  <c r="P187" i="72"/>
  <c r="O187" i="72"/>
  <c r="N187" i="72"/>
  <c r="M187" i="72"/>
  <c r="L187" i="72"/>
  <c r="K187" i="72"/>
  <c r="J187" i="72"/>
  <c r="I187" i="72"/>
  <c r="H187" i="72"/>
  <c r="G187" i="72"/>
  <c r="F187" i="72"/>
  <c r="E187" i="72"/>
  <c r="AI186" i="72"/>
  <c r="AH186" i="72"/>
  <c r="AG186" i="72"/>
  <c r="AG195" i="72" s="1"/>
  <c r="AF186" i="72"/>
  <c r="AF195" i="72" s="1"/>
  <c r="AE186" i="72"/>
  <c r="AE195" i="72" s="1"/>
  <c r="AD186" i="72"/>
  <c r="AC186" i="72"/>
  <c r="AB186" i="72"/>
  <c r="AA186" i="72"/>
  <c r="Z186" i="72"/>
  <c r="Z195" i="72" s="1"/>
  <c r="Y186" i="72"/>
  <c r="Y195" i="72" s="1"/>
  <c r="X186" i="72"/>
  <c r="W186" i="72"/>
  <c r="W195" i="72" s="1"/>
  <c r="V186" i="72"/>
  <c r="V195" i="72" s="1"/>
  <c r="U186" i="72"/>
  <c r="T186" i="72"/>
  <c r="T195" i="72" s="1"/>
  <c r="S186" i="72"/>
  <c r="S195" i="72" s="1"/>
  <c r="R186" i="72"/>
  <c r="Q186" i="72"/>
  <c r="P186" i="72"/>
  <c r="O186" i="72"/>
  <c r="O195" i="72" s="1"/>
  <c r="N186" i="72"/>
  <c r="M186" i="72"/>
  <c r="L186" i="72"/>
  <c r="K186" i="72"/>
  <c r="J186" i="72"/>
  <c r="I186" i="72"/>
  <c r="I195" i="72" s="1"/>
  <c r="H186" i="72"/>
  <c r="G186" i="72"/>
  <c r="G195" i="72" s="1"/>
  <c r="F186" i="72"/>
  <c r="F195" i="72" s="1"/>
  <c r="E186" i="72"/>
  <c r="E195" i="72" s="1"/>
  <c r="AI187" i="71"/>
  <c r="AH187" i="71"/>
  <c r="AG187" i="71"/>
  <c r="AF187" i="71"/>
  <c r="AE187" i="71"/>
  <c r="AD187" i="71"/>
  <c r="AC187" i="71"/>
  <c r="AB187" i="71"/>
  <c r="AA187" i="71"/>
  <c r="Z187" i="71"/>
  <c r="Y187" i="71"/>
  <c r="X187" i="71"/>
  <c r="W187" i="71"/>
  <c r="V187" i="71"/>
  <c r="U187" i="71"/>
  <c r="T187" i="71"/>
  <c r="S187" i="71"/>
  <c r="R187" i="71"/>
  <c r="Q187" i="71"/>
  <c r="P187" i="71"/>
  <c r="O187" i="71"/>
  <c r="N187" i="71"/>
  <c r="M187" i="71"/>
  <c r="L187" i="71"/>
  <c r="K187" i="71"/>
  <c r="J187" i="71"/>
  <c r="I187" i="71"/>
  <c r="H187" i="71"/>
  <c r="G187" i="71"/>
  <c r="F187" i="71"/>
  <c r="E187" i="71"/>
  <c r="AI186" i="71"/>
  <c r="AH186" i="71"/>
  <c r="AH197" i="71" s="1"/>
  <c r="AG186" i="71"/>
  <c r="AG195" i="71" s="1"/>
  <c r="AF186" i="71"/>
  <c r="AF195" i="71" s="1"/>
  <c r="AE186" i="71"/>
  <c r="AD186" i="71"/>
  <c r="AC186" i="71"/>
  <c r="AC195" i="71" s="1"/>
  <c r="AB186" i="71"/>
  <c r="AB195" i="71" s="1"/>
  <c r="AA186" i="71"/>
  <c r="AA195" i="71" s="1"/>
  <c r="Z186" i="71"/>
  <c r="Y186" i="71"/>
  <c r="X186" i="71"/>
  <c r="W186" i="71"/>
  <c r="V186" i="71"/>
  <c r="V195" i="71" s="1"/>
  <c r="U186" i="71"/>
  <c r="U195" i="71" s="1"/>
  <c r="T186" i="71"/>
  <c r="T195" i="71" s="1"/>
  <c r="S186" i="71"/>
  <c r="S195" i="71" s="1"/>
  <c r="R186" i="71"/>
  <c r="Q186" i="71"/>
  <c r="P186" i="71"/>
  <c r="P195" i="71" s="1"/>
  <c r="O186" i="71"/>
  <c r="O195" i="71" s="1"/>
  <c r="N186" i="71"/>
  <c r="N195" i="71" s="1"/>
  <c r="M186" i="71"/>
  <c r="M195" i="71" s="1"/>
  <c r="L186" i="71"/>
  <c r="L195" i="71" s="1"/>
  <c r="K186" i="71"/>
  <c r="J186" i="71"/>
  <c r="I186" i="71"/>
  <c r="H186" i="71"/>
  <c r="H195" i="71" s="1"/>
  <c r="G186" i="71"/>
  <c r="G195" i="71" s="1"/>
  <c r="F186" i="71"/>
  <c r="E186" i="71"/>
  <c r="E195" i="71" s="1"/>
  <c r="AB191" i="70"/>
  <c r="AI187" i="70"/>
  <c r="AH187" i="70"/>
  <c r="AG187" i="70"/>
  <c r="AF187" i="70"/>
  <c r="AE187" i="70"/>
  <c r="AD187" i="70"/>
  <c r="AC187" i="70"/>
  <c r="AB187" i="70"/>
  <c r="AA187" i="70"/>
  <c r="Z187" i="70"/>
  <c r="Y187" i="70"/>
  <c r="X187" i="70"/>
  <c r="W187" i="70"/>
  <c r="V187" i="70"/>
  <c r="U187" i="70"/>
  <c r="T187" i="70"/>
  <c r="S187" i="70"/>
  <c r="R187" i="70"/>
  <c r="Q187" i="70"/>
  <c r="P187" i="70"/>
  <c r="O187" i="70"/>
  <c r="N187" i="70"/>
  <c r="M187" i="70"/>
  <c r="L187" i="70"/>
  <c r="K187" i="70"/>
  <c r="J187" i="70"/>
  <c r="I187" i="70"/>
  <c r="H187" i="70"/>
  <c r="G187" i="70"/>
  <c r="F187" i="70"/>
  <c r="E187" i="70"/>
  <c r="AI186" i="70"/>
  <c r="AI195" i="70" s="1"/>
  <c r="AH186" i="70"/>
  <c r="AH195" i="70" s="1"/>
  <c r="AG186" i="70"/>
  <c r="AG195" i="70" s="1"/>
  <c r="AF186" i="70"/>
  <c r="AF195" i="70" s="1"/>
  <c r="AE186" i="70"/>
  <c r="AD186" i="70"/>
  <c r="AD195" i="70" s="1"/>
  <c r="AC186" i="70"/>
  <c r="AC195" i="70" s="1"/>
  <c r="AB186" i="70"/>
  <c r="AB195" i="70" s="1"/>
  <c r="AA186" i="70"/>
  <c r="AA195" i="70" s="1"/>
  <c r="Z186" i="70"/>
  <c r="Z195" i="70" s="1"/>
  <c r="Y186" i="70"/>
  <c r="Y195" i="70" s="1"/>
  <c r="X186" i="70"/>
  <c r="W186" i="70"/>
  <c r="V186" i="70"/>
  <c r="V195" i="70" s="1"/>
  <c r="U186" i="70"/>
  <c r="U195" i="70" s="1"/>
  <c r="T186" i="70"/>
  <c r="T195" i="70" s="1"/>
  <c r="S186" i="70"/>
  <c r="S195" i="70" s="1"/>
  <c r="R186" i="70"/>
  <c r="R195" i="70" s="1"/>
  <c r="Q186" i="70"/>
  <c r="Q195" i="70" s="1"/>
  <c r="P186" i="70"/>
  <c r="O186" i="70"/>
  <c r="N186" i="70"/>
  <c r="N195" i="70" s="1"/>
  <c r="M186" i="70"/>
  <c r="M195" i="70" s="1"/>
  <c r="L186" i="70"/>
  <c r="K186" i="70"/>
  <c r="K195" i="70" s="1"/>
  <c r="J186" i="70"/>
  <c r="J195" i="70" s="1"/>
  <c r="I186" i="70"/>
  <c r="I195" i="70" s="1"/>
  <c r="H186" i="70"/>
  <c r="G186" i="70"/>
  <c r="G195" i="70" s="1"/>
  <c r="F186" i="70"/>
  <c r="F195" i="70" s="1"/>
  <c r="E186" i="70"/>
  <c r="AI187" i="69"/>
  <c r="AH187" i="69"/>
  <c r="AG187" i="69"/>
  <c r="AF187" i="69"/>
  <c r="AE187" i="69"/>
  <c r="AD187" i="69"/>
  <c r="AC187" i="69"/>
  <c r="AB187" i="69"/>
  <c r="AA187" i="69"/>
  <c r="Z187" i="69"/>
  <c r="Y187" i="69"/>
  <c r="X187" i="69"/>
  <c r="W187" i="69"/>
  <c r="V187" i="69"/>
  <c r="U187" i="69"/>
  <c r="T187" i="69"/>
  <c r="S187" i="69"/>
  <c r="R187" i="69"/>
  <c r="Q187" i="69"/>
  <c r="P187" i="69"/>
  <c r="O187" i="69"/>
  <c r="N187" i="69"/>
  <c r="M187" i="69"/>
  <c r="L187" i="69"/>
  <c r="K187" i="69"/>
  <c r="J187" i="69"/>
  <c r="I187" i="69"/>
  <c r="H187" i="69"/>
  <c r="G187" i="69"/>
  <c r="F187" i="69"/>
  <c r="E187" i="69"/>
  <c r="AI186" i="69"/>
  <c r="AH186" i="69"/>
  <c r="AG186" i="69"/>
  <c r="AG195" i="69" s="1"/>
  <c r="AF186" i="69"/>
  <c r="AE186" i="69"/>
  <c r="AD186" i="69"/>
  <c r="AD195" i="69" s="1"/>
  <c r="AC186" i="69"/>
  <c r="AB186" i="69"/>
  <c r="AB195" i="69" s="1"/>
  <c r="AA186" i="69"/>
  <c r="AA195" i="69" s="1"/>
  <c r="Z186" i="69"/>
  <c r="Y186" i="69"/>
  <c r="Y195" i="69" s="1"/>
  <c r="X186" i="69"/>
  <c r="W186" i="69"/>
  <c r="W195" i="69" s="1"/>
  <c r="V186" i="69"/>
  <c r="U186" i="69"/>
  <c r="T186" i="69"/>
  <c r="T195" i="69" s="1"/>
  <c r="S186" i="69"/>
  <c r="R186" i="69"/>
  <c r="Q186" i="69"/>
  <c r="Q195" i="69" s="1"/>
  <c r="P186" i="69"/>
  <c r="O186" i="69"/>
  <c r="N186" i="69"/>
  <c r="N195" i="69" s="1"/>
  <c r="M186" i="69"/>
  <c r="L186" i="69"/>
  <c r="L195" i="69" s="1"/>
  <c r="K186" i="69"/>
  <c r="K195" i="69" s="1"/>
  <c r="J186" i="69"/>
  <c r="I186" i="69"/>
  <c r="H186" i="69"/>
  <c r="G186" i="69"/>
  <c r="F186" i="69"/>
  <c r="F195" i="69" s="1"/>
  <c r="E186" i="69"/>
  <c r="AI187" i="68"/>
  <c r="AH187" i="68"/>
  <c r="AG187" i="68"/>
  <c r="AF187" i="68"/>
  <c r="AE187" i="68"/>
  <c r="AD187" i="68"/>
  <c r="AC187" i="68"/>
  <c r="AB187" i="68"/>
  <c r="AA187" i="68"/>
  <c r="Z187" i="68"/>
  <c r="Y187" i="68"/>
  <c r="X187" i="68"/>
  <c r="W187" i="68"/>
  <c r="V187" i="68"/>
  <c r="U187" i="68"/>
  <c r="T187" i="68"/>
  <c r="S187" i="68"/>
  <c r="R187" i="68"/>
  <c r="Q187" i="68"/>
  <c r="P187" i="68"/>
  <c r="O187" i="68"/>
  <c r="N187" i="68"/>
  <c r="M187" i="68"/>
  <c r="L187" i="68"/>
  <c r="K187" i="68"/>
  <c r="J187" i="68"/>
  <c r="I187" i="68"/>
  <c r="H187" i="68"/>
  <c r="G187" i="68"/>
  <c r="F187" i="68"/>
  <c r="E187" i="68"/>
  <c r="AI186" i="68"/>
  <c r="AH186" i="68"/>
  <c r="AG186" i="68"/>
  <c r="AF186" i="68"/>
  <c r="AE186" i="68"/>
  <c r="AD186" i="68"/>
  <c r="AC186" i="68"/>
  <c r="AB186" i="68"/>
  <c r="AA186" i="68"/>
  <c r="Z186" i="68"/>
  <c r="Y186" i="68"/>
  <c r="X186" i="68"/>
  <c r="W186" i="68"/>
  <c r="V186" i="68"/>
  <c r="U186" i="68"/>
  <c r="T186" i="68"/>
  <c r="S186" i="68"/>
  <c r="R186" i="68"/>
  <c r="Q186" i="68"/>
  <c r="P186" i="68"/>
  <c r="O186" i="68"/>
  <c r="N186" i="68"/>
  <c r="M186" i="68"/>
  <c r="L186" i="68"/>
  <c r="K186" i="68"/>
  <c r="J186" i="68"/>
  <c r="I186" i="68"/>
  <c r="H186" i="68"/>
  <c r="G186" i="68"/>
  <c r="F186" i="68"/>
  <c r="E186" i="68"/>
  <c r="AI187" i="67"/>
  <c r="AH187" i="67"/>
  <c r="AG187" i="67"/>
  <c r="AF187" i="67"/>
  <c r="AE187" i="67"/>
  <c r="AD187" i="67"/>
  <c r="AC187" i="67"/>
  <c r="AB187" i="67"/>
  <c r="AA187" i="67"/>
  <c r="Z187" i="67"/>
  <c r="Y187" i="67"/>
  <c r="X187" i="67"/>
  <c r="W187" i="67"/>
  <c r="V187" i="67"/>
  <c r="U187" i="67"/>
  <c r="T187" i="67"/>
  <c r="S187" i="67"/>
  <c r="R187" i="67"/>
  <c r="Q187" i="67"/>
  <c r="P187" i="67"/>
  <c r="O187" i="67"/>
  <c r="N187" i="67"/>
  <c r="M187" i="67"/>
  <c r="L187" i="67"/>
  <c r="K187" i="67"/>
  <c r="J187" i="67"/>
  <c r="I187" i="67"/>
  <c r="H187" i="67"/>
  <c r="G187" i="67"/>
  <c r="F187" i="67"/>
  <c r="E187" i="67"/>
  <c r="AI186" i="67"/>
  <c r="AH186" i="67"/>
  <c r="AG186" i="67"/>
  <c r="AF186" i="67"/>
  <c r="AE186" i="67"/>
  <c r="AD186" i="67"/>
  <c r="AC186" i="67"/>
  <c r="AB186" i="67"/>
  <c r="AA186" i="67"/>
  <c r="Z186" i="67"/>
  <c r="Y186" i="67"/>
  <c r="X186" i="67"/>
  <c r="W186" i="67"/>
  <c r="V186" i="67"/>
  <c r="U186" i="67"/>
  <c r="T186" i="67"/>
  <c r="S186" i="67"/>
  <c r="R186" i="67"/>
  <c r="Q186" i="67"/>
  <c r="P186" i="67"/>
  <c r="O186" i="67"/>
  <c r="N186" i="67"/>
  <c r="M186" i="67"/>
  <c r="L186" i="67"/>
  <c r="K186" i="67"/>
  <c r="J186" i="67"/>
  <c r="I186" i="67"/>
  <c r="H186" i="67"/>
  <c r="G186" i="67"/>
  <c r="F186" i="67"/>
  <c r="E186" i="67"/>
  <c r="H191" i="75" l="1"/>
  <c r="H195" i="75"/>
  <c r="T191" i="75"/>
  <c r="T195" i="75"/>
  <c r="I191" i="75"/>
  <c r="I195" i="75"/>
  <c r="U191" i="75"/>
  <c r="U195" i="75"/>
  <c r="W191" i="75"/>
  <c r="W195" i="75"/>
  <c r="E191" i="75"/>
  <c r="E195" i="75"/>
  <c r="V191" i="75"/>
  <c r="V195" i="75"/>
  <c r="L191" i="75"/>
  <c r="L195" i="75"/>
  <c r="X191" i="75"/>
  <c r="X195" i="75"/>
  <c r="M191" i="75"/>
  <c r="M195" i="75"/>
  <c r="O198" i="75"/>
  <c r="O195" i="75"/>
  <c r="N191" i="75"/>
  <c r="N195" i="75"/>
  <c r="AD191" i="75"/>
  <c r="AD195" i="75"/>
  <c r="L191" i="74"/>
  <c r="L195" i="74"/>
  <c r="W197" i="74"/>
  <c r="W195" i="74"/>
  <c r="O197" i="74"/>
  <c r="O195" i="74"/>
  <c r="P197" i="74"/>
  <c r="P195" i="74"/>
  <c r="E198" i="74"/>
  <c r="E195" i="74"/>
  <c r="AE197" i="74"/>
  <c r="AE195" i="74"/>
  <c r="AA191" i="73"/>
  <c r="AA195" i="73"/>
  <c r="X197" i="73"/>
  <c r="X195" i="73"/>
  <c r="AB191" i="73"/>
  <c r="AB195" i="73"/>
  <c r="P197" i="73"/>
  <c r="P195" i="73"/>
  <c r="S191" i="73"/>
  <c r="S195" i="73"/>
  <c r="F198" i="73"/>
  <c r="V198" i="73"/>
  <c r="V195" i="73"/>
  <c r="AA191" i="72"/>
  <c r="AA195" i="72"/>
  <c r="R191" i="72"/>
  <c r="R195" i="72"/>
  <c r="AD191" i="72"/>
  <c r="AD195" i="72"/>
  <c r="I191" i="72"/>
  <c r="U191" i="72"/>
  <c r="U195" i="72"/>
  <c r="AG191" i="72"/>
  <c r="K191" i="72"/>
  <c r="K195" i="72"/>
  <c r="AI191" i="72"/>
  <c r="AI195" i="72"/>
  <c r="L191" i="72"/>
  <c r="L195" i="72"/>
  <c r="X191" i="72"/>
  <c r="X195" i="72"/>
  <c r="H191" i="72"/>
  <c r="H195" i="72"/>
  <c r="J191" i="72"/>
  <c r="J195" i="72"/>
  <c r="AH191" i="72"/>
  <c r="AH195" i="72"/>
  <c r="M191" i="72"/>
  <c r="M195" i="72"/>
  <c r="N191" i="72"/>
  <c r="N195" i="72"/>
  <c r="P191" i="72"/>
  <c r="P195" i="72"/>
  <c r="AB191" i="72"/>
  <c r="AB195" i="72"/>
  <c r="Q191" i="72"/>
  <c r="Q195" i="72"/>
  <c r="AC191" i="72"/>
  <c r="AC195" i="72"/>
  <c r="AJ187" i="71"/>
  <c r="AI195" i="71"/>
  <c r="Z198" i="71"/>
  <c r="Z195" i="71"/>
  <c r="K197" i="71"/>
  <c r="K195" i="71"/>
  <c r="AJ186" i="71"/>
  <c r="AJ195" i="71" s="1"/>
  <c r="W198" i="71"/>
  <c r="W195" i="71"/>
  <c r="X191" i="71"/>
  <c r="X195" i="71"/>
  <c r="Y198" i="71"/>
  <c r="Y195" i="71"/>
  <c r="Q198" i="71"/>
  <c r="Q195" i="71"/>
  <c r="F191" i="71"/>
  <c r="F195" i="71"/>
  <c r="R197" i="71"/>
  <c r="R195" i="71"/>
  <c r="AD197" i="71"/>
  <c r="AD195" i="71"/>
  <c r="AE191" i="71"/>
  <c r="AE195" i="71"/>
  <c r="I197" i="71"/>
  <c r="I195" i="71"/>
  <c r="H191" i="71"/>
  <c r="J197" i="71"/>
  <c r="J195" i="71"/>
  <c r="AH198" i="71"/>
  <c r="AH195" i="71"/>
  <c r="AE197" i="70"/>
  <c r="AE195" i="70"/>
  <c r="W197" i="70"/>
  <c r="W195" i="70"/>
  <c r="L191" i="70"/>
  <c r="L195" i="70"/>
  <c r="O197" i="70"/>
  <c r="O195" i="70"/>
  <c r="X197" i="70"/>
  <c r="X195" i="70"/>
  <c r="P197" i="70"/>
  <c r="P195" i="70"/>
  <c r="E198" i="70"/>
  <c r="E195" i="70"/>
  <c r="H197" i="70"/>
  <c r="H195" i="70"/>
  <c r="AC191" i="69"/>
  <c r="AC195" i="69"/>
  <c r="AH191" i="69"/>
  <c r="AH195" i="69"/>
  <c r="G191" i="69"/>
  <c r="G195" i="69"/>
  <c r="S191" i="69"/>
  <c r="S195" i="69"/>
  <c r="AE191" i="69"/>
  <c r="AE195" i="69"/>
  <c r="P191" i="69"/>
  <c r="P195" i="69"/>
  <c r="R191" i="69"/>
  <c r="R195" i="69"/>
  <c r="H191" i="69"/>
  <c r="H195" i="69"/>
  <c r="AF191" i="69"/>
  <c r="AF195" i="69"/>
  <c r="V191" i="69"/>
  <c r="V195" i="69"/>
  <c r="E191" i="69"/>
  <c r="E195" i="69"/>
  <c r="I191" i="69"/>
  <c r="I195" i="69"/>
  <c r="U191" i="69"/>
  <c r="U195" i="69"/>
  <c r="J191" i="69"/>
  <c r="J195" i="69"/>
  <c r="AJ187" i="69"/>
  <c r="AI195" i="69"/>
  <c r="X191" i="69"/>
  <c r="X195" i="69"/>
  <c r="M191" i="69"/>
  <c r="M195" i="69"/>
  <c r="Z191" i="69"/>
  <c r="Z195" i="69"/>
  <c r="O191" i="69"/>
  <c r="O195" i="69"/>
  <c r="U198" i="68"/>
  <c r="X197" i="68"/>
  <c r="G197" i="68"/>
  <c r="AF197" i="68"/>
  <c r="AC197" i="68"/>
  <c r="AE197" i="68"/>
  <c r="H197" i="67"/>
  <c r="L197" i="67"/>
  <c r="AD198" i="67"/>
  <c r="T191" i="67"/>
  <c r="AJ187" i="67"/>
  <c r="M191" i="67"/>
  <c r="Z191" i="67"/>
  <c r="O198" i="67"/>
  <c r="E191" i="67"/>
  <c r="J198" i="67"/>
  <c r="AC198" i="68"/>
  <c r="AD191" i="71"/>
  <c r="X197" i="67"/>
  <c r="Y191" i="69"/>
  <c r="AG197" i="69"/>
  <c r="J191" i="67"/>
  <c r="R191" i="67"/>
  <c r="R198" i="67"/>
  <c r="Z198" i="67"/>
  <c r="AH191" i="67"/>
  <c r="AH198" i="67"/>
  <c r="P197" i="67"/>
  <c r="P191" i="67"/>
  <c r="Q197" i="67"/>
  <c r="E198" i="73"/>
  <c r="I197" i="67"/>
  <c r="L191" i="67"/>
  <c r="L198" i="67"/>
  <c r="T198" i="67"/>
  <c r="AB198" i="67"/>
  <c r="AB197" i="67"/>
  <c r="AB191" i="67"/>
  <c r="T197" i="67"/>
  <c r="Y197" i="67"/>
  <c r="E197" i="67"/>
  <c r="U191" i="67"/>
  <c r="AC191" i="67"/>
  <c r="N198" i="67"/>
  <c r="V197" i="67"/>
  <c r="S198" i="72"/>
  <c r="AJ187" i="72"/>
  <c r="F197" i="67"/>
  <c r="G198" i="67"/>
  <c r="W198" i="67"/>
  <c r="AE198" i="67"/>
  <c r="L198" i="71"/>
  <c r="L197" i="71"/>
  <c r="T198" i="71"/>
  <c r="AB197" i="71"/>
  <c r="AJ198" i="71"/>
  <c r="AF197" i="67"/>
  <c r="AF191" i="67"/>
  <c r="AJ187" i="68"/>
  <c r="AA198" i="68"/>
  <c r="I198" i="71"/>
  <c r="F197" i="71"/>
  <c r="N197" i="71"/>
  <c r="O197" i="73"/>
  <c r="W197" i="73"/>
  <c r="AE197" i="73"/>
  <c r="E197" i="68"/>
  <c r="AI198" i="68"/>
  <c r="AF197" i="70"/>
  <c r="G198" i="71"/>
  <c r="G191" i="71"/>
  <c r="O198" i="71"/>
  <c r="O191" i="71"/>
  <c r="AE198" i="71"/>
  <c r="J191" i="71"/>
  <c r="H197" i="68"/>
  <c r="E198" i="68"/>
  <c r="F198" i="70"/>
  <c r="N191" i="71"/>
  <c r="F198" i="74"/>
  <c r="N198" i="74"/>
  <c r="V198" i="74"/>
  <c r="AD198" i="74"/>
  <c r="M197" i="68"/>
  <c r="K198" i="68"/>
  <c r="N198" i="70"/>
  <c r="Y197" i="71"/>
  <c r="AG198" i="71"/>
  <c r="V191" i="71"/>
  <c r="AF191" i="72"/>
  <c r="AG197" i="67"/>
  <c r="P197" i="68"/>
  <c r="M198" i="68"/>
  <c r="V198" i="70"/>
  <c r="J198" i="71"/>
  <c r="R191" i="71"/>
  <c r="R198" i="71"/>
  <c r="Z197" i="71"/>
  <c r="AH191" i="71"/>
  <c r="W191" i="71"/>
  <c r="V197" i="71"/>
  <c r="AI191" i="73"/>
  <c r="K191" i="73"/>
  <c r="H197" i="74"/>
  <c r="X197" i="74"/>
  <c r="AF197" i="74"/>
  <c r="U197" i="68"/>
  <c r="S198" i="68"/>
  <c r="T191" i="70"/>
  <c r="AD198" i="70"/>
  <c r="S197" i="71"/>
  <c r="AA197" i="71"/>
  <c r="AI197" i="71"/>
  <c r="Z191" i="71"/>
  <c r="E197" i="72"/>
  <c r="AC191" i="75"/>
  <c r="AD198" i="73"/>
  <c r="AB191" i="75"/>
  <c r="H197" i="73"/>
  <c r="G198" i="75"/>
  <c r="T191" i="74"/>
  <c r="L191" i="73"/>
  <c r="AF197" i="73"/>
  <c r="AB191" i="74"/>
  <c r="T191" i="73"/>
  <c r="N198" i="73"/>
  <c r="K198" i="75"/>
  <c r="K197" i="75"/>
  <c r="S198" i="75"/>
  <c r="S197" i="75"/>
  <c r="AA198" i="75"/>
  <c r="AA197" i="75"/>
  <c r="AI198" i="75"/>
  <c r="AI197" i="75"/>
  <c r="L198" i="75"/>
  <c r="L197" i="75"/>
  <c r="T198" i="75"/>
  <c r="T197" i="75"/>
  <c r="AB198" i="75"/>
  <c r="AB197" i="75"/>
  <c r="AJ186" i="75"/>
  <c r="AJ195" i="75" s="1"/>
  <c r="F191" i="75"/>
  <c r="I197" i="75"/>
  <c r="W198" i="75"/>
  <c r="Z198" i="75"/>
  <c r="Z197" i="75"/>
  <c r="E198" i="75"/>
  <c r="E197" i="75"/>
  <c r="M198" i="75"/>
  <c r="M197" i="75"/>
  <c r="U198" i="75"/>
  <c r="U197" i="75"/>
  <c r="AC198" i="75"/>
  <c r="AC197" i="75"/>
  <c r="G191" i="75"/>
  <c r="O191" i="75"/>
  <c r="AE191" i="75"/>
  <c r="Q197" i="75"/>
  <c r="AE198" i="75"/>
  <c r="R198" i="75"/>
  <c r="R197" i="75"/>
  <c r="AH198" i="75"/>
  <c r="AH197" i="75"/>
  <c r="F198" i="75"/>
  <c r="F197" i="75"/>
  <c r="N198" i="75"/>
  <c r="N197" i="75"/>
  <c r="V198" i="75"/>
  <c r="V197" i="75"/>
  <c r="AD198" i="75"/>
  <c r="AD197" i="75"/>
  <c r="AJ187" i="75"/>
  <c r="P191" i="75"/>
  <c r="AF191" i="75"/>
  <c r="Y197" i="75"/>
  <c r="J198" i="75"/>
  <c r="J197" i="75"/>
  <c r="G197" i="75"/>
  <c r="O197" i="75"/>
  <c r="W197" i="75"/>
  <c r="AE197" i="75"/>
  <c r="Q191" i="75"/>
  <c r="Y191" i="75"/>
  <c r="AG191" i="75"/>
  <c r="AG197" i="75"/>
  <c r="H197" i="75"/>
  <c r="H198" i="75"/>
  <c r="P197" i="75"/>
  <c r="P198" i="75"/>
  <c r="X197" i="75"/>
  <c r="X198" i="75"/>
  <c r="AF197" i="75"/>
  <c r="AF198" i="75"/>
  <c r="J191" i="75"/>
  <c r="R191" i="75"/>
  <c r="Z191" i="75"/>
  <c r="AH191" i="75"/>
  <c r="I198" i="75"/>
  <c r="Q198" i="75"/>
  <c r="Y198" i="75"/>
  <c r="AG198" i="75"/>
  <c r="K191" i="75"/>
  <c r="S191" i="75"/>
  <c r="AA191" i="75"/>
  <c r="AI191" i="75"/>
  <c r="E191" i="74"/>
  <c r="M191" i="74"/>
  <c r="U191" i="74"/>
  <c r="AC191" i="74"/>
  <c r="I197" i="74"/>
  <c r="Q197" i="74"/>
  <c r="Y197" i="74"/>
  <c r="AG197" i="74"/>
  <c r="G198" i="74"/>
  <c r="O198" i="74"/>
  <c r="W198" i="74"/>
  <c r="AE198" i="74"/>
  <c r="AJ186" i="74"/>
  <c r="AJ195" i="74" s="1"/>
  <c r="F191" i="74"/>
  <c r="N191" i="74"/>
  <c r="V191" i="74"/>
  <c r="AD191" i="74"/>
  <c r="J197" i="74"/>
  <c r="R197" i="74"/>
  <c r="Z197" i="74"/>
  <c r="AH197" i="74"/>
  <c r="H198" i="74"/>
  <c r="P198" i="74"/>
  <c r="X198" i="74"/>
  <c r="AF198" i="74"/>
  <c r="G191" i="74"/>
  <c r="O191" i="74"/>
  <c r="W191" i="74"/>
  <c r="AE191" i="74"/>
  <c r="K197" i="74"/>
  <c r="S197" i="74"/>
  <c r="AA197" i="74"/>
  <c r="AI197" i="74"/>
  <c r="I198" i="74"/>
  <c r="Q198" i="74"/>
  <c r="Y198" i="74"/>
  <c r="AG198" i="74"/>
  <c r="AJ187" i="74"/>
  <c r="H191" i="74"/>
  <c r="P191" i="74"/>
  <c r="X191" i="74"/>
  <c r="AF191" i="74"/>
  <c r="L197" i="74"/>
  <c r="T197" i="74"/>
  <c r="AB197" i="74"/>
  <c r="J198" i="74"/>
  <c r="R198" i="74"/>
  <c r="Z198" i="74"/>
  <c r="AH198" i="74"/>
  <c r="I191" i="74"/>
  <c r="Q191" i="74"/>
  <c r="Y191" i="74"/>
  <c r="AG191" i="74"/>
  <c r="E197" i="74"/>
  <c r="M197" i="74"/>
  <c r="U197" i="74"/>
  <c r="AC197" i="74"/>
  <c r="K198" i="74"/>
  <c r="S198" i="74"/>
  <c r="AA198" i="74"/>
  <c r="AI198" i="74"/>
  <c r="J191" i="74"/>
  <c r="R191" i="74"/>
  <c r="Z191" i="74"/>
  <c r="AH191" i="74"/>
  <c r="F197" i="74"/>
  <c r="N197" i="74"/>
  <c r="V197" i="74"/>
  <c r="AD197" i="74"/>
  <c r="L198" i="74"/>
  <c r="T198" i="74"/>
  <c r="AB198" i="74"/>
  <c r="K191" i="74"/>
  <c r="S191" i="74"/>
  <c r="AA191" i="74"/>
  <c r="AI191" i="74"/>
  <c r="G197" i="74"/>
  <c r="M198" i="74"/>
  <c r="U198" i="74"/>
  <c r="AC198" i="74"/>
  <c r="E191" i="73"/>
  <c r="M191" i="73"/>
  <c r="U191" i="73"/>
  <c r="AC191" i="73"/>
  <c r="I197" i="73"/>
  <c r="Q197" i="73"/>
  <c r="Y197" i="73"/>
  <c r="AG197" i="73"/>
  <c r="G198" i="73"/>
  <c r="O198" i="73"/>
  <c r="W198" i="73"/>
  <c r="AE198" i="73"/>
  <c r="AJ186" i="73"/>
  <c r="AJ195" i="73" s="1"/>
  <c r="F191" i="73"/>
  <c r="N191" i="73"/>
  <c r="V191" i="73"/>
  <c r="AD191" i="73"/>
  <c r="J197" i="73"/>
  <c r="R197" i="73"/>
  <c r="Z197" i="73"/>
  <c r="AH197" i="73"/>
  <c r="H198" i="73"/>
  <c r="P198" i="73"/>
  <c r="X198" i="73"/>
  <c r="AF198" i="73"/>
  <c r="G191" i="73"/>
  <c r="O191" i="73"/>
  <c r="W191" i="73"/>
  <c r="AE191" i="73"/>
  <c r="K197" i="73"/>
  <c r="S197" i="73"/>
  <c r="AA197" i="73"/>
  <c r="AI197" i="73"/>
  <c r="I198" i="73"/>
  <c r="Q198" i="73"/>
  <c r="Y198" i="73"/>
  <c r="AG198" i="73"/>
  <c r="AJ187" i="73"/>
  <c r="H191" i="73"/>
  <c r="P191" i="73"/>
  <c r="X191" i="73"/>
  <c r="AF191" i="73"/>
  <c r="L197" i="73"/>
  <c r="T197" i="73"/>
  <c r="AB197" i="73"/>
  <c r="J198" i="73"/>
  <c r="R198" i="73"/>
  <c r="Z198" i="73"/>
  <c r="AH198" i="73"/>
  <c r="I191" i="73"/>
  <c r="Q191" i="73"/>
  <c r="Y191" i="73"/>
  <c r="AG191" i="73"/>
  <c r="E197" i="73"/>
  <c r="M197" i="73"/>
  <c r="U197" i="73"/>
  <c r="AC197" i="73"/>
  <c r="K198" i="73"/>
  <c r="S198" i="73"/>
  <c r="AA198" i="73"/>
  <c r="AI198" i="73"/>
  <c r="J191" i="73"/>
  <c r="R191" i="73"/>
  <c r="Z191" i="73"/>
  <c r="AH191" i="73"/>
  <c r="F197" i="73"/>
  <c r="N197" i="73"/>
  <c r="V197" i="73"/>
  <c r="AD197" i="73"/>
  <c r="L198" i="73"/>
  <c r="T198" i="73"/>
  <c r="AB198" i="73"/>
  <c r="G197" i="73"/>
  <c r="M198" i="73"/>
  <c r="U198" i="73"/>
  <c r="AC198" i="73"/>
  <c r="G198" i="72"/>
  <c r="G197" i="72"/>
  <c r="O198" i="72"/>
  <c r="O197" i="72"/>
  <c r="W198" i="72"/>
  <c r="W197" i="72"/>
  <c r="AE198" i="72"/>
  <c r="AE197" i="72"/>
  <c r="M197" i="72"/>
  <c r="AA198" i="72"/>
  <c r="H198" i="72"/>
  <c r="H197" i="72"/>
  <c r="P198" i="72"/>
  <c r="P197" i="72"/>
  <c r="X198" i="72"/>
  <c r="X197" i="72"/>
  <c r="AF198" i="72"/>
  <c r="AF197" i="72"/>
  <c r="Z191" i="72"/>
  <c r="U197" i="72"/>
  <c r="AI198" i="72"/>
  <c r="F198" i="72"/>
  <c r="F197" i="72"/>
  <c r="I198" i="72"/>
  <c r="I197" i="72"/>
  <c r="Q198" i="72"/>
  <c r="Q197" i="72"/>
  <c r="Y198" i="72"/>
  <c r="Y197" i="72"/>
  <c r="AG198" i="72"/>
  <c r="AG197" i="72"/>
  <c r="S191" i="72"/>
  <c r="AC197" i="72"/>
  <c r="J198" i="72"/>
  <c r="J197" i="72"/>
  <c r="R198" i="72"/>
  <c r="R197" i="72"/>
  <c r="Z198" i="72"/>
  <c r="Z197" i="72"/>
  <c r="AH198" i="72"/>
  <c r="AH197" i="72"/>
  <c r="T191" i="72"/>
  <c r="V198" i="72"/>
  <c r="V197" i="72"/>
  <c r="K197" i="72"/>
  <c r="S197" i="72"/>
  <c r="AA197" i="72"/>
  <c r="AI197" i="72"/>
  <c r="E191" i="72"/>
  <c r="L197" i="72"/>
  <c r="L198" i="72"/>
  <c r="T197" i="72"/>
  <c r="T198" i="72"/>
  <c r="AB197" i="72"/>
  <c r="AB198" i="72"/>
  <c r="AJ186" i="72"/>
  <c r="AJ195" i="72" s="1"/>
  <c r="F191" i="72"/>
  <c r="V191" i="72"/>
  <c r="N198" i="72"/>
  <c r="N197" i="72"/>
  <c r="AD198" i="72"/>
  <c r="AD197" i="72"/>
  <c r="E198" i="72"/>
  <c r="M198" i="72"/>
  <c r="U198" i="72"/>
  <c r="AC198" i="72"/>
  <c r="G191" i="72"/>
  <c r="O191" i="72"/>
  <c r="W191" i="72"/>
  <c r="AE191" i="72"/>
  <c r="K198" i="72"/>
  <c r="H197" i="71"/>
  <c r="P197" i="71"/>
  <c r="X197" i="71"/>
  <c r="AF197" i="71"/>
  <c r="H198" i="71"/>
  <c r="X198" i="71"/>
  <c r="AB198" i="71"/>
  <c r="P198" i="71"/>
  <c r="AF198" i="71"/>
  <c r="T191" i="71"/>
  <c r="AJ191" i="71"/>
  <c r="AK187" i="71"/>
  <c r="E191" i="71"/>
  <c r="E198" i="71"/>
  <c r="E197" i="71"/>
  <c r="M191" i="71"/>
  <c r="M198" i="71"/>
  <c r="M197" i="71"/>
  <c r="U191" i="71"/>
  <c r="U198" i="71"/>
  <c r="U197" i="71"/>
  <c r="AC191" i="71"/>
  <c r="AC198" i="71"/>
  <c r="AC197" i="71"/>
  <c r="AK186" i="71"/>
  <c r="AK195" i="71" s="1"/>
  <c r="L191" i="71"/>
  <c r="AB191" i="71"/>
  <c r="F198" i="71"/>
  <c r="N198" i="71"/>
  <c r="V198" i="71"/>
  <c r="AD198" i="71"/>
  <c r="P191" i="71"/>
  <c r="AF191" i="71"/>
  <c r="T197" i="71"/>
  <c r="AJ197" i="71"/>
  <c r="I191" i="71"/>
  <c r="Q191" i="71"/>
  <c r="Y191" i="71"/>
  <c r="AG191" i="71"/>
  <c r="K198" i="71"/>
  <c r="S198" i="71"/>
  <c r="AA198" i="71"/>
  <c r="AI198" i="71"/>
  <c r="K191" i="71"/>
  <c r="S191" i="71"/>
  <c r="AA191" i="71"/>
  <c r="AI191" i="71"/>
  <c r="G197" i="71"/>
  <c r="O197" i="71"/>
  <c r="W197" i="71"/>
  <c r="AE197" i="71"/>
  <c r="Q197" i="71"/>
  <c r="AG197" i="71"/>
  <c r="E191" i="70"/>
  <c r="M191" i="70"/>
  <c r="U191" i="70"/>
  <c r="AC191" i="70"/>
  <c r="I197" i="70"/>
  <c r="Q197" i="70"/>
  <c r="Y197" i="70"/>
  <c r="AG197" i="70"/>
  <c r="G198" i="70"/>
  <c r="O198" i="70"/>
  <c r="W198" i="70"/>
  <c r="AE198" i="70"/>
  <c r="AJ186" i="70"/>
  <c r="AJ195" i="70" s="1"/>
  <c r="F191" i="70"/>
  <c r="N191" i="70"/>
  <c r="V191" i="70"/>
  <c r="AD191" i="70"/>
  <c r="J197" i="70"/>
  <c r="R197" i="70"/>
  <c r="Z197" i="70"/>
  <c r="AH197" i="70"/>
  <c r="H198" i="70"/>
  <c r="P198" i="70"/>
  <c r="X198" i="70"/>
  <c r="AF198" i="70"/>
  <c r="G191" i="70"/>
  <c r="O191" i="70"/>
  <c r="W191" i="70"/>
  <c r="AE191" i="70"/>
  <c r="K197" i="70"/>
  <c r="S197" i="70"/>
  <c r="AA197" i="70"/>
  <c r="AI197" i="70"/>
  <c r="I198" i="70"/>
  <c r="Q198" i="70"/>
  <c r="Y198" i="70"/>
  <c r="AG198" i="70"/>
  <c r="AJ187" i="70"/>
  <c r="H191" i="70"/>
  <c r="P191" i="70"/>
  <c r="X191" i="70"/>
  <c r="AF191" i="70"/>
  <c r="L197" i="70"/>
  <c r="T197" i="70"/>
  <c r="AB197" i="70"/>
  <c r="J198" i="70"/>
  <c r="R198" i="70"/>
  <c r="Z198" i="70"/>
  <c r="AH198" i="70"/>
  <c r="I191" i="70"/>
  <c r="Q191" i="70"/>
  <c r="Y191" i="70"/>
  <c r="AG191" i="70"/>
  <c r="E197" i="70"/>
  <c r="M197" i="70"/>
  <c r="U197" i="70"/>
  <c r="AC197" i="70"/>
  <c r="K198" i="70"/>
  <c r="S198" i="70"/>
  <c r="AA198" i="70"/>
  <c r="AI198" i="70"/>
  <c r="J191" i="70"/>
  <c r="R191" i="70"/>
  <c r="Z191" i="70"/>
  <c r="AH191" i="70"/>
  <c r="F197" i="70"/>
  <c r="N197" i="70"/>
  <c r="V197" i="70"/>
  <c r="AD197" i="70"/>
  <c r="L198" i="70"/>
  <c r="T198" i="70"/>
  <c r="AB198" i="70"/>
  <c r="K191" i="70"/>
  <c r="S191" i="70"/>
  <c r="AA191" i="70"/>
  <c r="AI191" i="70"/>
  <c r="G197" i="70"/>
  <c r="M198" i="70"/>
  <c r="U198" i="70"/>
  <c r="AC198" i="70"/>
  <c r="K198" i="69"/>
  <c r="K197" i="69"/>
  <c r="AI198" i="69"/>
  <c r="AI197" i="69"/>
  <c r="AB198" i="69"/>
  <c r="AB197" i="69"/>
  <c r="F191" i="69"/>
  <c r="N191" i="69"/>
  <c r="AD191" i="69"/>
  <c r="Q197" i="69"/>
  <c r="AE198" i="69"/>
  <c r="V198" i="69"/>
  <c r="V197" i="69"/>
  <c r="AA198" i="69"/>
  <c r="AA197" i="69"/>
  <c r="L198" i="69"/>
  <c r="L197" i="69"/>
  <c r="T198" i="69"/>
  <c r="T197" i="69"/>
  <c r="AJ186" i="69"/>
  <c r="AJ195" i="69" s="1"/>
  <c r="E198" i="69"/>
  <c r="E197" i="69"/>
  <c r="M198" i="69"/>
  <c r="M197" i="69"/>
  <c r="U198" i="69"/>
  <c r="U197" i="69"/>
  <c r="AC198" i="69"/>
  <c r="AC197" i="69"/>
  <c r="W191" i="69"/>
  <c r="Y197" i="69"/>
  <c r="G197" i="69"/>
  <c r="O197" i="69"/>
  <c r="W197" i="69"/>
  <c r="AE197" i="69"/>
  <c r="Q191" i="69"/>
  <c r="AG191" i="69"/>
  <c r="H197" i="69"/>
  <c r="H198" i="69"/>
  <c r="P197" i="69"/>
  <c r="P198" i="69"/>
  <c r="X197" i="69"/>
  <c r="X198" i="69"/>
  <c r="AF197" i="69"/>
  <c r="AF198" i="69"/>
  <c r="N198" i="69"/>
  <c r="N197" i="69"/>
  <c r="I198" i="69"/>
  <c r="Q198" i="69"/>
  <c r="Y198" i="69"/>
  <c r="AG198" i="69"/>
  <c r="K191" i="69"/>
  <c r="AA191" i="69"/>
  <c r="AI191" i="69"/>
  <c r="G198" i="69"/>
  <c r="J198" i="69"/>
  <c r="J197" i="69"/>
  <c r="R198" i="69"/>
  <c r="R197" i="69"/>
  <c r="Z198" i="69"/>
  <c r="Z197" i="69"/>
  <c r="AH198" i="69"/>
  <c r="AH197" i="69"/>
  <c r="L191" i="69"/>
  <c r="T191" i="69"/>
  <c r="AB191" i="69"/>
  <c r="O198" i="69"/>
  <c r="F198" i="69"/>
  <c r="F197" i="69"/>
  <c r="AD198" i="69"/>
  <c r="AD197" i="69"/>
  <c r="S198" i="69"/>
  <c r="S197" i="69"/>
  <c r="I197" i="69"/>
  <c r="W198" i="69"/>
  <c r="R198" i="68"/>
  <c r="R197" i="68"/>
  <c r="Z198" i="68"/>
  <c r="Z197" i="68"/>
  <c r="I198" i="68"/>
  <c r="I197" i="68"/>
  <c r="Q198" i="68"/>
  <c r="Q197" i="68"/>
  <c r="Y198" i="68"/>
  <c r="Y197" i="68"/>
  <c r="AG198" i="68"/>
  <c r="AG197" i="68"/>
  <c r="O197" i="68"/>
  <c r="J198" i="68"/>
  <c r="J197" i="68"/>
  <c r="F198" i="68"/>
  <c r="F197" i="68"/>
  <c r="N198" i="68"/>
  <c r="N197" i="68"/>
  <c r="V198" i="68"/>
  <c r="V197" i="68"/>
  <c r="AD198" i="68"/>
  <c r="AD197" i="68"/>
  <c r="AH198" i="68"/>
  <c r="AH197" i="68"/>
  <c r="G198" i="68"/>
  <c r="O198" i="68"/>
  <c r="W198" i="68"/>
  <c r="AE198" i="68"/>
  <c r="W197" i="68"/>
  <c r="L198" i="68"/>
  <c r="T198" i="68"/>
  <c r="AB198" i="68"/>
  <c r="AJ186" i="68"/>
  <c r="H198" i="68"/>
  <c r="P198" i="68"/>
  <c r="X198" i="68"/>
  <c r="AF198" i="68"/>
  <c r="K197" i="68"/>
  <c r="S197" i="68"/>
  <c r="AA197" i="68"/>
  <c r="AI197" i="68"/>
  <c r="L197" i="68"/>
  <c r="T197" i="68"/>
  <c r="AB197" i="68"/>
  <c r="J197" i="67"/>
  <c r="R197" i="67"/>
  <c r="Z197" i="67"/>
  <c r="AH197" i="67"/>
  <c r="P198" i="67"/>
  <c r="AF198" i="67"/>
  <c r="K198" i="67"/>
  <c r="K197" i="67"/>
  <c r="K191" i="67"/>
  <c r="S198" i="67"/>
  <c r="S197" i="67"/>
  <c r="S191" i="67"/>
  <c r="AA198" i="67"/>
  <c r="AA197" i="67"/>
  <c r="AA191" i="67"/>
  <c r="AI198" i="67"/>
  <c r="AI197" i="67"/>
  <c r="AJ186" i="67"/>
  <c r="AI191" i="67"/>
  <c r="F191" i="67"/>
  <c r="N191" i="67"/>
  <c r="V191" i="67"/>
  <c r="AD191" i="67"/>
  <c r="F198" i="67"/>
  <c r="V198" i="67"/>
  <c r="H198" i="67"/>
  <c r="X198" i="67"/>
  <c r="H191" i="67"/>
  <c r="X191" i="67"/>
  <c r="N197" i="67"/>
  <c r="AD197" i="67"/>
  <c r="G197" i="67"/>
  <c r="O197" i="67"/>
  <c r="W197" i="67"/>
  <c r="AE197" i="67"/>
  <c r="E198" i="67"/>
  <c r="M198" i="67"/>
  <c r="U198" i="67"/>
  <c r="AC198" i="67"/>
  <c r="G191" i="67"/>
  <c r="O191" i="67"/>
  <c r="W191" i="67"/>
  <c r="AE191" i="67"/>
  <c r="I198" i="67"/>
  <c r="Q198" i="67"/>
  <c r="Y198" i="67"/>
  <c r="AG198" i="67"/>
  <c r="I191" i="67"/>
  <c r="Q191" i="67"/>
  <c r="Y191" i="67"/>
  <c r="AG191" i="67"/>
  <c r="M197" i="67"/>
  <c r="U197" i="67"/>
  <c r="AC197" i="67"/>
  <c r="AJ198" i="75" l="1"/>
  <c r="AJ197" i="75"/>
  <c r="AJ191" i="75"/>
  <c r="AK187" i="75"/>
  <c r="AK186" i="75"/>
  <c r="AK195" i="75" s="1"/>
  <c r="AJ198" i="74"/>
  <c r="AJ191" i="74"/>
  <c r="AK187" i="74"/>
  <c r="AJ197" i="74"/>
  <c r="AK186" i="74"/>
  <c r="AK195" i="74" s="1"/>
  <c r="AJ198" i="73"/>
  <c r="AK187" i="73"/>
  <c r="AJ197" i="73"/>
  <c r="AK186" i="73"/>
  <c r="AK195" i="73" s="1"/>
  <c r="AJ191" i="73"/>
  <c r="AJ197" i="72"/>
  <c r="AJ198" i="72"/>
  <c r="AK186" i="72"/>
  <c r="AK195" i="72" s="1"/>
  <c r="AJ191" i="72"/>
  <c r="AK187" i="72"/>
  <c r="AK191" i="71"/>
  <c r="AK198" i="71"/>
  <c r="AK197" i="71"/>
  <c r="AL186" i="71"/>
  <c r="AL195" i="71" s="1"/>
  <c r="AL187" i="71"/>
  <c r="AJ198" i="70"/>
  <c r="AK187" i="70"/>
  <c r="AJ197" i="70"/>
  <c r="AK186" i="70"/>
  <c r="AK195" i="70" s="1"/>
  <c r="AJ191" i="70"/>
  <c r="AJ198" i="69"/>
  <c r="AJ197" i="69"/>
  <c r="AJ191" i="69"/>
  <c r="AK187" i="69"/>
  <c r="AK186" i="69"/>
  <c r="AK195" i="69" s="1"/>
  <c r="AJ197" i="68"/>
  <c r="AK186" i="68"/>
  <c r="AJ198" i="68"/>
  <c r="AK187" i="68"/>
  <c r="AK187" i="67"/>
  <c r="AK186" i="67"/>
  <c r="AJ197" i="67"/>
  <c r="AJ191" i="67"/>
  <c r="AJ198" i="67"/>
  <c r="AK198" i="75" l="1"/>
  <c r="AK197" i="75"/>
  <c r="AL187" i="75"/>
  <c r="AL186" i="75"/>
  <c r="AL195" i="75" s="1"/>
  <c r="AK191" i="75"/>
  <c r="AK198" i="74"/>
  <c r="AL187" i="74"/>
  <c r="AK197" i="74"/>
  <c r="AL186" i="74"/>
  <c r="AL195" i="74" s="1"/>
  <c r="AK191" i="74"/>
  <c r="AK198" i="73"/>
  <c r="AL187" i="73"/>
  <c r="AK197" i="73"/>
  <c r="AL186" i="73"/>
  <c r="AL195" i="73" s="1"/>
  <c r="AK191" i="73"/>
  <c r="AK198" i="72"/>
  <c r="AK191" i="72"/>
  <c r="AL186" i="72"/>
  <c r="AL195" i="72" s="1"/>
  <c r="AK197" i="72"/>
  <c r="AL187" i="72"/>
  <c r="AL198" i="71"/>
  <c r="AM187" i="71"/>
  <c r="AM186" i="71"/>
  <c r="AM195" i="71" s="1"/>
  <c r="AL191" i="71"/>
  <c r="AL197" i="71"/>
  <c r="AK198" i="70"/>
  <c r="AL187" i="70"/>
  <c r="AK197" i="70"/>
  <c r="AL186" i="70"/>
  <c r="AL195" i="70" s="1"/>
  <c r="AK191" i="70"/>
  <c r="AK198" i="69"/>
  <c r="AK197" i="69"/>
  <c r="AK191" i="69"/>
  <c r="AL186" i="69"/>
  <c r="AL195" i="69" s="1"/>
  <c r="AL187" i="69"/>
  <c r="AL187" i="68"/>
  <c r="AL186" i="68"/>
  <c r="AK197" i="68"/>
  <c r="AK198" i="68"/>
  <c r="AK197" i="67"/>
  <c r="AK198" i="67"/>
  <c r="AK191" i="67"/>
  <c r="AL187" i="67"/>
  <c r="AL186" i="67"/>
  <c r="AL198" i="75" l="1"/>
  <c r="AL197" i="75"/>
  <c r="AM187" i="75"/>
  <c r="AM186" i="75"/>
  <c r="AM195" i="75" s="1"/>
  <c r="AL191" i="75"/>
  <c r="AM187" i="74"/>
  <c r="AL197" i="74"/>
  <c r="AM186" i="74"/>
  <c r="AM195" i="74" s="1"/>
  <c r="AL191" i="74"/>
  <c r="AL198" i="74"/>
  <c r="AM187" i="73"/>
  <c r="AL197" i="73"/>
  <c r="AM186" i="73"/>
  <c r="AM195" i="73" s="1"/>
  <c r="AL198" i="73"/>
  <c r="AL191" i="73"/>
  <c r="AL198" i="72"/>
  <c r="AL197" i="72"/>
  <c r="AL191" i="72"/>
  <c r="AM187" i="72"/>
  <c r="AM186" i="72"/>
  <c r="AM195" i="72" s="1"/>
  <c r="AM198" i="71"/>
  <c r="AN187" i="71"/>
  <c r="AM197" i="71"/>
  <c r="AN186" i="71"/>
  <c r="AN195" i="71" s="1"/>
  <c r="AM191" i="71"/>
  <c r="AM187" i="70"/>
  <c r="AL197" i="70"/>
  <c r="AM186" i="70"/>
  <c r="AM195" i="70" s="1"/>
  <c r="AL198" i="70"/>
  <c r="AL191" i="70"/>
  <c r="AL198" i="69"/>
  <c r="AL197" i="69"/>
  <c r="AM187" i="69"/>
  <c r="AM186" i="69"/>
  <c r="AM195" i="69" s="1"/>
  <c r="AL191" i="69"/>
  <c r="AL198" i="68"/>
  <c r="AL197" i="68"/>
  <c r="AM187" i="68"/>
  <c r="AM186" i="68"/>
  <c r="AM186" i="67"/>
  <c r="AL191" i="67"/>
  <c r="AM187" i="67"/>
  <c r="AL198" i="67"/>
  <c r="AL197" i="67"/>
  <c r="AM197" i="75" l="1"/>
  <c r="AN186" i="75"/>
  <c r="AN195" i="75" s="1"/>
  <c r="AM198" i="75"/>
  <c r="AM191" i="75"/>
  <c r="AN187" i="75"/>
  <c r="AM197" i="74"/>
  <c r="AN186" i="74"/>
  <c r="AN195" i="74" s="1"/>
  <c r="AN187" i="74"/>
  <c r="AM191" i="74"/>
  <c r="AM198" i="74"/>
  <c r="AM197" i="73"/>
  <c r="AN186" i="73"/>
  <c r="AN195" i="73" s="1"/>
  <c r="AM191" i="73"/>
  <c r="AN187" i="73"/>
  <c r="AM198" i="73"/>
  <c r="AM198" i="72"/>
  <c r="AM197" i="72"/>
  <c r="AM191" i="72"/>
  <c r="AN187" i="72"/>
  <c r="AN186" i="72"/>
  <c r="AN195" i="72" s="1"/>
  <c r="AO187" i="71"/>
  <c r="AN197" i="71"/>
  <c r="AO186" i="71"/>
  <c r="AO195" i="71" s="1"/>
  <c r="AN191" i="71"/>
  <c r="AN198" i="71"/>
  <c r="AM197" i="70"/>
  <c r="AN186" i="70"/>
  <c r="AN195" i="70" s="1"/>
  <c r="AN187" i="70"/>
  <c r="AM191" i="70"/>
  <c r="AM198" i="70"/>
  <c r="AM197" i="69"/>
  <c r="AN187" i="69"/>
  <c r="AN186" i="69"/>
  <c r="AN195" i="69" s="1"/>
  <c r="AM198" i="69"/>
  <c r="AM191" i="69"/>
  <c r="AM198" i="68"/>
  <c r="AN186" i="68"/>
  <c r="AN187" i="68"/>
  <c r="AM197" i="68"/>
  <c r="AM191" i="67"/>
  <c r="AM197" i="67"/>
  <c r="AM198" i="67"/>
  <c r="AN186" i="67"/>
  <c r="AN187" i="67"/>
  <c r="AN197" i="75" l="1"/>
  <c r="AN198" i="75"/>
  <c r="AO186" i="75"/>
  <c r="AO195" i="75" s="1"/>
  <c r="AN191" i="75"/>
  <c r="AO187" i="75"/>
  <c r="AO186" i="74"/>
  <c r="AO195" i="74" s="1"/>
  <c r="AN191" i="74"/>
  <c r="AN198" i="74"/>
  <c r="AN197" i="74"/>
  <c r="AO187" i="74"/>
  <c r="AO186" i="73"/>
  <c r="AO195" i="73" s="1"/>
  <c r="AN191" i="73"/>
  <c r="AN197" i="73"/>
  <c r="AN198" i="73"/>
  <c r="AO187" i="73"/>
  <c r="AN198" i="72"/>
  <c r="AN197" i="72"/>
  <c r="AO187" i="72"/>
  <c r="AO186" i="72"/>
  <c r="AO195" i="72" s="1"/>
  <c r="AN191" i="72"/>
  <c r="AO197" i="71"/>
  <c r="AP186" i="71"/>
  <c r="AP195" i="71" s="1"/>
  <c r="AO191" i="71"/>
  <c r="AO198" i="71"/>
  <c r="AP187" i="71"/>
  <c r="AO186" i="70"/>
  <c r="AO195" i="70" s="1"/>
  <c r="AN191" i="70"/>
  <c r="AN198" i="70"/>
  <c r="AN197" i="70"/>
  <c r="AO187" i="70"/>
  <c r="AN197" i="69"/>
  <c r="AN198" i="69"/>
  <c r="AO187" i="69"/>
  <c r="AO186" i="69"/>
  <c r="AO195" i="69" s="1"/>
  <c r="AN191" i="69"/>
  <c r="AN198" i="68"/>
  <c r="AO187" i="68"/>
  <c r="AN197" i="68"/>
  <c r="AO186" i="68"/>
  <c r="AN198" i="67"/>
  <c r="AO186" i="67"/>
  <c r="AN191" i="67"/>
  <c r="AO187" i="67"/>
  <c r="AN197" i="67"/>
  <c r="AO198" i="75" l="1"/>
  <c r="AO197" i="75"/>
  <c r="AO191" i="75"/>
  <c r="AP186" i="75"/>
  <c r="AP195" i="75" s="1"/>
  <c r="AP187" i="75"/>
  <c r="AP186" i="74"/>
  <c r="AP195" i="74" s="1"/>
  <c r="AO191" i="74"/>
  <c r="AO198" i="74"/>
  <c r="AP187" i="74"/>
  <c r="AO197" i="74"/>
  <c r="AO191" i="73"/>
  <c r="AO198" i="73"/>
  <c r="AP186" i="73"/>
  <c r="AP195" i="73" s="1"/>
  <c r="AP187" i="73"/>
  <c r="AO197" i="73"/>
  <c r="AO198" i="72"/>
  <c r="AO197" i="72"/>
  <c r="AP187" i="72"/>
  <c r="AP186" i="72"/>
  <c r="AP195" i="72" s="1"/>
  <c r="AO191" i="72"/>
  <c r="AQ186" i="71"/>
  <c r="AQ195" i="71" s="1"/>
  <c r="AP191" i="71"/>
  <c r="AP198" i="71"/>
  <c r="AP197" i="71"/>
  <c r="AQ187" i="71"/>
  <c r="AP186" i="70"/>
  <c r="AP195" i="70" s="1"/>
  <c r="AO191" i="70"/>
  <c r="AO198" i="70"/>
  <c r="AP187" i="70"/>
  <c r="AO197" i="70"/>
  <c r="AO198" i="69"/>
  <c r="AP186" i="69"/>
  <c r="AP195" i="69" s="1"/>
  <c r="AO197" i="69"/>
  <c r="AO191" i="69"/>
  <c r="AP187" i="69"/>
  <c r="AO198" i="68"/>
  <c r="AP187" i="68"/>
  <c r="AO197" i="68"/>
  <c r="AP186" i="68"/>
  <c r="AO191" i="67"/>
  <c r="AO198" i="67"/>
  <c r="AP187" i="67"/>
  <c r="AO197" i="67"/>
  <c r="AP186" i="67"/>
  <c r="AP198" i="75" l="1"/>
  <c r="AP197" i="75"/>
  <c r="AP191" i="75"/>
  <c r="AQ187" i="75"/>
  <c r="AQ186" i="75"/>
  <c r="AQ195" i="75" s="1"/>
  <c r="AP191" i="74"/>
  <c r="AP198" i="74"/>
  <c r="AQ187" i="74"/>
  <c r="AP197" i="74"/>
  <c r="AQ186" i="74"/>
  <c r="AQ195" i="74" s="1"/>
  <c r="AP191" i="73"/>
  <c r="AP198" i="73"/>
  <c r="AQ187" i="73"/>
  <c r="AP197" i="73"/>
  <c r="AQ186" i="73"/>
  <c r="AQ195" i="73" s="1"/>
  <c r="AP198" i="72"/>
  <c r="AP197" i="72"/>
  <c r="AQ187" i="72"/>
  <c r="AQ186" i="72"/>
  <c r="AQ195" i="72" s="1"/>
  <c r="AP191" i="72"/>
  <c r="AQ191" i="71"/>
  <c r="AQ198" i="71"/>
  <c r="AR187" i="71"/>
  <c r="AQ197" i="71"/>
  <c r="AR186" i="71"/>
  <c r="AR195" i="71" s="1"/>
  <c r="AP191" i="70"/>
  <c r="AP198" i="70"/>
  <c r="AQ187" i="70"/>
  <c r="AP197" i="70"/>
  <c r="AQ186" i="70"/>
  <c r="AQ195" i="70" s="1"/>
  <c r="AP198" i="69"/>
  <c r="AP197" i="69"/>
  <c r="AP191" i="69"/>
  <c r="AQ187" i="69"/>
  <c r="AQ186" i="69"/>
  <c r="AQ195" i="69" s="1"/>
  <c r="AP198" i="68"/>
  <c r="AQ187" i="68"/>
  <c r="AP197" i="68"/>
  <c r="AQ186" i="68"/>
  <c r="AQ187" i="67"/>
  <c r="AP197" i="67"/>
  <c r="AP191" i="67"/>
  <c r="AP198" i="67"/>
  <c r="AQ186" i="67"/>
  <c r="AQ198" i="75" l="1"/>
  <c r="AQ197" i="75"/>
  <c r="AQ191" i="75"/>
  <c r="AR187" i="75"/>
  <c r="AR186" i="75"/>
  <c r="AR195" i="75" s="1"/>
  <c r="AQ191" i="74"/>
  <c r="AQ198" i="74"/>
  <c r="AR187" i="74"/>
  <c r="AQ197" i="74"/>
  <c r="AR186" i="74"/>
  <c r="AR195" i="74" s="1"/>
  <c r="AQ191" i="73"/>
  <c r="AQ198" i="73"/>
  <c r="AR187" i="73"/>
  <c r="AQ197" i="73"/>
  <c r="AR186" i="73"/>
  <c r="AR195" i="73" s="1"/>
  <c r="AQ197" i="72"/>
  <c r="AR186" i="72"/>
  <c r="AR195" i="72" s="1"/>
  <c r="AR187" i="72"/>
  <c r="AQ198" i="72"/>
  <c r="AQ191" i="72"/>
  <c r="AR191" i="71"/>
  <c r="AS187" i="71"/>
  <c r="AR198" i="71"/>
  <c r="AR197" i="71"/>
  <c r="AS186" i="71"/>
  <c r="AS195" i="71" s="1"/>
  <c r="AQ191" i="70"/>
  <c r="AQ198" i="70"/>
  <c r="AR187" i="70"/>
  <c r="AQ197" i="70"/>
  <c r="AR186" i="70"/>
  <c r="AR195" i="70" s="1"/>
  <c r="AQ198" i="69"/>
  <c r="AQ197" i="69"/>
  <c r="AQ191" i="69"/>
  <c r="AR187" i="69"/>
  <c r="AR186" i="69"/>
  <c r="AR195" i="69" s="1"/>
  <c r="AQ197" i="68"/>
  <c r="AR186" i="68"/>
  <c r="AQ198" i="68"/>
  <c r="AR187" i="68"/>
  <c r="AQ198" i="67"/>
  <c r="AQ197" i="67"/>
  <c r="AR186" i="67"/>
  <c r="AQ191" i="67"/>
  <c r="AR187" i="67"/>
  <c r="AR198" i="75" l="1"/>
  <c r="AR197" i="75"/>
  <c r="AR191" i="75"/>
  <c r="AS187" i="75"/>
  <c r="AS186" i="75"/>
  <c r="AS195" i="75" s="1"/>
  <c r="AR198" i="74"/>
  <c r="AS187" i="74"/>
  <c r="AR197" i="74"/>
  <c r="AR191" i="74"/>
  <c r="AS186" i="74"/>
  <c r="AS195" i="74" s="1"/>
  <c r="AR198" i="73"/>
  <c r="AS187" i="73"/>
  <c r="AR197" i="73"/>
  <c r="AS186" i="73"/>
  <c r="AS195" i="73" s="1"/>
  <c r="AR191" i="73"/>
  <c r="AR197" i="72"/>
  <c r="AR198" i="72"/>
  <c r="AS186" i="72"/>
  <c r="AS195" i="72" s="1"/>
  <c r="AR191" i="72"/>
  <c r="AS187" i="72"/>
  <c r="AS191" i="71"/>
  <c r="AS198" i="71"/>
  <c r="AS197" i="71"/>
  <c r="AT186" i="71"/>
  <c r="AT195" i="71" s="1"/>
  <c r="AT187" i="71"/>
  <c r="AR198" i="70"/>
  <c r="AR191" i="70"/>
  <c r="AS187" i="70"/>
  <c r="AR197" i="70"/>
  <c r="AS186" i="70"/>
  <c r="AS195" i="70" s="1"/>
  <c r="AR198" i="69"/>
  <c r="AR197" i="69"/>
  <c r="AR191" i="69"/>
  <c r="AS187" i="69"/>
  <c r="AS186" i="69"/>
  <c r="AS195" i="69" s="1"/>
  <c r="AR197" i="68"/>
  <c r="AS186" i="68"/>
  <c r="AR198" i="68"/>
  <c r="AS187" i="68"/>
  <c r="AS187" i="67"/>
  <c r="AS186" i="67"/>
  <c r="AR198" i="67"/>
  <c r="AR197" i="67"/>
  <c r="AR191" i="67"/>
  <c r="AS198" i="75" l="1"/>
  <c r="AS197" i="75"/>
  <c r="AT187" i="75"/>
  <c r="AT186" i="75"/>
  <c r="AT195" i="75" s="1"/>
  <c r="AS191" i="75"/>
  <c r="AS198" i="74"/>
  <c r="AT187" i="74"/>
  <c r="AS197" i="74"/>
  <c r="AT186" i="74"/>
  <c r="AT195" i="74" s="1"/>
  <c r="AS191" i="74"/>
  <c r="AS198" i="73"/>
  <c r="AT187" i="73"/>
  <c r="AS197" i="73"/>
  <c r="AT186" i="73"/>
  <c r="AT195" i="73" s="1"/>
  <c r="AS191" i="73"/>
  <c r="AS198" i="72"/>
  <c r="AS197" i="72"/>
  <c r="AS191" i="72"/>
  <c r="AT186" i="72"/>
  <c r="AT195" i="72" s="1"/>
  <c r="AT187" i="72"/>
  <c r="AT198" i="71"/>
  <c r="AU187" i="71"/>
  <c r="AU186" i="71"/>
  <c r="AU195" i="71" s="1"/>
  <c r="AT191" i="71"/>
  <c r="AT197" i="71"/>
  <c r="AS198" i="70"/>
  <c r="AT187" i="70"/>
  <c r="AS197" i="70"/>
  <c r="AT186" i="70"/>
  <c r="AT195" i="70" s="1"/>
  <c r="AS191" i="70"/>
  <c r="AS198" i="69"/>
  <c r="AS197" i="69"/>
  <c r="AS191" i="69"/>
  <c r="AT187" i="69"/>
  <c r="AT186" i="69"/>
  <c r="AT195" i="69" s="1"/>
  <c r="AT187" i="68"/>
  <c r="AS197" i="68"/>
  <c r="AS198" i="68"/>
  <c r="AT186" i="68"/>
  <c r="AS197" i="67"/>
  <c r="AS198" i="67"/>
  <c r="AT186" i="67"/>
  <c r="AS191" i="67"/>
  <c r="AT187" i="67"/>
  <c r="AT198" i="75" l="1"/>
  <c r="AT197" i="75"/>
  <c r="AU187" i="75"/>
  <c r="AU186" i="75"/>
  <c r="AU195" i="75" s="1"/>
  <c r="AT191" i="75"/>
  <c r="AU187" i="74"/>
  <c r="AT197" i="74"/>
  <c r="AU186" i="74"/>
  <c r="AU195" i="74" s="1"/>
  <c r="AT198" i="74"/>
  <c r="AT191" i="74"/>
  <c r="AU187" i="73"/>
  <c r="AT197" i="73"/>
  <c r="AU186" i="73"/>
  <c r="AU195" i="73" s="1"/>
  <c r="AT191" i="73"/>
  <c r="AT198" i="73"/>
  <c r="AT198" i="72"/>
  <c r="AT197" i="72"/>
  <c r="AT191" i="72"/>
  <c r="AU187" i="72"/>
  <c r="AU186" i="72"/>
  <c r="AU195" i="72" s="1"/>
  <c r="AU198" i="71"/>
  <c r="AV187" i="71"/>
  <c r="AU197" i="71"/>
  <c r="AU191" i="71"/>
  <c r="AV186" i="71"/>
  <c r="AV195" i="71" s="1"/>
  <c r="AU187" i="70"/>
  <c r="AT197" i="70"/>
  <c r="AU186" i="70"/>
  <c r="AU195" i="70" s="1"/>
  <c r="AT191" i="70"/>
  <c r="AT198" i="70"/>
  <c r="AT198" i="69"/>
  <c r="AT197" i="69"/>
  <c r="AU187" i="69"/>
  <c r="AU186" i="69"/>
  <c r="AU195" i="69" s="1"/>
  <c r="AT191" i="69"/>
  <c r="AT198" i="68"/>
  <c r="AT197" i="68"/>
  <c r="AU187" i="68"/>
  <c r="AU186" i="68"/>
  <c r="AU186" i="67"/>
  <c r="AT191" i="67"/>
  <c r="AU187" i="67"/>
  <c r="AT197" i="67"/>
  <c r="AT198" i="67"/>
  <c r="AU197" i="75" l="1"/>
  <c r="AV186" i="75"/>
  <c r="AV195" i="75" s="1"/>
  <c r="AU198" i="75"/>
  <c r="AV187" i="75"/>
  <c r="AU191" i="75"/>
  <c r="AU197" i="74"/>
  <c r="AV186" i="74"/>
  <c r="AV195" i="74" s="1"/>
  <c r="AU191" i="74"/>
  <c r="AV187" i="74"/>
  <c r="AU198" i="74"/>
  <c r="AU197" i="73"/>
  <c r="AV186" i="73"/>
  <c r="AV195" i="73" s="1"/>
  <c r="AU191" i="73"/>
  <c r="AV187" i="73"/>
  <c r="AU198" i="73"/>
  <c r="AU198" i="72"/>
  <c r="AU197" i="72"/>
  <c r="AU191" i="72"/>
  <c r="AV187" i="72"/>
  <c r="AV186" i="72"/>
  <c r="AV195" i="72" s="1"/>
  <c r="AW187" i="71"/>
  <c r="AV197" i="71"/>
  <c r="AW186" i="71"/>
  <c r="AW195" i="71" s="1"/>
  <c r="AV191" i="71"/>
  <c r="AV198" i="71"/>
  <c r="AU197" i="70"/>
  <c r="AV186" i="70"/>
  <c r="AV195" i="70" s="1"/>
  <c r="AV187" i="70"/>
  <c r="AU191" i="70"/>
  <c r="AU198" i="70"/>
  <c r="AU197" i="69"/>
  <c r="AV187" i="69"/>
  <c r="AV186" i="69"/>
  <c r="AV195" i="69" s="1"/>
  <c r="AU198" i="69"/>
  <c r="AU191" i="69"/>
  <c r="AU198" i="68"/>
  <c r="AV186" i="68"/>
  <c r="AU197" i="68"/>
  <c r="AV187" i="68"/>
  <c r="AU191" i="67"/>
  <c r="AU197" i="67"/>
  <c r="AU198" i="67"/>
  <c r="AV187" i="67"/>
  <c r="AV186" i="67"/>
  <c r="AV197" i="75" l="1"/>
  <c r="AV198" i="75"/>
  <c r="AW186" i="75"/>
  <c r="AW195" i="75" s="1"/>
  <c r="AV191" i="75"/>
  <c r="AW187" i="75"/>
  <c r="AW186" i="74"/>
  <c r="AW195" i="74" s="1"/>
  <c r="AV191" i="74"/>
  <c r="AV197" i="74"/>
  <c r="AV198" i="74"/>
  <c r="AW187" i="74"/>
  <c r="AW186" i="73"/>
  <c r="AW195" i="73" s="1"/>
  <c r="AV191" i="73"/>
  <c r="AV198" i="73"/>
  <c r="AW187" i="73"/>
  <c r="AV197" i="73"/>
  <c r="AV198" i="72"/>
  <c r="AV197" i="72"/>
  <c r="AV191" i="72"/>
  <c r="AW187" i="72"/>
  <c r="AW186" i="72"/>
  <c r="AW195" i="72" s="1"/>
  <c r="AW197" i="71"/>
  <c r="AX186" i="71"/>
  <c r="AX195" i="71" s="1"/>
  <c r="AW191" i="71"/>
  <c r="AX187" i="71"/>
  <c r="AW198" i="71"/>
  <c r="AW186" i="70"/>
  <c r="AW195" i="70" s="1"/>
  <c r="AV191" i="70"/>
  <c r="AV197" i="70"/>
  <c r="AV198" i="70"/>
  <c r="AW187" i="70"/>
  <c r="AV197" i="69"/>
  <c r="AV198" i="69"/>
  <c r="AW187" i="69"/>
  <c r="AW186" i="69"/>
  <c r="AW195" i="69" s="1"/>
  <c r="AV191" i="69"/>
  <c r="AV197" i="68"/>
  <c r="AV198" i="68"/>
  <c r="AW187" i="68"/>
  <c r="AW186" i="68"/>
  <c r="AV198" i="67"/>
  <c r="AW186" i="67"/>
  <c r="AW187" i="67"/>
  <c r="AV197" i="67"/>
  <c r="AV191" i="67"/>
  <c r="AW198" i="75" l="1"/>
  <c r="AW197" i="75"/>
  <c r="AW191" i="75"/>
  <c r="AX186" i="75"/>
  <c r="AX195" i="75" s="1"/>
  <c r="AX187" i="75"/>
  <c r="AW191" i="74"/>
  <c r="AW198" i="74"/>
  <c r="AX186" i="74"/>
  <c r="AX195" i="74" s="1"/>
  <c r="AX187" i="74"/>
  <c r="AW197" i="74"/>
  <c r="AW191" i="73"/>
  <c r="AW198" i="73"/>
  <c r="AX187" i="73"/>
  <c r="AX186" i="73"/>
  <c r="AX195" i="73" s="1"/>
  <c r="AW197" i="73"/>
  <c r="AW198" i="72"/>
  <c r="AW197" i="72"/>
  <c r="AX187" i="72"/>
  <c r="AX186" i="72"/>
  <c r="AX195" i="72" s="1"/>
  <c r="AW191" i="72"/>
  <c r="AY186" i="71"/>
  <c r="AY195" i="71" s="1"/>
  <c r="AX198" i="71"/>
  <c r="AY187" i="71"/>
  <c r="AX197" i="71"/>
  <c r="AX191" i="71"/>
  <c r="AW191" i="70"/>
  <c r="AW198" i="70"/>
  <c r="AX187" i="70"/>
  <c r="AX186" i="70"/>
  <c r="AX195" i="70" s="1"/>
  <c r="AW197" i="70"/>
  <c r="AW198" i="69"/>
  <c r="AX186" i="69"/>
  <c r="AX195" i="69" s="1"/>
  <c r="AW197" i="69"/>
  <c r="AW191" i="69"/>
  <c r="AX187" i="69"/>
  <c r="AW198" i="68"/>
  <c r="AX187" i="68"/>
  <c r="AW197" i="68"/>
  <c r="AX186" i="68"/>
  <c r="AW191" i="67"/>
  <c r="AW198" i="67"/>
  <c r="AX187" i="67"/>
  <c r="AW197" i="67"/>
  <c r="AX186" i="67"/>
  <c r="AX198" i="75" l="1"/>
  <c r="AX197" i="75"/>
  <c r="AX191" i="75"/>
  <c r="AY187" i="75"/>
  <c r="AY186" i="75"/>
  <c r="AY195" i="75" s="1"/>
  <c r="AX191" i="74"/>
  <c r="AX198" i="74"/>
  <c r="AY187" i="74"/>
  <c r="AX197" i="74"/>
  <c r="AY186" i="74"/>
  <c r="AY195" i="74" s="1"/>
  <c r="AX191" i="73"/>
  <c r="AX198" i="73"/>
  <c r="AY187" i="73"/>
  <c r="AX197" i="73"/>
  <c r="AY186" i="73"/>
  <c r="AY195" i="73" s="1"/>
  <c r="AX198" i="72"/>
  <c r="AX197" i="72"/>
  <c r="AY187" i="72"/>
  <c r="AY186" i="72"/>
  <c r="AY195" i="72" s="1"/>
  <c r="AX191" i="72"/>
  <c r="AY191" i="71"/>
  <c r="AY198" i="71"/>
  <c r="AZ187" i="71"/>
  <c r="AY197" i="71"/>
  <c r="AZ186" i="71"/>
  <c r="AZ195" i="71" s="1"/>
  <c r="AX191" i="70"/>
  <c r="AX198" i="70"/>
  <c r="AY187" i="70"/>
  <c r="AX197" i="70"/>
  <c r="AY186" i="70"/>
  <c r="AY195" i="70" s="1"/>
  <c r="AX198" i="69"/>
  <c r="AX197" i="69"/>
  <c r="AX191" i="69"/>
  <c r="AY187" i="69"/>
  <c r="AY186" i="69"/>
  <c r="AY195" i="69" s="1"/>
  <c r="AX198" i="68"/>
  <c r="AY187" i="68"/>
  <c r="AX197" i="68"/>
  <c r="AY186" i="68"/>
  <c r="AY187" i="67"/>
  <c r="AX197" i="67"/>
  <c r="AX191" i="67"/>
  <c r="AX198" i="67"/>
  <c r="AY186" i="67"/>
  <c r="AY198" i="75" l="1"/>
  <c r="AY197" i="75"/>
  <c r="AY191" i="75"/>
  <c r="AZ187" i="75"/>
  <c r="AZ186" i="75"/>
  <c r="AZ195" i="75" s="1"/>
  <c r="AY191" i="74"/>
  <c r="AY198" i="74"/>
  <c r="AZ187" i="74"/>
  <c r="AY197" i="74"/>
  <c r="AZ186" i="74"/>
  <c r="AZ195" i="74" s="1"/>
  <c r="AY191" i="73"/>
  <c r="AY198" i="73"/>
  <c r="AZ187" i="73"/>
  <c r="AY197" i="73"/>
  <c r="AZ186" i="73"/>
  <c r="AZ195" i="73" s="1"/>
  <c r="AY197" i="72"/>
  <c r="AY191" i="72"/>
  <c r="AZ187" i="72"/>
  <c r="AZ186" i="72"/>
  <c r="AZ195" i="72" s="1"/>
  <c r="AY198" i="72"/>
  <c r="AZ191" i="71"/>
  <c r="BA187" i="71"/>
  <c r="AZ197" i="71"/>
  <c r="BA186" i="71"/>
  <c r="BA195" i="71" s="1"/>
  <c r="AZ198" i="71"/>
  <c r="AY191" i="70"/>
  <c r="AY198" i="70"/>
  <c r="AZ187" i="70"/>
  <c r="AY197" i="70"/>
  <c r="AZ186" i="70"/>
  <c r="AZ195" i="70" s="1"/>
  <c r="AY198" i="69"/>
  <c r="AY197" i="69"/>
  <c r="AY191" i="69"/>
  <c r="AZ187" i="69"/>
  <c r="AZ186" i="69"/>
  <c r="AZ195" i="69" s="1"/>
  <c r="AY197" i="68"/>
  <c r="AZ186" i="68"/>
  <c r="AY198" i="68"/>
  <c r="AZ187" i="68"/>
  <c r="AY198" i="67"/>
  <c r="AY197" i="67"/>
  <c r="AZ186" i="67"/>
  <c r="AY191" i="67"/>
  <c r="AZ187" i="67"/>
  <c r="AZ198" i="75" l="1"/>
  <c r="AZ197" i="75"/>
  <c r="BA187" i="75"/>
  <c r="AZ191" i="75"/>
  <c r="BA186" i="75"/>
  <c r="BA195" i="75" s="1"/>
  <c r="AZ191" i="74"/>
  <c r="AZ198" i="74"/>
  <c r="BA187" i="74"/>
  <c r="AZ197" i="74"/>
  <c r="BA186" i="74"/>
  <c r="BA195" i="74" s="1"/>
  <c r="AZ198" i="73"/>
  <c r="BA187" i="73"/>
  <c r="AZ197" i="73"/>
  <c r="BA186" i="73"/>
  <c r="BA195" i="73" s="1"/>
  <c r="AZ191" i="73"/>
  <c r="AZ197" i="72"/>
  <c r="AZ191" i="72"/>
  <c r="AZ198" i="72"/>
  <c r="BA186" i="72"/>
  <c r="BA195" i="72" s="1"/>
  <c r="BA187" i="72"/>
  <c r="BA191" i="71"/>
  <c r="BA198" i="71"/>
  <c r="BA197" i="71"/>
  <c r="BB186" i="71"/>
  <c r="BB195" i="71" s="1"/>
  <c r="BB187" i="71"/>
  <c r="AZ198" i="70"/>
  <c r="BA187" i="70"/>
  <c r="AZ197" i="70"/>
  <c r="AZ191" i="70"/>
  <c r="BA186" i="70"/>
  <c r="BA195" i="70" s="1"/>
  <c r="AZ198" i="69"/>
  <c r="AZ197" i="69"/>
  <c r="AZ191" i="69"/>
  <c r="BA187" i="69"/>
  <c r="BA186" i="69"/>
  <c r="BA195" i="69" s="1"/>
  <c r="AZ197" i="68"/>
  <c r="BA186" i="68"/>
  <c r="AZ198" i="68"/>
  <c r="BA187" i="68"/>
  <c r="BA187" i="67"/>
  <c r="BA186" i="67"/>
  <c r="AZ191" i="67"/>
  <c r="AZ198" i="67"/>
  <c r="AZ197" i="67"/>
  <c r="BA198" i="75" l="1"/>
  <c r="BA197" i="75"/>
  <c r="BB187" i="75"/>
  <c r="BB186" i="75"/>
  <c r="BB195" i="75" s="1"/>
  <c r="BA191" i="75"/>
  <c r="BA198" i="74"/>
  <c r="BB187" i="74"/>
  <c r="BA197" i="74"/>
  <c r="BB186" i="74"/>
  <c r="BB195" i="74" s="1"/>
  <c r="BA191" i="74"/>
  <c r="BA198" i="73"/>
  <c r="BB187" i="73"/>
  <c r="BA197" i="73"/>
  <c r="BB186" i="73"/>
  <c r="BB195" i="73" s="1"/>
  <c r="BA191" i="73"/>
  <c r="BA198" i="72"/>
  <c r="BB186" i="72"/>
  <c r="BB195" i="72" s="1"/>
  <c r="BA197" i="72"/>
  <c r="BA191" i="72"/>
  <c r="BB187" i="72"/>
  <c r="BB198" i="71"/>
  <c r="BB191" i="71"/>
  <c r="BB197" i="71"/>
  <c r="BA198" i="70"/>
  <c r="BB187" i="70"/>
  <c r="BA197" i="70"/>
  <c r="BB186" i="70"/>
  <c r="BB195" i="70" s="1"/>
  <c r="BA191" i="70"/>
  <c r="BA198" i="69"/>
  <c r="BA197" i="69"/>
  <c r="BA191" i="69"/>
  <c r="BB186" i="69"/>
  <c r="BB195" i="69" s="1"/>
  <c r="BB187" i="69"/>
  <c r="BB187" i="68"/>
  <c r="BA198" i="68"/>
  <c r="BB186" i="68"/>
  <c r="BA197" i="68"/>
  <c r="BA197" i="67"/>
  <c r="BA198" i="67"/>
  <c r="BA191" i="67"/>
  <c r="BB187" i="67"/>
  <c r="BB186" i="67"/>
  <c r="BB198" i="75" l="1"/>
  <c r="BB197" i="75"/>
  <c r="BB191" i="75"/>
  <c r="BB198" i="74"/>
  <c r="BB197" i="74"/>
  <c r="BB191" i="74"/>
  <c r="BB197" i="73"/>
  <c r="BB198" i="73"/>
  <c r="BB191" i="73"/>
  <c r="BB198" i="72"/>
  <c r="BB197" i="72"/>
  <c r="BB191" i="72"/>
  <c r="BB197" i="70"/>
  <c r="BB191" i="70"/>
  <c r="BB198" i="70"/>
  <c r="BB198" i="69"/>
  <c r="BB197" i="69"/>
  <c r="BB191" i="69"/>
  <c r="BB198" i="68"/>
  <c r="BB197" i="68"/>
  <c r="BB191" i="67"/>
  <c r="BB198" i="67"/>
  <c r="BB197" i="67"/>
  <c r="BI40" i="81" l="1"/>
  <c r="BI39" i="81" s="1"/>
  <c r="V33" i="81"/>
  <c r="W33" i="81"/>
  <c r="X33" i="81"/>
  <c r="Y33" i="81"/>
  <c r="Z33" i="81"/>
  <c r="AA33" i="81"/>
  <c r="AB33" i="81"/>
  <c r="B27" i="81" l="1"/>
  <c r="BB77" i="73" s="1"/>
  <c r="E128" i="75"/>
  <c r="BA77" i="75"/>
  <c r="AZ77" i="75"/>
  <c r="BB71" i="75"/>
  <c r="BA71" i="75"/>
  <c r="AZ71" i="75"/>
  <c r="AY71" i="75"/>
  <c r="AX71" i="75"/>
  <c r="AW71" i="75"/>
  <c r="AV71" i="75"/>
  <c r="AU71" i="75"/>
  <c r="AT71" i="75"/>
  <c r="AS71" i="75"/>
  <c r="AR71" i="75"/>
  <c r="AQ71" i="75"/>
  <c r="AP71" i="75"/>
  <c r="AO71" i="75"/>
  <c r="AN71" i="75"/>
  <c r="AM71" i="75"/>
  <c r="AL71" i="75"/>
  <c r="AK71" i="75"/>
  <c r="AJ71" i="75"/>
  <c r="AI71" i="75"/>
  <c r="AH71" i="75"/>
  <c r="AG71" i="75"/>
  <c r="AF71" i="75"/>
  <c r="AE71" i="75"/>
  <c r="AD71" i="75"/>
  <c r="AC71" i="75"/>
  <c r="AB71" i="75"/>
  <c r="AA71" i="75"/>
  <c r="Z71" i="75"/>
  <c r="Y71" i="75"/>
  <c r="X71" i="75"/>
  <c r="W71" i="75"/>
  <c r="V71" i="75"/>
  <c r="U71" i="75"/>
  <c r="T71" i="75"/>
  <c r="S71" i="75"/>
  <c r="R71" i="75"/>
  <c r="Q71" i="75"/>
  <c r="P71" i="75"/>
  <c r="O71" i="75"/>
  <c r="N71" i="75"/>
  <c r="M71" i="75"/>
  <c r="L71" i="75"/>
  <c r="K71" i="75"/>
  <c r="J71" i="75"/>
  <c r="I71" i="75"/>
  <c r="H71" i="75"/>
  <c r="G71" i="75"/>
  <c r="F71" i="75"/>
  <c r="E71" i="75"/>
  <c r="BB64" i="75"/>
  <c r="BA64" i="75"/>
  <c r="AZ64" i="75"/>
  <c r="AY64" i="75"/>
  <c r="AX64" i="75"/>
  <c r="AW64" i="75"/>
  <c r="AV64" i="75"/>
  <c r="AU64" i="75"/>
  <c r="AT64" i="75"/>
  <c r="AS64" i="75"/>
  <c r="AR64" i="75"/>
  <c r="AQ64" i="75"/>
  <c r="AP64" i="75"/>
  <c r="AO64" i="75"/>
  <c r="AN64" i="75"/>
  <c r="AM64" i="75"/>
  <c r="AL64" i="75"/>
  <c r="AK64" i="75"/>
  <c r="AJ64" i="75"/>
  <c r="AI64" i="75"/>
  <c r="AH64" i="75"/>
  <c r="AG64" i="75"/>
  <c r="AF64" i="75"/>
  <c r="AE64" i="75"/>
  <c r="AD64" i="75"/>
  <c r="AC64" i="75"/>
  <c r="AB64" i="75"/>
  <c r="AA64" i="75"/>
  <c r="Z64" i="75"/>
  <c r="Y64" i="75"/>
  <c r="X64" i="75"/>
  <c r="W64" i="75"/>
  <c r="V64" i="75"/>
  <c r="U64" i="75"/>
  <c r="T64" i="75"/>
  <c r="S64" i="75"/>
  <c r="R64" i="75"/>
  <c r="Q64" i="75"/>
  <c r="P64" i="75"/>
  <c r="O64" i="75"/>
  <c r="N64" i="75"/>
  <c r="M64" i="75"/>
  <c r="L64" i="75"/>
  <c r="K64" i="75"/>
  <c r="J64" i="75"/>
  <c r="I64" i="75"/>
  <c r="H64" i="75"/>
  <c r="G64" i="75"/>
  <c r="F64" i="75"/>
  <c r="E64" i="75"/>
  <c r="B26" i="75" s="1"/>
  <c r="E128" i="74"/>
  <c r="BB71" i="74"/>
  <c r="BA71" i="74"/>
  <c r="AZ71" i="74"/>
  <c r="AY71" i="74"/>
  <c r="AX71" i="74"/>
  <c r="AW71" i="74"/>
  <c r="AV71" i="74"/>
  <c r="AU71" i="74"/>
  <c r="AT71" i="74"/>
  <c r="AS71" i="74"/>
  <c r="AR71" i="74"/>
  <c r="AQ71" i="74"/>
  <c r="AP71" i="74"/>
  <c r="AO71" i="74"/>
  <c r="AN71" i="74"/>
  <c r="AM71" i="74"/>
  <c r="AL71" i="74"/>
  <c r="AK71" i="74"/>
  <c r="AJ71" i="74"/>
  <c r="AI71" i="74"/>
  <c r="AH71" i="74"/>
  <c r="AG71" i="74"/>
  <c r="AF71" i="74"/>
  <c r="AE71" i="74"/>
  <c r="AD71" i="74"/>
  <c r="AC71" i="74"/>
  <c r="AB71" i="74"/>
  <c r="AA71" i="74"/>
  <c r="Z71" i="74"/>
  <c r="Y71" i="74"/>
  <c r="X71" i="74"/>
  <c r="W71" i="74"/>
  <c r="V71" i="74"/>
  <c r="U71" i="74"/>
  <c r="T71" i="74"/>
  <c r="S71" i="74"/>
  <c r="R71" i="74"/>
  <c r="Q71" i="74"/>
  <c r="P71" i="74"/>
  <c r="O71" i="74"/>
  <c r="N71" i="74"/>
  <c r="M71" i="74"/>
  <c r="L71" i="74"/>
  <c r="K71" i="74"/>
  <c r="J71" i="74"/>
  <c r="I71" i="74"/>
  <c r="H71" i="74"/>
  <c r="G71" i="74"/>
  <c r="F71" i="74"/>
  <c r="E71" i="74"/>
  <c r="BB64" i="74"/>
  <c r="BA64" i="74"/>
  <c r="AZ64" i="74"/>
  <c r="AY64" i="74"/>
  <c r="AX64" i="74"/>
  <c r="AW64" i="74"/>
  <c r="AV64" i="74"/>
  <c r="AU64" i="74"/>
  <c r="AT64" i="74"/>
  <c r="AS64" i="74"/>
  <c r="AR64" i="74"/>
  <c r="AQ64" i="74"/>
  <c r="AP64" i="74"/>
  <c r="AO64" i="74"/>
  <c r="AN64" i="74"/>
  <c r="AM64" i="74"/>
  <c r="AL64" i="74"/>
  <c r="AK64" i="74"/>
  <c r="AJ64" i="74"/>
  <c r="AI64" i="74"/>
  <c r="AH64" i="74"/>
  <c r="AG64" i="74"/>
  <c r="AF64" i="74"/>
  <c r="AE64" i="74"/>
  <c r="AD64" i="74"/>
  <c r="AC64" i="74"/>
  <c r="AB64" i="74"/>
  <c r="AA64" i="74"/>
  <c r="Z64" i="74"/>
  <c r="Y64" i="74"/>
  <c r="X64" i="74"/>
  <c r="W64" i="74"/>
  <c r="V64" i="74"/>
  <c r="U64" i="74"/>
  <c r="T64" i="74"/>
  <c r="S64" i="74"/>
  <c r="R64" i="74"/>
  <c r="Q64" i="74"/>
  <c r="P64" i="74"/>
  <c r="O64" i="74"/>
  <c r="N64" i="74"/>
  <c r="M64" i="74"/>
  <c r="L64" i="74"/>
  <c r="K64" i="74"/>
  <c r="J64" i="74"/>
  <c r="I64" i="74"/>
  <c r="H64" i="74"/>
  <c r="G64" i="74"/>
  <c r="F64" i="74"/>
  <c r="E64" i="74"/>
  <c r="E26" i="74"/>
  <c r="E128" i="73"/>
  <c r="AZ77" i="73"/>
  <c r="BB71" i="73"/>
  <c r="BA71" i="73"/>
  <c r="AZ71" i="73"/>
  <c r="AY71" i="73"/>
  <c r="AX71" i="73"/>
  <c r="AW71" i="73"/>
  <c r="AV71" i="73"/>
  <c r="AU71" i="73"/>
  <c r="AT71" i="73"/>
  <c r="AS71" i="73"/>
  <c r="AR71" i="73"/>
  <c r="AQ71" i="73"/>
  <c r="AP71" i="73"/>
  <c r="AO71" i="73"/>
  <c r="AN71" i="73"/>
  <c r="AM71" i="73"/>
  <c r="AL71" i="73"/>
  <c r="AK71" i="73"/>
  <c r="AJ71" i="73"/>
  <c r="AI71" i="73"/>
  <c r="AH71" i="73"/>
  <c r="AG71" i="73"/>
  <c r="AF71" i="73"/>
  <c r="AE71" i="73"/>
  <c r="AD71" i="73"/>
  <c r="AC71" i="73"/>
  <c r="AB71" i="73"/>
  <c r="AA71" i="73"/>
  <c r="Z71" i="73"/>
  <c r="Y71" i="73"/>
  <c r="X71" i="73"/>
  <c r="W71" i="73"/>
  <c r="V71" i="73"/>
  <c r="U71" i="73"/>
  <c r="T71" i="73"/>
  <c r="S71" i="73"/>
  <c r="R71" i="73"/>
  <c r="Q71" i="73"/>
  <c r="P71" i="73"/>
  <c r="O71" i="73"/>
  <c r="N71" i="73"/>
  <c r="M71" i="73"/>
  <c r="L71" i="73"/>
  <c r="K71" i="73"/>
  <c r="J71" i="73"/>
  <c r="I71" i="73"/>
  <c r="H71" i="73"/>
  <c r="G71" i="73"/>
  <c r="F71" i="73"/>
  <c r="E71" i="73"/>
  <c r="BB64" i="73"/>
  <c r="BA64" i="73"/>
  <c r="AZ64" i="73"/>
  <c r="AY64" i="73"/>
  <c r="AX64" i="73"/>
  <c r="AW64" i="73"/>
  <c r="AV64" i="73"/>
  <c r="AU64" i="73"/>
  <c r="AT64" i="73"/>
  <c r="AS64" i="73"/>
  <c r="AR64" i="73"/>
  <c r="AQ64" i="73"/>
  <c r="AP64" i="73"/>
  <c r="AO64" i="73"/>
  <c r="AN64" i="73"/>
  <c r="AM64" i="73"/>
  <c r="AL64" i="73"/>
  <c r="AK64" i="73"/>
  <c r="AJ64" i="73"/>
  <c r="AI64" i="73"/>
  <c r="AH64" i="73"/>
  <c r="AG64" i="73"/>
  <c r="AF64" i="73"/>
  <c r="AE64" i="73"/>
  <c r="AD64" i="73"/>
  <c r="AC64" i="73"/>
  <c r="AB64" i="73"/>
  <c r="AA64" i="73"/>
  <c r="Z64" i="73"/>
  <c r="Y64" i="73"/>
  <c r="X64" i="73"/>
  <c r="W64" i="73"/>
  <c r="V64" i="73"/>
  <c r="U64" i="73"/>
  <c r="T64" i="73"/>
  <c r="S64" i="73"/>
  <c r="R64" i="73"/>
  <c r="Q64" i="73"/>
  <c r="P64" i="73"/>
  <c r="O64" i="73"/>
  <c r="N64" i="73"/>
  <c r="M64" i="73"/>
  <c r="L64" i="73"/>
  <c r="K64" i="73"/>
  <c r="J64" i="73"/>
  <c r="I64" i="73"/>
  <c r="H64" i="73"/>
  <c r="G64" i="73"/>
  <c r="F64" i="73"/>
  <c r="E64" i="73"/>
  <c r="E128" i="72"/>
  <c r="BB77" i="72"/>
  <c r="BA77" i="72"/>
  <c r="AZ77" i="72"/>
  <c r="BB71" i="72"/>
  <c r="BA71" i="72"/>
  <c r="AZ71" i="72"/>
  <c r="AY71" i="72"/>
  <c r="AX71" i="72"/>
  <c r="AW71" i="72"/>
  <c r="AV71" i="72"/>
  <c r="AU71" i="72"/>
  <c r="AT71" i="72"/>
  <c r="AS71" i="72"/>
  <c r="AR71" i="72"/>
  <c r="AQ71" i="72"/>
  <c r="AP71" i="72"/>
  <c r="AO71" i="72"/>
  <c r="AN71" i="72"/>
  <c r="AM71" i="72"/>
  <c r="AL71" i="72"/>
  <c r="AK71" i="72"/>
  <c r="AJ71" i="72"/>
  <c r="AI71" i="72"/>
  <c r="AH71" i="72"/>
  <c r="AG71" i="72"/>
  <c r="AF71" i="72"/>
  <c r="AE71" i="72"/>
  <c r="AD71" i="72"/>
  <c r="AC71" i="72"/>
  <c r="AB71" i="72"/>
  <c r="AA71" i="72"/>
  <c r="Z71" i="72"/>
  <c r="Y71" i="72"/>
  <c r="X71" i="72"/>
  <c r="W71" i="72"/>
  <c r="V71" i="72"/>
  <c r="U71" i="72"/>
  <c r="T71" i="72"/>
  <c r="S71" i="72"/>
  <c r="R71" i="72"/>
  <c r="Q71" i="72"/>
  <c r="P71" i="72"/>
  <c r="O71" i="72"/>
  <c r="N71" i="72"/>
  <c r="M71" i="72"/>
  <c r="L71" i="72"/>
  <c r="K71" i="72"/>
  <c r="J71" i="72"/>
  <c r="I71" i="72"/>
  <c r="H71" i="72"/>
  <c r="G71" i="72"/>
  <c r="F71" i="72"/>
  <c r="E71" i="72"/>
  <c r="BB64" i="72"/>
  <c r="BA64" i="72"/>
  <c r="AZ64" i="72"/>
  <c r="AY64" i="72"/>
  <c r="AX64" i="72"/>
  <c r="AW64" i="72"/>
  <c r="AV64" i="72"/>
  <c r="AU64" i="72"/>
  <c r="AT64" i="72"/>
  <c r="AS64" i="72"/>
  <c r="AR64" i="72"/>
  <c r="AQ64" i="72"/>
  <c r="AP64" i="72"/>
  <c r="AO64" i="72"/>
  <c r="AN64" i="72"/>
  <c r="AM64" i="72"/>
  <c r="AL64" i="72"/>
  <c r="AK64" i="72"/>
  <c r="AJ64" i="72"/>
  <c r="AI64" i="72"/>
  <c r="AH64" i="72"/>
  <c r="AG64" i="72"/>
  <c r="AF64" i="72"/>
  <c r="AE64" i="72"/>
  <c r="AD64" i="72"/>
  <c r="AC64" i="72"/>
  <c r="AB64" i="72"/>
  <c r="AA64" i="72"/>
  <c r="Z64" i="72"/>
  <c r="Y64" i="72"/>
  <c r="X64" i="72"/>
  <c r="W64" i="72"/>
  <c r="V64" i="72"/>
  <c r="U64" i="72"/>
  <c r="T64" i="72"/>
  <c r="S64" i="72"/>
  <c r="R64" i="72"/>
  <c r="Q64" i="72"/>
  <c r="P64" i="72"/>
  <c r="O64" i="72"/>
  <c r="N64" i="72"/>
  <c r="M64" i="72"/>
  <c r="L64" i="72"/>
  <c r="K64" i="72"/>
  <c r="J64" i="72"/>
  <c r="I64" i="72"/>
  <c r="H64" i="72"/>
  <c r="G64" i="72"/>
  <c r="F64" i="72"/>
  <c r="E64" i="72"/>
  <c r="B26" i="72"/>
  <c r="E128" i="71"/>
  <c r="BB77" i="71"/>
  <c r="BB134" i="71" s="1"/>
  <c r="BA77" i="71"/>
  <c r="BA134" i="71" s="1"/>
  <c r="AZ77" i="71"/>
  <c r="AZ134" i="71" s="1"/>
  <c r="BB71" i="71"/>
  <c r="BA71" i="71"/>
  <c r="AZ71" i="71"/>
  <c r="AY71" i="71"/>
  <c r="AX71" i="71"/>
  <c r="AW71" i="71"/>
  <c r="AV71" i="71"/>
  <c r="AU71" i="71"/>
  <c r="AT71" i="71"/>
  <c r="AS71" i="71"/>
  <c r="AR71" i="71"/>
  <c r="AQ71" i="71"/>
  <c r="AP71" i="71"/>
  <c r="AO71" i="71"/>
  <c r="AN71" i="71"/>
  <c r="AM71" i="71"/>
  <c r="AL71" i="71"/>
  <c r="AK71" i="71"/>
  <c r="AJ71" i="71"/>
  <c r="AI71" i="71"/>
  <c r="AH71" i="71"/>
  <c r="AG71" i="71"/>
  <c r="AF71" i="71"/>
  <c r="AE71" i="71"/>
  <c r="AD71" i="71"/>
  <c r="AC71" i="71"/>
  <c r="AB71" i="71"/>
  <c r="AA71" i="71"/>
  <c r="Z71" i="71"/>
  <c r="Y71" i="71"/>
  <c r="X71" i="71"/>
  <c r="W71" i="71"/>
  <c r="V71" i="71"/>
  <c r="U71" i="71"/>
  <c r="T71" i="71"/>
  <c r="S71" i="71"/>
  <c r="R71" i="71"/>
  <c r="Q71" i="71"/>
  <c r="P71" i="71"/>
  <c r="O71" i="71"/>
  <c r="N71" i="71"/>
  <c r="M71" i="71"/>
  <c r="L71" i="71"/>
  <c r="K71" i="71"/>
  <c r="J71" i="71"/>
  <c r="I71" i="71"/>
  <c r="H71" i="71"/>
  <c r="G71" i="71"/>
  <c r="F71" i="71"/>
  <c r="E71" i="71"/>
  <c r="BB64" i="71"/>
  <c r="BA64" i="71"/>
  <c r="AZ64" i="71"/>
  <c r="AY64" i="71"/>
  <c r="AX64" i="71"/>
  <c r="AW64" i="71"/>
  <c r="AV64" i="71"/>
  <c r="AU64" i="71"/>
  <c r="AT64" i="71"/>
  <c r="AS64" i="71"/>
  <c r="AR64" i="71"/>
  <c r="AQ64" i="71"/>
  <c r="AP64" i="71"/>
  <c r="AO64" i="71"/>
  <c r="AN64" i="71"/>
  <c r="AM64" i="71"/>
  <c r="AL64" i="71"/>
  <c r="AK64" i="71"/>
  <c r="AJ64" i="71"/>
  <c r="AI64" i="71"/>
  <c r="AH64" i="71"/>
  <c r="AG64" i="71"/>
  <c r="AF64" i="71"/>
  <c r="AE64" i="71"/>
  <c r="AD64" i="71"/>
  <c r="AC64" i="71"/>
  <c r="AB64" i="71"/>
  <c r="AA64" i="71"/>
  <c r="Z64" i="71"/>
  <c r="Y64" i="71"/>
  <c r="X64" i="71"/>
  <c r="W64" i="71"/>
  <c r="V64" i="71"/>
  <c r="U64" i="71"/>
  <c r="T64" i="71"/>
  <c r="S64" i="71"/>
  <c r="R64" i="71"/>
  <c r="Q64" i="71"/>
  <c r="P64" i="71"/>
  <c r="O64" i="71"/>
  <c r="N64" i="71"/>
  <c r="M64" i="71"/>
  <c r="L64" i="71"/>
  <c r="K64" i="71"/>
  <c r="J64" i="71"/>
  <c r="I64" i="71"/>
  <c r="H64" i="71"/>
  <c r="G64" i="71"/>
  <c r="F64" i="71"/>
  <c r="E64" i="71"/>
  <c r="E128" i="70"/>
  <c r="BB77" i="70"/>
  <c r="BA77" i="70"/>
  <c r="AZ77" i="70"/>
  <c r="BB71" i="70"/>
  <c r="BA71" i="70"/>
  <c r="AZ71" i="70"/>
  <c r="AY71" i="70"/>
  <c r="AX71" i="70"/>
  <c r="AW71" i="70"/>
  <c r="AV71" i="70"/>
  <c r="AU71" i="70"/>
  <c r="AT71" i="70"/>
  <c r="AS71" i="70"/>
  <c r="AR71" i="70"/>
  <c r="AQ71" i="70"/>
  <c r="AP71" i="70"/>
  <c r="AO71" i="70"/>
  <c r="AN71" i="70"/>
  <c r="AM71" i="70"/>
  <c r="AL71" i="70"/>
  <c r="AK71" i="70"/>
  <c r="AJ71" i="70"/>
  <c r="AI71" i="70"/>
  <c r="AH71" i="70"/>
  <c r="AG71" i="70"/>
  <c r="AF71" i="70"/>
  <c r="AE71" i="70"/>
  <c r="AD71" i="70"/>
  <c r="AC71" i="70"/>
  <c r="AB71" i="70"/>
  <c r="AA71" i="70"/>
  <c r="Z71" i="70"/>
  <c r="Y71" i="70"/>
  <c r="X71" i="70"/>
  <c r="W71" i="70"/>
  <c r="V71" i="70"/>
  <c r="U71" i="70"/>
  <c r="T71" i="70"/>
  <c r="S71" i="70"/>
  <c r="R71" i="70"/>
  <c r="Q71" i="70"/>
  <c r="P71" i="70"/>
  <c r="O71" i="70"/>
  <c r="N71" i="70"/>
  <c r="M71" i="70"/>
  <c r="L71" i="70"/>
  <c r="K71" i="70"/>
  <c r="J71" i="70"/>
  <c r="I71" i="70"/>
  <c r="H71" i="70"/>
  <c r="G71" i="70"/>
  <c r="F71" i="70"/>
  <c r="E71" i="70"/>
  <c r="BB64" i="70"/>
  <c r="BA64" i="70"/>
  <c r="AZ64" i="70"/>
  <c r="AY64" i="70"/>
  <c r="AX64" i="70"/>
  <c r="AW64" i="70"/>
  <c r="AV64" i="70"/>
  <c r="AU64" i="70"/>
  <c r="AT64" i="70"/>
  <c r="AS64" i="70"/>
  <c r="AR64" i="70"/>
  <c r="AQ64" i="70"/>
  <c r="AP64" i="70"/>
  <c r="AO64" i="70"/>
  <c r="AN64" i="70"/>
  <c r="AM64" i="70"/>
  <c r="AL64" i="70"/>
  <c r="AK64" i="70"/>
  <c r="AJ64" i="70"/>
  <c r="AI64" i="70"/>
  <c r="AH64" i="70"/>
  <c r="AG64" i="70"/>
  <c r="AF64" i="70"/>
  <c r="AE64" i="70"/>
  <c r="AD64" i="70"/>
  <c r="AC64" i="70"/>
  <c r="AB64" i="70"/>
  <c r="AA64" i="70"/>
  <c r="Z64" i="70"/>
  <c r="Y64" i="70"/>
  <c r="X64" i="70"/>
  <c r="W64" i="70"/>
  <c r="V64" i="70"/>
  <c r="U64" i="70"/>
  <c r="T64" i="70"/>
  <c r="S64" i="70"/>
  <c r="R64" i="70"/>
  <c r="Q64" i="70"/>
  <c r="P64" i="70"/>
  <c r="O64" i="70"/>
  <c r="N64" i="70"/>
  <c r="M64" i="70"/>
  <c r="L64" i="70"/>
  <c r="K64" i="70"/>
  <c r="J64" i="70"/>
  <c r="I64" i="70"/>
  <c r="H64" i="70"/>
  <c r="E26" i="70" s="1"/>
  <c r="G64" i="70"/>
  <c r="F64" i="70"/>
  <c r="E64" i="70"/>
  <c r="B26" i="70" s="1"/>
  <c r="F26" i="70"/>
  <c r="E128" i="69"/>
  <c r="BB77" i="69"/>
  <c r="BA77" i="69"/>
  <c r="AZ77" i="69"/>
  <c r="BB71" i="69"/>
  <c r="BA71" i="69"/>
  <c r="AZ71" i="69"/>
  <c r="AY71" i="69"/>
  <c r="AX71" i="69"/>
  <c r="AW71" i="69"/>
  <c r="AV71" i="69"/>
  <c r="AU71" i="69"/>
  <c r="AT71" i="69"/>
  <c r="AS71" i="69"/>
  <c r="AR71" i="69"/>
  <c r="AQ71" i="69"/>
  <c r="AP71" i="69"/>
  <c r="AO71" i="69"/>
  <c r="AN71" i="69"/>
  <c r="AM71" i="69"/>
  <c r="AL71" i="69"/>
  <c r="AK71" i="69"/>
  <c r="AJ71" i="69"/>
  <c r="AI71" i="69"/>
  <c r="AH71" i="69"/>
  <c r="AG71" i="69"/>
  <c r="AF71" i="69"/>
  <c r="AE71" i="69"/>
  <c r="AD71" i="69"/>
  <c r="AC71" i="69"/>
  <c r="AB71" i="69"/>
  <c r="AA71" i="69"/>
  <c r="Z71" i="69"/>
  <c r="Y71" i="69"/>
  <c r="X71" i="69"/>
  <c r="W71" i="69"/>
  <c r="V71" i="69"/>
  <c r="U71" i="69"/>
  <c r="T71" i="69"/>
  <c r="S71" i="69"/>
  <c r="R71" i="69"/>
  <c r="Q71" i="69"/>
  <c r="P71" i="69"/>
  <c r="O71" i="69"/>
  <c r="N71" i="69"/>
  <c r="M71" i="69"/>
  <c r="L71" i="69"/>
  <c r="K71" i="69"/>
  <c r="J71" i="69"/>
  <c r="I71" i="69"/>
  <c r="H71" i="69"/>
  <c r="G71" i="69"/>
  <c r="F71" i="69"/>
  <c r="E71" i="69"/>
  <c r="BB64" i="69"/>
  <c r="BA64" i="69"/>
  <c r="AZ64" i="69"/>
  <c r="AY64" i="69"/>
  <c r="AX64" i="69"/>
  <c r="AW64" i="69"/>
  <c r="AV64" i="69"/>
  <c r="AU64" i="69"/>
  <c r="AT64" i="69"/>
  <c r="AS64" i="69"/>
  <c r="AR64" i="69"/>
  <c r="AQ64" i="69"/>
  <c r="AP64" i="69"/>
  <c r="AO64" i="69"/>
  <c r="AN64" i="69"/>
  <c r="AM64" i="69"/>
  <c r="AL64" i="69"/>
  <c r="AK64" i="69"/>
  <c r="AJ64" i="69"/>
  <c r="AI64" i="69"/>
  <c r="AH64" i="69"/>
  <c r="AG64" i="69"/>
  <c r="AF64" i="69"/>
  <c r="AE64" i="69"/>
  <c r="AD64" i="69"/>
  <c r="AC64" i="69"/>
  <c r="AB64" i="69"/>
  <c r="AA64" i="69"/>
  <c r="Z64" i="69"/>
  <c r="Y64" i="69"/>
  <c r="X64" i="69"/>
  <c r="W64" i="69"/>
  <c r="V64" i="69"/>
  <c r="U64" i="69"/>
  <c r="T64" i="69"/>
  <c r="S64" i="69"/>
  <c r="R64" i="69"/>
  <c r="Q64" i="69"/>
  <c r="P64" i="69"/>
  <c r="O64" i="69"/>
  <c r="N64" i="69"/>
  <c r="M64" i="69"/>
  <c r="L64" i="69"/>
  <c r="K64" i="69"/>
  <c r="J64" i="69"/>
  <c r="I64" i="69"/>
  <c r="H64" i="69"/>
  <c r="G64" i="69"/>
  <c r="F64" i="69"/>
  <c r="E64" i="69"/>
  <c r="E128" i="68"/>
  <c r="BB71" i="68"/>
  <c r="BB191" i="68" s="1"/>
  <c r="BA71" i="68"/>
  <c r="BA191" i="68" s="1"/>
  <c r="AZ71" i="68"/>
  <c r="AZ191" i="68" s="1"/>
  <c r="AY71" i="68"/>
  <c r="AY191" i="68" s="1"/>
  <c r="AX71" i="68"/>
  <c r="AX191" i="68" s="1"/>
  <c r="AW71" i="68"/>
  <c r="AW191" i="68" s="1"/>
  <c r="AV71" i="68"/>
  <c r="AV191" i="68" s="1"/>
  <c r="AU71" i="68"/>
  <c r="AU191" i="68" s="1"/>
  <c r="AT71" i="68"/>
  <c r="AT191" i="68" s="1"/>
  <c r="AS71" i="68"/>
  <c r="AS191" i="68" s="1"/>
  <c r="AR71" i="68"/>
  <c r="AR191" i="68" s="1"/>
  <c r="AQ71" i="68"/>
  <c r="AQ191" i="68" s="1"/>
  <c r="AP71" i="68"/>
  <c r="AP191" i="68" s="1"/>
  <c r="AO71" i="68"/>
  <c r="AO191" i="68" s="1"/>
  <c r="AN71" i="68"/>
  <c r="AN191" i="68" s="1"/>
  <c r="AM71" i="68"/>
  <c r="AM191" i="68" s="1"/>
  <c r="AL71" i="68"/>
  <c r="AL191" i="68" s="1"/>
  <c r="AK71" i="68"/>
  <c r="AK191" i="68" s="1"/>
  <c r="AJ71" i="68"/>
  <c r="AJ191" i="68" s="1"/>
  <c r="AI71" i="68"/>
  <c r="AI191" i="68" s="1"/>
  <c r="AH71" i="68"/>
  <c r="AH191" i="68" s="1"/>
  <c r="AG71" i="68"/>
  <c r="AG191" i="68" s="1"/>
  <c r="AF71" i="68"/>
  <c r="AF191" i="68" s="1"/>
  <c r="AE71" i="68"/>
  <c r="AE191" i="68" s="1"/>
  <c r="AD71" i="68"/>
  <c r="AD191" i="68" s="1"/>
  <c r="AC71" i="68"/>
  <c r="AC191" i="68" s="1"/>
  <c r="AB71" i="68"/>
  <c r="AB191" i="68" s="1"/>
  <c r="AA71" i="68"/>
  <c r="AA191" i="68" s="1"/>
  <c r="Z71" i="68"/>
  <c r="Z191" i="68" s="1"/>
  <c r="Y71" i="68"/>
  <c r="Y191" i="68" s="1"/>
  <c r="X71" i="68"/>
  <c r="X191" i="68" s="1"/>
  <c r="W71" i="68"/>
  <c r="W191" i="68" s="1"/>
  <c r="V71" i="68"/>
  <c r="V191" i="68" s="1"/>
  <c r="U71" i="68"/>
  <c r="U191" i="68" s="1"/>
  <c r="T71" i="68"/>
  <c r="T191" i="68" s="1"/>
  <c r="S71" i="68"/>
  <c r="S191" i="68" s="1"/>
  <c r="R71" i="68"/>
  <c r="R191" i="68" s="1"/>
  <c r="Q71" i="68"/>
  <c r="Q191" i="68" s="1"/>
  <c r="P71" i="68"/>
  <c r="P191" i="68" s="1"/>
  <c r="O71" i="68"/>
  <c r="O191" i="68" s="1"/>
  <c r="N71" i="68"/>
  <c r="N191" i="68" s="1"/>
  <c r="M71" i="68"/>
  <c r="M191" i="68" s="1"/>
  <c r="L71" i="68"/>
  <c r="L191" i="68" s="1"/>
  <c r="K71" i="68"/>
  <c r="K191" i="68" s="1"/>
  <c r="J71" i="68"/>
  <c r="J191" i="68" s="1"/>
  <c r="I71" i="68"/>
  <c r="I191" i="68" s="1"/>
  <c r="H71" i="68"/>
  <c r="H191" i="68" s="1"/>
  <c r="G71" i="68"/>
  <c r="G191" i="68" s="1"/>
  <c r="F71" i="68"/>
  <c r="F191" i="68" s="1"/>
  <c r="E71" i="68"/>
  <c r="E191" i="68" s="1"/>
  <c r="BB64" i="68"/>
  <c r="BB82" i="68" s="1"/>
  <c r="BB83" i="68" s="1"/>
  <c r="BA64" i="68"/>
  <c r="BA82" i="68" s="1"/>
  <c r="BA83" i="68" s="1"/>
  <c r="AZ64" i="68"/>
  <c r="AZ82" i="68" s="1"/>
  <c r="AZ83" i="68" s="1"/>
  <c r="AY64" i="68"/>
  <c r="AY82" i="68" s="1"/>
  <c r="AY83" i="68" s="1"/>
  <c r="AX64" i="68"/>
  <c r="AX82" i="68" s="1"/>
  <c r="AX83" i="68" s="1"/>
  <c r="AW64" i="68"/>
  <c r="AW82" i="68" s="1"/>
  <c r="AW83" i="68" s="1"/>
  <c r="AV64" i="68"/>
  <c r="AU64" i="68"/>
  <c r="AU82" i="68" s="1"/>
  <c r="AU83" i="68" s="1"/>
  <c r="AT64" i="68"/>
  <c r="AT82" i="68" s="1"/>
  <c r="AT83" i="68" s="1"/>
  <c r="AS64" i="68"/>
  <c r="AR64" i="68"/>
  <c r="AR82" i="68" s="1"/>
  <c r="AR83" i="68" s="1"/>
  <c r="AQ64" i="68"/>
  <c r="AQ82" i="68" s="1"/>
  <c r="AQ83" i="68" s="1"/>
  <c r="AP64" i="68"/>
  <c r="AP82" i="68" s="1"/>
  <c r="AP83" i="68" s="1"/>
  <c r="AO64" i="68"/>
  <c r="AO82" i="68" s="1"/>
  <c r="AO83" i="68" s="1"/>
  <c r="AN64" i="68"/>
  <c r="AN82" i="68" s="1"/>
  <c r="AN83" i="68" s="1"/>
  <c r="AM64" i="68"/>
  <c r="AM82" i="68" s="1"/>
  <c r="AM83" i="68" s="1"/>
  <c r="AL64" i="68"/>
  <c r="AL82" i="68" s="1"/>
  <c r="AL83" i="68" s="1"/>
  <c r="AK64" i="68"/>
  <c r="AK82" i="68" s="1"/>
  <c r="AK83" i="68" s="1"/>
  <c r="AJ64" i="68"/>
  <c r="AJ82" i="68" s="1"/>
  <c r="AJ83" i="68" s="1"/>
  <c r="AI64" i="68"/>
  <c r="AI82" i="68" s="1"/>
  <c r="AI83" i="68" s="1"/>
  <c r="AH64" i="68"/>
  <c r="AH82" i="68" s="1"/>
  <c r="AH83" i="68" s="1"/>
  <c r="AG64" i="68"/>
  <c r="AG82" i="68" s="1"/>
  <c r="AG83" i="68" s="1"/>
  <c r="AF64" i="68"/>
  <c r="AF82" i="68" s="1"/>
  <c r="AF83" i="68" s="1"/>
  <c r="AE64" i="68"/>
  <c r="AE82" i="68" s="1"/>
  <c r="AE83" i="68" s="1"/>
  <c r="AD64" i="68"/>
  <c r="AD82" i="68" s="1"/>
  <c r="AD83" i="68" s="1"/>
  <c r="AC64" i="68"/>
  <c r="AC82" i="68" s="1"/>
  <c r="AC83" i="68" s="1"/>
  <c r="AB64" i="68"/>
  <c r="AB82" i="68" s="1"/>
  <c r="AB83" i="68" s="1"/>
  <c r="AA64" i="68"/>
  <c r="Z64" i="68"/>
  <c r="Y64" i="68"/>
  <c r="X64" i="68"/>
  <c r="W64" i="68"/>
  <c r="V64" i="68"/>
  <c r="U64" i="68"/>
  <c r="T64" i="68"/>
  <c r="S64" i="68"/>
  <c r="R64" i="68"/>
  <c r="Q64" i="68"/>
  <c r="P64" i="68"/>
  <c r="O64" i="68"/>
  <c r="N64" i="68"/>
  <c r="M64" i="68"/>
  <c r="L64" i="68"/>
  <c r="K64" i="68"/>
  <c r="J64" i="68"/>
  <c r="I64" i="68"/>
  <c r="H64" i="68"/>
  <c r="G64" i="68"/>
  <c r="D26" i="68" s="1"/>
  <c r="F64" i="68"/>
  <c r="E64" i="68"/>
  <c r="E128" i="67"/>
  <c r="BB71" i="67"/>
  <c r="BA71" i="67"/>
  <c r="AZ71" i="67"/>
  <c r="AY71" i="67"/>
  <c r="AX71" i="67"/>
  <c r="AW71" i="67"/>
  <c r="AV71" i="67"/>
  <c r="AU71" i="67"/>
  <c r="AT71" i="67"/>
  <c r="AS71" i="67"/>
  <c r="AR71" i="67"/>
  <c r="AQ71" i="67"/>
  <c r="AP71" i="67"/>
  <c r="AO71" i="67"/>
  <c r="AN71" i="67"/>
  <c r="AM71" i="67"/>
  <c r="AL71" i="67"/>
  <c r="AK71" i="67"/>
  <c r="AJ71" i="67"/>
  <c r="AI71" i="67"/>
  <c r="AH71" i="67"/>
  <c r="AG71" i="67"/>
  <c r="AF71" i="67"/>
  <c r="AE71" i="67"/>
  <c r="AD71" i="67"/>
  <c r="AC71" i="67"/>
  <c r="AB71" i="67"/>
  <c r="AA71" i="67"/>
  <c r="Z71" i="67"/>
  <c r="Y71" i="67"/>
  <c r="X71" i="67"/>
  <c r="W71" i="67"/>
  <c r="V71" i="67"/>
  <c r="U71" i="67"/>
  <c r="T71" i="67"/>
  <c r="S71" i="67"/>
  <c r="R71" i="67"/>
  <c r="Q71" i="67"/>
  <c r="P71" i="67"/>
  <c r="O71" i="67"/>
  <c r="N71" i="67"/>
  <c r="M71" i="67"/>
  <c r="L71" i="67"/>
  <c r="K71" i="67"/>
  <c r="J71" i="67"/>
  <c r="I71" i="67"/>
  <c r="H71" i="67"/>
  <c r="G71" i="67"/>
  <c r="F71" i="67"/>
  <c r="E71" i="67"/>
  <c r="BB64" i="67"/>
  <c r="BA64" i="67"/>
  <c r="AZ64" i="67"/>
  <c r="AY64" i="67"/>
  <c r="AX64" i="67"/>
  <c r="AW64" i="67"/>
  <c r="AV64" i="67"/>
  <c r="AU64" i="67"/>
  <c r="AT64" i="67"/>
  <c r="AS64" i="67"/>
  <c r="AR64" i="67"/>
  <c r="AQ64" i="67"/>
  <c r="AP64" i="67"/>
  <c r="AO64" i="67"/>
  <c r="AN64" i="67"/>
  <c r="AM64" i="67"/>
  <c r="AL64" i="67"/>
  <c r="AK64" i="67"/>
  <c r="AJ64" i="67"/>
  <c r="AI64" i="67"/>
  <c r="AH64" i="67"/>
  <c r="AG64" i="67"/>
  <c r="AF64" i="67"/>
  <c r="AE64" i="67"/>
  <c r="AD64" i="67"/>
  <c r="AC64" i="67"/>
  <c r="AB64" i="67"/>
  <c r="AA64" i="67"/>
  <c r="Z64" i="67"/>
  <c r="Y64" i="67"/>
  <c r="X64" i="67"/>
  <c r="W64" i="67"/>
  <c r="V64" i="67"/>
  <c r="U64" i="67"/>
  <c r="T64" i="67"/>
  <c r="S64" i="67"/>
  <c r="R64" i="67"/>
  <c r="Q64" i="67"/>
  <c r="P64" i="67"/>
  <c r="O64" i="67"/>
  <c r="N64" i="67"/>
  <c r="M64" i="67"/>
  <c r="L64" i="67"/>
  <c r="K64" i="67"/>
  <c r="J64" i="67"/>
  <c r="I64" i="67"/>
  <c r="H64" i="67"/>
  <c r="G64" i="67"/>
  <c r="F64" i="67"/>
  <c r="E64" i="67"/>
  <c r="AI187" i="88"/>
  <c r="AH187" i="88"/>
  <c r="AG187" i="88"/>
  <c r="AF187" i="88"/>
  <c r="AE187" i="88"/>
  <c r="AD187" i="88"/>
  <c r="AC187" i="88"/>
  <c r="AB187" i="88"/>
  <c r="AA187" i="88"/>
  <c r="Z187" i="88"/>
  <c r="Y187" i="88"/>
  <c r="X187" i="88"/>
  <c r="W187" i="88"/>
  <c r="V187" i="88"/>
  <c r="U187" i="88"/>
  <c r="T187" i="88"/>
  <c r="S187" i="88"/>
  <c r="R187" i="88"/>
  <c r="Q187" i="88"/>
  <c r="P187" i="88"/>
  <c r="O187" i="88"/>
  <c r="N187" i="88"/>
  <c r="M187" i="88"/>
  <c r="L187" i="88"/>
  <c r="K187" i="88"/>
  <c r="J187" i="88"/>
  <c r="I187" i="88"/>
  <c r="H187" i="88"/>
  <c r="G187" i="88"/>
  <c r="F187" i="88"/>
  <c r="E187" i="88"/>
  <c r="AI186" i="88"/>
  <c r="AH186" i="88"/>
  <c r="AG186" i="88"/>
  <c r="AF186" i="88"/>
  <c r="AE186" i="88"/>
  <c r="AD186" i="88"/>
  <c r="AC186" i="88"/>
  <c r="AB186" i="88"/>
  <c r="AA186" i="88"/>
  <c r="Z186" i="88"/>
  <c r="Y186" i="88"/>
  <c r="X186" i="88"/>
  <c r="W186" i="88"/>
  <c r="V186" i="88"/>
  <c r="U186" i="88"/>
  <c r="T186" i="88"/>
  <c r="S186" i="88"/>
  <c r="R186" i="88"/>
  <c r="Q186" i="88"/>
  <c r="P186" i="88"/>
  <c r="O186" i="88"/>
  <c r="N186" i="88"/>
  <c r="M186" i="88"/>
  <c r="L186" i="88"/>
  <c r="K186" i="88"/>
  <c r="J186" i="88"/>
  <c r="I186" i="88"/>
  <c r="H186" i="88"/>
  <c r="G186" i="88"/>
  <c r="F186" i="88"/>
  <c r="E186" i="88"/>
  <c r="E128" i="88"/>
  <c r="BB71" i="88"/>
  <c r="BA71" i="88"/>
  <c r="AZ71" i="88"/>
  <c r="AY71" i="88"/>
  <c r="AX71" i="88"/>
  <c r="AW71" i="88"/>
  <c r="AV71" i="88"/>
  <c r="AU71" i="88"/>
  <c r="AT71" i="88"/>
  <c r="AS71" i="88"/>
  <c r="AR71" i="88"/>
  <c r="AQ71" i="88"/>
  <c r="AP71" i="88"/>
  <c r="AO71" i="88"/>
  <c r="AN71" i="88"/>
  <c r="AM71" i="88"/>
  <c r="AL71" i="88"/>
  <c r="AK71" i="88"/>
  <c r="AJ71" i="88"/>
  <c r="AI71" i="88"/>
  <c r="AH71" i="88"/>
  <c r="AG71" i="88"/>
  <c r="AF71" i="88"/>
  <c r="AE71" i="88"/>
  <c r="AD71" i="88"/>
  <c r="AC71" i="88"/>
  <c r="AB71" i="88"/>
  <c r="AA71" i="88"/>
  <c r="Z71" i="88"/>
  <c r="Y71" i="88"/>
  <c r="X71" i="88"/>
  <c r="W71" i="88"/>
  <c r="V71" i="88"/>
  <c r="U71" i="88"/>
  <c r="T71" i="88"/>
  <c r="S71" i="88"/>
  <c r="R71" i="88"/>
  <c r="Q71" i="88"/>
  <c r="P71" i="88"/>
  <c r="O71" i="88"/>
  <c r="N71" i="88"/>
  <c r="M71" i="88"/>
  <c r="L71" i="88"/>
  <c r="K71" i="88"/>
  <c r="J71" i="88"/>
  <c r="I71" i="88"/>
  <c r="H71" i="88"/>
  <c r="G71" i="88"/>
  <c r="F71" i="88"/>
  <c r="E71" i="88"/>
  <c r="BB64" i="88"/>
  <c r="BB82" i="88" s="1"/>
  <c r="BB83" i="88" s="1"/>
  <c r="BA64" i="88"/>
  <c r="BA82" i="88" s="1"/>
  <c r="BA83" i="88" s="1"/>
  <c r="AZ64" i="88"/>
  <c r="AZ82" i="88" s="1"/>
  <c r="AZ83" i="88" s="1"/>
  <c r="AY64" i="88"/>
  <c r="AY82" i="88" s="1"/>
  <c r="AY83" i="88" s="1"/>
  <c r="AX64" i="88"/>
  <c r="AX82" i="88" s="1"/>
  <c r="AX83" i="88" s="1"/>
  <c r="AW64" i="88"/>
  <c r="AV64" i="88"/>
  <c r="AU64" i="88"/>
  <c r="AU82" i="88" s="1"/>
  <c r="AU83" i="88" s="1"/>
  <c r="AT64" i="88"/>
  <c r="AT82" i="88" s="1"/>
  <c r="AT83" i="88" s="1"/>
  <c r="AS64" i="88"/>
  <c r="AS82" i="88" s="1"/>
  <c r="AS83" i="88" s="1"/>
  <c r="AR64" i="88"/>
  <c r="AR82" i="88" s="1"/>
  <c r="AR83" i="88" s="1"/>
  <c r="AQ64" i="88"/>
  <c r="AP64" i="88"/>
  <c r="AO64" i="88"/>
  <c r="AN64" i="88"/>
  <c r="AN82" i="88" s="1"/>
  <c r="AN83" i="88" s="1"/>
  <c r="AM64" i="88"/>
  <c r="AM82" i="88" s="1"/>
  <c r="AM83" i="88" s="1"/>
  <c r="AL64" i="88"/>
  <c r="AL82" i="88" s="1"/>
  <c r="AL83" i="88" s="1"/>
  <c r="AK64" i="88"/>
  <c r="AK82" i="88" s="1"/>
  <c r="AK83" i="88" s="1"/>
  <c r="AJ64" i="88"/>
  <c r="AJ82" i="88" s="1"/>
  <c r="AJ83" i="88" s="1"/>
  <c r="AI64" i="88"/>
  <c r="AI82" i="88" s="1"/>
  <c r="AI83" i="88" s="1"/>
  <c r="AH64" i="88"/>
  <c r="AH82" i="88" s="1"/>
  <c r="AH83" i="88" s="1"/>
  <c r="AG64" i="88"/>
  <c r="AF64" i="88"/>
  <c r="AE64" i="88"/>
  <c r="AE82" i="88" s="1"/>
  <c r="AE83" i="88" s="1"/>
  <c r="AD64" i="88"/>
  <c r="AD82" i="88" s="1"/>
  <c r="AD83" i="88" s="1"/>
  <c r="AC64" i="88"/>
  <c r="AC82" i="88" s="1"/>
  <c r="AC83" i="88" s="1"/>
  <c r="AB64" i="88"/>
  <c r="AB82" i="88" s="1"/>
  <c r="AB83" i="88" s="1"/>
  <c r="AA64" i="88"/>
  <c r="Z64" i="88"/>
  <c r="Y64" i="88"/>
  <c r="X64" i="88"/>
  <c r="W64" i="88"/>
  <c r="V64" i="88"/>
  <c r="U64" i="88"/>
  <c r="T64" i="88"/>
  <c r="S64" i="88"/>
  <c r="R64" i="88"/>
  <c r="Q64" i="88"/>
  <c r="P64" i="88"/>
  <c r="O64" i="88"/>
  <c r="N64" i="88"/>
  <c r="M64" i="88"/>
  <c r="L64" i="88"/>
  <c r="K64" i="88"/>
  <c r="J64" i="88"/>
  <c r="I64" i="88"/>
  <c r="H64" i="88"/>
  <c r="G64" i="88"/>
  <c r="F64" i="88"/>
  <c r="E64" i="88"/>
  <c r="D15" i="2" a="1"/>
  <c r="D13" i="2" a="1"/>
  <c r="D12" i="2" a="1"/>
  <c r="D18" i="2" a="1"/>
  <c r="D11" i="2" a="1"/>
  <c r="H9" i="2" a="1"/>
  <c r="D10" i="2" a="1"/>
  <c r="D16" i="2" a="1"/>
  <c r="D14" i="2" a="1"/>
  <c r="D19" i="2" a="1"/>
  <c r="D9" i="2" a="1"/>
  <c r="D17" i="2" a="1"/>
  <c r="E9" i="2" a="1"/>
  <c r="P82" i="68" l="1"/>
  <c r="Q82" i="68"/>
  <c r="Q83" i="68"/>
  <c r="T82" i="68"/>
  <c r="T83" i="68"/>
  <c r="U82" i="68"/>
  <c r="U83" i="68"/>
  <c r="AS82" i="68"/>
  <c r="AS83" i="68"/>
  <c r="AS134" i="68" s="1"/>
  <c r="J82" i="68"/>
  <c r="V82" i="68"/>
  <c r="V83" i="68"/>
  <c r="R82" i="68"/>
  <c r="K82" i="68"/>
  <c r="W82" i="68"/>
  <c r="W83" i="68"/>
  <c r="L82" i="68"/>
  <c r="L83" i="68"/>
  <c r="X82" i="68"/>
  <c r="X83" i="68"/>
  <c r="AV82" i="68"/>
  <c r="AV83" i="68"/>
  <c r="M82" i="68"/>
  <c r="M83" i="68"/>
  <c r="Y82" i="68"/>
  <c r="Y83" i="68"/>
  <c r="N82" i="68"/>
  <c r="N83" i="68"/>
  <c r="Z82" i="68"/>
  <c r="Z83" i="68"/>
  <c r="S82" i="68"/>
  <c r="O82" i="68"/>
  <c r="AA82" i="68"/>
  <c r="E82" i="68"/>
  <c r="E83" i="68" s="1"/>
  <c r="F82" i="68"/>
  <c r="F83" i="68" s="1"/>
  <c r="G82" i="68"/>
  <c r="G83" i="68" s="1"/>
  <c r="E26" i="68"/>
  <c r="H82" i="68"/>
  <c r="H83" i="68" s="1"/>
  <c r="I82" i="68"/>
  <c r="I83" i="68" s="1"/>
  <c r="E82" i="67"/>
  <c r="E83" i="67" s="1"/>
  <c r="F82" i="67"/>
  <c r="F83" i="67" s="1"/>
  <c r="G82" i="67"/>
  <c r="G83" i="67" s="1"/>
  <c r="H82" i="67"/>
  <c r="H83" i="67" s="1"/>
  <c r="F26" i="67"/>
  <c r="I82" i="67"/>
  <c r="I83" i="67" s="1"/>
  <c r="Q82" i="88"/>
  <c r="S82" i="88"/>
  <c r="S83" i="88" s="1"/>
  <c r="L82" i="88"/>
  <c r="L83" i="88" s="1"/>
  <c r="T82" i="88"/>
  <c r="T83" i="88" s="1"/>
  <c r="I82" i="88"/>
  <c r="J82" i="88"/>
  <c r="M82" i="88"/>
  <c r="U82" i="88"/>
  <c r="Y82" i="88"/>
  <c r="R82" i="88"/>
  <c r="R83" i="88" s="1"/>
  <c r="K82" i="88"/>
  <c r="K83" i="88" s="1"/>
  <c r="AA82" i="88"/>
  <c r="F82" i="88"/>
  <c r="F83" i="88" s="1"/>
  <c r="V82" i="88"/>
  <c r="V83" i="88" s="1"/>
  <c r="Z82" i="88"/>
  <c r="B26" i="88"/>
  <c r="E82" i="88"/>
  <c r="E83" i="88" s="1"/>
  <c r="G82" i="88"/>
  <c r="G83" i="88" s="1"/>
  <c r="O82" i="88"/>
  <c r="W82" i="88"/>
  <c r="W83" i="88" s="1"/>
  <c r="N82" i="88"/>
  <c r="E26" i="88"/>
  <c r="H82" i="88"/>
  <c r="H83" i="88" s="1"/>
  <c r="P82" i="88"/>
  <c r="X82" i="88"/>
  <c r="AQ82" i="88"/>
  <c r="AQ83" i="88" s="1"/>
  <c r="AF82" i="88"/>
  <c r="AF83" i="88" s="1"/>
  <c r="AV82" i="88"/>
  <c r="AV83" i="88" s="1"/>
  <c r="AG82" i="88"/>
  <c r="AG83" i="88" s="1"/>
  <c r="AO82" i="88"/>
  <c r="AO83" i="88" s="1"/>
  <c r="AW82" i="88"/>
  <c r="AW83" i="88" s="1"/>
  <c r="AP82" i="88"/>
  <c r="AP83" i="88" s="1"/>
  <c r="E131" i="72"/>
  <c r="F129" i="72" s="1"/>
  <c r="E131" i="71"/>
  <c r="F129" i="71" s="1"/>
  <c r="F131" i="71" s="1"/>
  <c r="C26" i="88"/>
  <c r="BA77" i="73"/>
  <c r="BB77" i="75"/>
  <c r="BA192" i="70"/>
  <c r="BB192" i="73"/>
  <c r="BB192" i="70"/>
  <c r="AZ192" i="69"/>
  <c r="AZ192" i="72"/>
  <c r="BA192" i="69"/>
  <c r="BA192" i="72"/>
  <c r="BB192" i="69"/>
  <c r="BB192" i="72"/>
  <c r="AZ192" i="71"/>
  <c r="AZ192" i="75"/>
  <c r="AZ75" i="68"/>
  <c r="AZ77" i="68" s="1"/>
  <c r="BA75" i="68"/>
  <c r="BA77" i="68" s="1"/>
  <c r="BB75" i="68"/>
  <c r="BB77" i="68" s="1"/>
  <c r="BA192" i="71"/>
  <c r="AZ192" i="73"/>
  <c r="BA192" i="75"/>
  <c r="AZ192" i="70"/>
  <c r="BB192" i="71"/>
  <c r="BA192" i="73"/>
  <c r="BB192" i="75"/>
  <c r="E191" i="88"/>
  <c r="G191" i="88"/>
  <c r="H191" i="88"/>
  <c r="P191" i="88"/>
  <c r="X191" i="88"/>
  <c r="AF191" i="88"/>
  <c r="W191" i="88"/>
  <c r="I191" i="88"/>
  <c r="Q191" i="88"/>
  <c r="Y191" i="88"/>
  <c r="AG191" i="88"/>
  <c r="J191" i="88"/>
  <c r="R191" i="88"/>
  <c r="Z191" i="88"/>
  <c r="AH191" i="88"/>
  <c r="O191" i="88"/>
  <c r="K191" i="88"/>
  <c r="S191" i="88"/>
  <c r="AA191" i="88"/>
  <c r="AI191" i="88"/>
  <c r="AE191" i="88"/>
  <c r="L191" i="88"/>
  <c r="T191" i="88"/>
  <c r="AB191" i="88"/>
  <c r="M191" i="88"/>
  <c r="U191" i="88"/>
  <c r="AC191" i="88"/>
  <c r="F191" i="88"/>
  <c r="N191" i="88"/>
  <c r="V191" i="88"/>
  <c r="AD191" i="88"/>
  <c r="E75" i="63"/>
  <c r="AV75" i="75"/>
  <c r="AV77" i="75" s="1"/>
  <c r="AN75" i="75"/>
  <c r="AN77" i="75" s="1"/>
  <c r="AF75" i="75"/>
  <c r="AF77" i="75" s="1"/>
  <c r="X75" i="75"/>
  <c r="X77" i="75" s="1"/>
  <c r="P75" i="75"/>
  <c r="P77" i="75" s="1"/>
  <c r="H75" i="75"/>
  <c r="H77" i="75" s="1"/>
  <c r="AT75" i="73"/>
  <c r="AT77" i="73" s="1"/>
  <c r="AL75" i="73"/>
  <c r="AL77" i="73" s="1"/>
  <c r="AD75" i="73"/>
  <c r="AD77" i="73" s="1"/>
  <c r="V75" i="73"/>
  <c r="V77" i="73" s="1"/>
  <c r="N75" i="73"/>
  <c r="N77" i="73" s="1"/>
  <c r="F75" i="73"/>
  <c r="F77" i="73" s="1"/>
  <c r="AS75" i="72"/>
  <c r="AS77" i="72" s="1"/>
  <c r="AK75" i="72"/>
  <c r="AK77" i="72" s="1"/>
  <c r="AC75" i="72"/>
  <c r="AC77" i="72" s="1"/>
  <c r="U75" i="72"/>
  <c r="U77" i="72" s="1"/>
  <c r="M75" i="72"/>
  <c r="M77" i="72" s="1"/>
  <c r="E75" i="72"/>
  <c r="E77" i="72" s="1"/>
  <c r="E192" i="72" s="1"/>
  <c r="AR75" i="71"/>
  <c r="AR77" i="71" s="1"/>
  <c r="AJ75" i="71"/>
  <c r="AJ77" i="71" s="1"/>
  <c r="AB75" i="71"/>
  <c r="AB77" i="71" s="1"/>
  <c r="T75" i="71"/>
  <c r="T77" i="71" s="1"/>
  <c r="L75" i="71"/>
  <c r="L77" i="71" s="1"/>
  <c r="AY75" i="70"/>
  <c r="AY77" i="70" s="1"/>
  <c r="AQ75" i="70"/>
  <c r="AQ77" i="70" s="1"/>
  <c r="AI75" i="70"/>
  <c r="AI77" i="70" s="1"/>
  <c r="AA75" i="70"/>
  <c r="AA77" i="70" s="1"/>
  <c r="S75" i="70"/>
  <c r="S77" i="70" s="1"/>
  <c r="K75" i="70"/>
  <c r="K77" i="70" s="1"/>
  <c r="AU75" i="75"/>
  <c r="AU77" i="75" s="1"/>
  <c r="AM75" i="75"/>
  <c r="AM77" i="75" s="1"/>
  <c r="AE75" i="75"/>
  <c r="AE77" i="75" s="1"/>
  <c r="W75" i="75"/>
  <c r="W77" i="75" s="1"/>
  <c r="O75" i="75"/>
  <c r="O77" i="75" s="1"/>
  <c r="G75" i="75"/>
  <c r="G77" i="75" s="1"/>
  <c r="AS75" i="73"/>
  <c r="AS77" i="73" s="1"/>
  <c r="AK75" i="73"/>
  <c r="AK77" i="73" s="1"/>
  <c r="AC75" i="73"/>
  <c r="AC77" i="73" s="1"/>
  <c r="U75" i="73"/>
  <c r="U77" i="73" s="1"/>
  <c r="M75" i="73"/>
  <c r="M77" i="73" s="1"/>
  <c r="E75" i="73"/>
  <c r="E77" i="73" s="1"/>
  <c r="E192" i="73" s="1"/>
  <c r="AR75" i="72"/>
  <c r="AR77" i="72" s="1"/>
  <c r="AJ75" i="72"/>
  <c r="AJ77" i="72" s="1"/>
  <c r="AB75" i="72"/>
  <c r="AB77" i="72" s="1"/>
  <c r="T75" i="72"/>
  <c r="T77" i="72" s="1"/>
  <c r="L75" i="72"/>
  <c r="L77" i="72" s="1"/>
  <c r="AY75" i="71"/>
  <c r="AY77" i="71" s="1"/>
  <c r="AQ75" i="71"/>
  <c r="AQ77" i="71" s="1"/>
  <c r="AI75" i="71"/>
  <c r="AI77" i="71" s="1"/>
  <c r="AA75" i="71"/>
  <c r="AA77" i="71" s="1"/>
  <c r="S75" i="71"/>
  <c r="S77" i="71" s="1"/>
  <c r="K75" i="71"/>
  <c r="K77" i="71" s="1"/>
  <c r="AX75" i="70"/>
  <c r="AX77" i="70" s="1"/>
  <c r="AP75" i="70"/>
  <c r="AP77" i="70" s="1"/>
  <c r="AH75" i="70"/>
  <c r="AH77" i="70" s="1"/>
  <c r="Z75" i="70"/>
  <c r="Z77" i="70" s="1"/>
  <c r="R75" i="70"/>
  <c r="R77" i="70" s="1"/>
  <c r="R134" i="70" s="1"/>
  <c r="J75" i="70"/>
  <c r="J77" i="70" s="1"/>
  <c r="AW75" i="69"/>
  <c r="AW77" i="69" s="1"/>
  <c r="AO75" i="69"/>
  <c r="AO77" i="69" s="1"/>
  <c r="AG75" i="69"/>
  <c r="AG77" i="69" s="1"/>
  <c r="Y75" i="69"/>
  <c r="Y77" i="69" s="1"/>
  <c r="Q75" i="69"/>
  <c r="Q77" i="69" s="1"/>
  <c r="I75" i="69"/>
  <c r="I77" i="69" s="1"/>
  <c r="AV75" i="68"/>
  <c r="AV77" i="68" s="1"/>
  <c r="AN75" i="68"/>
  <c r="AN77" i="68" s="1"/>
  <c r="AF75" i="68"/>
  <c r="AF77" i="68" s="1"/>
  <c r="X75" i="68"/>
  <c r="X77" i="68" s="1"/>
  <c r="P75" i="68"/>
  <c r="P77" i="68" s="1"/>
  <c r="H75" i="68"/>
  <c r="H77" i="68" s="1"/>
  <c r="AU75" i="67"/>
  <c r="AU77" i="67" s="1"/>
  <c r="AM75" i="67"/>
  <c r="AM77" i="67" s="1"/>
  <c r="AE75" i="67"/>
  <c r="AE77" i="67" s="1"/>
  <c r="AT75" i="75"/>
  <c r="AT77" i="75" s="1"/>
  <c r="AL75" i="75"/>
  <c r="AL77" i="75" s="1"/>
  <c r="AD75" i="75"/>
  <c r="AD77" i="75" s="1"/>
  <c r="V75" i="75"/>
  <c r="V77" i="75" s="1"/>
  <c r="N75" i="75"/>
  <c r="N77" i="75" s="1"/>
  <c r="F75" i="75"/>
  <c r="F77" i="75" s="1"/>
  <c r="AR75" i="73"/>
  <c r="AR77" i="73" s="1"/>
  <c r="AJ75" i="73"/>
  <c r="AJ77" i="73" s="1"/>
  <c r="AB75" i="73"/>
  <c r="AB77" i="73" s="1"/>
  <c r="T75" i="73"/>
  <c r="T77" i="73" s="1"/>
  <c r="L75" i="73"/>
  <c r="L77" i="73" s="1"/>
  <c r="AY75" i="72"/>
  <c r="AY77" i="72" s="1"/>
  <c r="AQ75" i="72"/>
  <c r="AQ77" i="72" s="1"/>
  <c r="AI75" i="72"/>
  <c r="AI77" i="72" s="1"/>
  <c r="AA75" i="72"/>
  <c r="AA77" i="72" s="1"/>
  <c r="S75" i="72"/>
  <c r="S77" i="72" s="1"/>
  <c r="K75" i="72"/>
  <c r="K77" i="72" s="1"/>
  <c r="AX75" i="71"/>
  <c r="AX77" i="71" s="1"/>
  <c r="AP75" i="71"/>
  <c r="AP77" i="71" s="1"/>
  <c r="AH75" i="71"/>
  <c r="AH77" i="71" s="1"/>
  <c r="Z75" i="71"/>
  <c r="Z77" i="71" s="1"/>
  <c r="R75" i="71"/>
  <c r="R77" i="71" s="1"/>
  <c r="J75" i="71"/>
  <c r="J77" i="71" s="1"/>
  <c r="AW75" i="70"/>
  <c r="AW77" i="70" s="1"/>
  <c r="AO75" i="70"/>
  <c r="AO77" i="70" s="1"/>
  <c r="AG75" i="70"/>
  <c r="AG77" i="70" s="1"/>
  <c r="Y75" i="70"/>
  <c r="Y77" i="70" s="1"/>
  <c r="Q75" i="70"/>
  <c r="Q77" i="70" s="1"/>
  <c r="I75" i="70"/>
  <c r="I77" i="70" s="1"/>
  <c r="AV75" i="69"/>
  <c r="AV77" i="69" s="1"/>
  <c r="AN75" i="69"/>
  <c r="AN77" i="69" s="1"/>
  <c r="AF75" i="69"/>
  <c r="AF77" i="69" s="1"/>
  <c r="X75" i="69"/>
  <c r="X77" i="69" s="1"/>
  <c r="P75" i="69"/>
  <c r="P77" i="69" s="1"/>
  <c r="H75" i="69"/>
  <c r="H77" i="69" s="1"/>
  <c r="AU75" i="68"/>
  <c r="AU77" i="68" s="1"/>
  <c r="AM75" i="68"/>
  <c r="AM77" i="68" s="1"/>
  <c r="AE75" i="68"/>
  <c r="AE77" i="68" s="1"/>
  <c r="W75" i="68"/>
  <c r="W77" i="68" s="1"/>
  <c r="O75" i="68"/>
  <c r="O77" i="68" s="1"/>
  <c r="G75" i="68"/>
  <c r="G77" i="68" s="1"/>
  <c r="D27" i="68" s="1"/>
  <c r="AT75" i="67"/>
  <c r="AT77" i="67" s="1"/>
  <c r="AL75" i="67"/>
  <c r="AL77" i="67" s="1"/>
  <c r="AS75" i="75"/>
  <c r="AS77" i="75" s="1"/>
  <c r="AK75" i="75"/>
  <c r="AK77" i="75" s="1"/>
  <c r="AC75" i="75"/>
  <c r="AC77" i="75" s="1"/>
  <c r="U75" i="75"/>
  <c r="U77" i="75" s="1"/>
  <c r="M75" i="75"/>
  <c r="M77" i="75" s="1"/>
  <c r="M134" i="75" s="1"/>
  <c r="E75" i="75"/>
  <c r="E77" i="75" s="1"/>
  <c r="E192" i="75" s="1"/>
  <c r="AY75" i="73"/>
  <c r="AY77" i="73" s="1"/>
  <c r="AQ75" i="73"/>
  <c r="AQ77" i="73" s="1"/>
  <c r="AI75" i="73"/>
  <c r="AI77" i="73" s="1"/>
  <c r="AA75" i="73"/>
  <c r="AA77" i="73" s="1"/>
  <c r="S75" i="73"/>
  <c r="S77" i="73" s="1"/>
  <c r="K75" i="73"/>
  <c r="K77" i="73" s="1"/>
  <c r="AX75" i="72"/>
  <c r="AX77" i="72" s="1"/>
  <c r="AP75" i="72"/>
  <c r="AP77" i="72" s="1"/>
  <c r="AH75" i="72"/>
  <c r="AH77" i="72" s="1"/>
  <c r="Z75" i="72"/>
  <c r="Z77" i="72" s="1"/>
  <c r="R75" i="72"/>
  <c r="R77" i="72" s="1"/>
  <c r="J75" i="72"/>
  <c r="J77" i="72" s="1"/>
  <c r="AW75" i="71"/>
  <c r="AW77" i="71" s="1"/>
  <c r="AO75" i="71"/>
  <c r="AO77" i="71" s="1"/>
  <c r="AG75" i="71"/>
  <c r="AG77" i="71" s="1"/>
  <c r="Y75" i="71"/>
  <c r="Y77" i="71" s="1"/>
  <c r="Q75" i="71"/>
  <c r="Q77" i="71" s="1"/>
  <c r="I75" i="71"/>
  <c r="I77" i="71" s="1"/>
  <c r="AV75" i="70"/>
  <c r="AV77" i="70" s="1"/>
  <c r="AN75" i="70"/>
  <c r="AN77" i="70" s="1"/>
  <c r="AF75" i="70"/>
  <c r="AF77" i="70" s="1"/>
  <c r="X75" i="70"/>
  <c r="X77" i="70" s="1"/>
  <c r="P75" i="70"/>
  <c r="P77" i="70" s="1"/>
  <c r="H75" i="70"/>
  <c r="H77" i="70" s="1"/>
  <c r="AU75" i="69"/>
  <c r="AU77" i="69" s="1"/>
  <c r="AM75" i="69"/>
  <c r="AM77" i="69" s="1"/>
  <c r="AE75" i="69"/>
  <c r="AE77" i="69" s="1"/>
  <c r="W75" i="69"/>
  <c r="W77" i="69" s="1"/>
  <c r="O75" i="69"/>
  <c r="O77" i="69" s="1"/>
  <c r="AR75" i="75"/>
  <c r="AR77" i="75" s="1"/>
  <c r="AJ75" i="75"/>
  <c r="AJ77" i="75" s="1"/>
  <c r="AB75" i="75"/>
  <c r="AB77" i="75" s="1"/>
  <c r="T75" i="75"/>
  <c r="T77" i="75" s="1"/>
  <c r="L75" i="75"/>
  <c r="L77" i="75" s="1"/>
  <c r="AX75" i="73"/>
  <c r="AX77" i="73" s="1"/>
  <c r="AP75" i="73"/>
  <c r="AP77" i="73" s="1"/>
  <c r="AH75" i="73"/>
  <c r="AH77" i="73" s="1"/>
  <c r="Z75" i="73"/>
  <c r="Z77" i="73" s="1"/>
  <c r="R75" i="73"/>
  <c r="R77" i="73" s="1"/>
  <c r="J75" i="73"/>
  <c r="J77" i="73" s="1"/>
  <c r="AW75" i="72"/>
  <c r="AW77" i="72" s="1"/>
  <c r="AO75" i="72"/>
  <c r="AO77" i="72" s="1"/>
  <c r="AG75" i="72"/>
  <c r="AG77" i="72" s="1"/>
  <c r="Y75" i="72"/>
  <c r="Y77" i="72" s="1"/>
  <c r="Q75" i="72"/>
  <c r="Q77" i="72" s="1"/>
  <c r="I75" i="72"/>
  <c r="I77" i="72" s="1"/>
  <c r="AV75" i="71"/>
  <c r="AV77" i="71" s="1"/>
  <c r="AN75" i="71"/>
  <c r="AN77" i="71" s="1"/>
  <c r="AF75" i="71"/>
  <c r="AF77" i="71" s="1"/>
  <c r="X75" i="71"/>
  <c r="X77" i="71" s="1"/>
  <c r="P75" i="71"/>
  <c r="P77" i="71" s="1"/>
  <c r="H75" i="71"/>
  <c r="H77" i="71" s="1"/>
  <c r="AU75" i="70"/>
  <c r="AU77" i="70" s="1"/>
  <c r="AM75" i="70"/>
  <c r="AM77" i="70" s="1"/>
  <c r="AE75" i="70"/>
  <c r="AE77" i="70" s="1"/>
  <c r="W75" i="70"/>
  <c r="W77" i="70" s="1"/>
  <c r="O75" i="70"/>
  <c r="O77" i="70" s="1"/>
  <c r="G75" i="70"/>
  <c r="G77" i="70" s="1"/>
  <c r="AT75" i="69"/>
  <c r="AT77" i="69" s="1"/>
  <c r="AL75" i="69"/>
  <c r="AL77" i="69" s="1"/>
  <c r="AD75" i="69"/>
  <c r="AD77" i="69" s="1"/>
  <c r="V75" i="69"/>
  <c r="V77" i="69" s="1"/>
  <c r="N75" i="69"/>
  <c r="N77" i="69" s="1"/>
  <c r="F75" i="69"/>
  <c r="F77" i="69" s="1"/>
  <c r="AS75" i="68"/>
  <c r="AS77" i="68" s="1"/>
  <c r="AK75" i="68"/>
  <c r="AK77" i="68" s="1"/>
  <c r="AC75" i="68"/>
  <c r="AC77" i="68" s="1"/>
  <c r="U75" i="68"/>
  <c r="U77" i="68" s="1"/>
  <c r="M75" i="68"/>
  <c r="M77" i="68" s="1"/>
  <c r="M134" i="68" s="1"/>
  <c r="AY75" i="75"/>
  <c r="AY77" i="75" s="1"/>
  <c r="AQ75" i="75"/>
  <c r="AQ77" i="75" s="1"/>
  <c r="AI75" i="75"/>
  <c r="AI77" i="75" s="1"/>
  <c r="AA75" i="75"/>
  <c r="AA77" i="75" s="1"/>
  <c r="S75" i="75"/>
  <c r="S77" i="75" s="1"/>
  <c r="K75" i="75"/>
  <c r="K77" i="75" s="1"/>
  <c r="AW75" i="73"/>
  <c r="AW77" i="73" s="1"/>
  <c r="AO75" i="73"/>
  <c r="AO77" i="73" s="1"/>
  <c r="AG75" i="73"/>
  <c r="AG77" i="73" s="1"/>
  <c r="Y75" i="73"/>
  <c r="Y77" i="73" s="1"/>
  <c r="Q75" i="73"/>
  <c r="Q77" i="73" s="1"/>
  <c r="I75" i="73"/>
  <c r="I77" i="73" s="1"/>
  <c r="AV75" i="72"/>
  <c r="AV77" i="72" s="1"/>
  <c r="AN75" i="72"/>
  <c r="AN77" i="72" s="1"/>
  <c r="AF75" i="72"/>
  <c r="AF77" i="72" s="1"/>
  <c r="X75" i="72"/>
  <c r="X77" i="72" s="1"/>
  <c r="P75" i="72"/>
  <c r="P77" i="72" s="1"/>
  <c r="H75" i="72"/>
  <c r="H77" i="72" s="1"/>
  <c r="E27" i="72" s="1"/>
  <c r="AU75" i="71"/>
  <c r="AU77" i="71" s="1"/>
  <c r="AM75" i="71"/>
  <c r="AM77" i="71" s="1"/>
  <c r="AE75" i="71"/>
  <c r="AE77" i="71" s="1"/>
  <c r="W75" i="71"/>
  <c r="W77" i="71" s="1"/>
  <c r="O75" i="71"/>
  <c r="O77" i="71" s="1"/>
  <c r="G75" i="71"/>
  <c r="G77" i="71" s="1"/>
  <c r="AT75" i="70"/>
  <c r="AT77" i="70" s="1"/>
  <c r="AL75" i="70"/>
  <c r="AL77" i="70" s="1"/>
  <c r="AD75" i="70"/>
  <c r="AD77" i="70" s="1"/>
  <c r="V75" i="70"/>
  <c r="V77" i="70" s="1"/>
  <c r="N75" i="70"/>
  <c r="N77" i="70" s="1"/>
  <c r="F75" i="70"/>
  <c r="F77" i="70" s="1"/>
  <c r="AS75" i="69"/>
  <c r="AS77" i="69" s="1"/>
  <c r="AK75" i="69"/>
  <c r="AK77" i="69" s="1"/>
  <c r="AC75" i="69"/>
  <c r="AC77" i="69" s="1"/>
  <c r="U75" i="69"/>
  <c r="U77" i="69" s="1"/>
  <c r="M75" i="69"/>
  <c r="M77" i="69" s="1"/>
  <c r="E75" i="69"/>
  <c r="E77" i="69" s="1"/>
  <c r="E192" i="69" s="1"/>
  <c r="AR75" i="68"/>
  <c r="AR77" i="68" s="1"/>
  <c r="AJ75" i="68"/>
  <c r="AJ77" i="68" s="1"/>
  <c r="AB75" i="68"/>
  <c r="AB77" i="68" s="1"/>
  <c r="T75" i="68"/>
  <c r="T77" i="68" s="1"/>
  <c r="L75" i="68"/>
  <c r="L77" i="68" s="1"/>
  <c r="AY75" i="67"/>
  <c r="AY77" i="67" s="1"/>
  <c r="AH75" i="75"/>
  <c r="AH77" i="75" s="1"/>
  <c r="AF75" i="73"/>
  <c r="AF77" i="73" s="1"/>
  <c r="AU75" i="72"/>
  <c r="AU77" i="72" s="1"/>
  <c r="O75" i="72"/>
  <c r="O77" i="72" s="1"/>
  <c r="AD75" i="71"/>
  <c r="AD77" i="71" s="1"/>
  <c r="AS75" i="70"/>
  <c r="AS77" i="70" s="1"/>
  <c r="M75" i="70"/>
  <c r="M77" i="70" s="1"/>
  <c r="AJ75" i="69"/>
  <c r="AJ77" i="69" s="1"/>
  <c r="R75" i="69"/>
  <c r="R77" i="69" s="1"/>
  <c r="AT75" i="68"/>
  <c r="AT77" i="68" s="1"/>
  <c r="AD75" i="68"/>
  <c r="AD77" i="68" s="1"/>
  <c r="N75" i="68"/>
  <c r="N77" i="68" s="1"/>
  <c r="AV75" i="67"/>
  <c r="AV77" i="67" s="1"/>
  <c r="AJ75" i="67"/>
  <c r="AJ77" i="67" s="1"/>
  <c r="AA75" i="67"/>
  <c r="AA77" i="67" s="1"/>
  <c r="S75" i="67"/>
  <c r="S77" i="67" s="1"/>
  <c r="K75" i="67"/>
  <c r="K77" i="67" s="1"/>
  <c r="F75" i="88"/>
  <c r="F77" i="88" s="1"/>
  <c r="F192" i="88" s="1"/>
  <c r="N75" i="88"/>
  <c r="N77" i="88" s="1"/>
  <c r="N192" i="88" s="1"/>
  <c r="V75" i="88"/>
  <c r="V77" i="88" s="1"/>
  <c r="V192" i="88" s="1"/>
  <c r="AD75" i="88"/>
  <c r="AD77" i="88" s="1"/>
  <c r="AD192" i="88" s="1"/>
  <c r="AL75" i="88"/>
  <c r="AL77" i="88" s="1"/>
  <c r="AT75" i="88"/>
  <c r="AT77" i="88" s="1"/>
  <c r="AZ75" i="67"/>
  <c r="AZ77" i="67" s="1"/>
  <c r="J75" i="63"/>
  <c r="R75" i="63"/>
  <c r="Z75" i="63"/>
  <c r="AH75" i="63"/>
  <c r="AP75" i="63"/>
  <c r="AX75" i="63"/>
  <c r="AG75" i="75"/>
  <c r="AG77" i="75" s="1"/>
  <c r="AE75" i="73"/>
  <c r="AE77" i="73" s="1"/>
  <c r="AT75" i="72"/>
  <c r="AT77" i="72" s="1"/>
  <c r="N75" i="72"/>
  <c r="N77" i="72" s="1"/>
  <c r="AC75" i="71"/>
  <c r="AC77" i="71" s="1"/>
  <c r="AR75" i="70"/>
  <c r="AR77" i="70" s="1"/>
  <c r="L75" i="70"/>
  <c r="L77" i="70" s="1"/>
  <c r="AI75" i="69"/>
  <c r="AI77" i="69" s="1"/>
  <c r="L75" i="69"/>
  <c r="L77" i="69" s="1"/>
  <c r="AQ75" i="68"/>
  <c r="AQ77" i="68" s="1"/>
  <c r="AA75" i="68"/>
  <c r="AA77" i="68" s="1"/>
  <c r="K75" i="68"/>
  <c r="K77" i="68" s="1"/>
  <c r="AS75" i="67"/>
  <c r="AS77" i="67" s="1"/>
  <c r="AI75" i="67"/>
  <c r="AI77" i="67" s="1"/>
  <c r="Z75" i="67"/>
  <c r="Z77" i="67" s="1"/>
  <c r="R75" i="67"/>
  <c r="R77" i="67" s="1"/>
  <c r="J75" i="67"/>
  <c r="J77" i="67" s="1"/>
  <c r="G75" i="88"/>
  <c r="G77" i="88" s="1"/>
  <c r="G192" i="88" s="1"/>
  <c r="O75" i="88"/>
  <c r="O77" i="88" s="1"/>
  <c r="O192" i="88" s="1"/>
  <c r="W75" i="88"/>
  <c r="W77" i="88" s="1"/>
  <c r="W192" i="88" s="1"/>
  <c r="AE75" i="88"/>
  <c r="AE77" i="88" s="1"/>
  <c r="AE192" i="88" s="1"/>
  <c r="AM75" i="88"/>
  <c r="AM77" i="88" s="1"/>
  <c r="AU75" i="88"/>
  <c r="AU77" i="88" s="1"/>
  <c r="BB75" i="88"/>
  <c r="BB77" i="88" s="1"/>
  <c r="K75" i="63"/>
  <c r="S75" i="63"/>
  <c r="AA75" i="63"/>
  <c r="AI75" i="63"/>
  <c r="AQ75" i="63"/>
  <c r="AY75" i="63"/>
  <c r="Z75" i="75"/>
  <c r="Z77" i="75" s="1"/>
  <c r="X75" i="73"/>
  <c r="X77" i="73" s="1"/>
  <c r="AM75" i="72"/>
  <c r="AM77" i="72" s="1"/>
  <c r="G75" i="72"/>
  <c r="G77" i="72" s="1"/>
  <c r="D27" i="72" s="1"/>
  <c r="V75" i="71"/>
  <c r="V77" i="71" s="1"/>
  <c r="AK75" i="70"/>
  <c r="AK77" i="70" s="1"/>
  <c r="E75" i="70"/>
  <c r="E77" i="70" s="1"/>
  <c r="E192" i="70" s="1"/>
  <c r="AH75" i="69"/>
  <c r="AH77" i="69" s="1"/>
  <c r="K75" i="69"/>
  <c r="K77" i="69" s="1"/>
  <c r="AP75" i="68"/>
  <c r="AP77" i="68" s="1"/>
  <c r="Z75" i="68"/>
  <c r="Z77" i="68" s="1"/>
  <c r="J75" i="68"/>
  <c r="J77" i="68" s="1"/>
  <c r="AR75" i="67"/>
  <c r="AR77" i="67" s="1"/>
  <c r="AH75" i="67"/>
  <c r="AH77" i="67" s="1"/>
  <c r="Y75" i="67"/>
  <c r="Y77" i="67" s="1"/>
  <c r="Q75" i="67"/>
  <c r="Q77" i="67" s="1"/>
  <c r="I75" i="67"/>
  <c r="I77" i="67" s="1"/>
  <c r="H75" i="88"/>
  <c r="H77" i="88" s="1"/>
  <c r="E27" i="88" s="1"/>
  <c r="P75" i="88"/>
  <c r="P77" i="88" s="1"/>
  <c r="P192" i="88" s="1"/>
  <c r="X75" i="88"/>
  <c r="X77" i="88" s="1"/>
  <c r="X192" i="88" s="1"/>
  <c r="AF75" i="88"/>
  <c r="AF77" i="88" s="1"/>
  <c r="AF192" i="88" s="1"/>
  <c r="AN75" i="88"/>
  <c r="AN77" i="88" s="1"/>
  <c r="AV75" i="88"/>
  <c r="AV77" i="88" s="1"/>
  <c r="BA75" i="88"/>
  <c r="BA77" i="88" s="1"/>
  <c r="L75" i="63"/>
  <c r="T75" i="63"/>
  <c r="AB75" i="63"/>
  <c r="AJ75" i="63"/>
  <c r="AR75" i="63"/>
  <c r="AZ75" i="63"/>
  <c r="Y75" i="75"/>
  <c r="Y77" i="75" s="1"/>
  <c r="W75" i="73"/>
  <c r="W77" i="73" s="1"/>
  <c r="AL75" i="72"/>
  <c r="AL77" i="72" s="1"/>
  <c r="F75" i="72"/>
  <c r="F77" i="72" s="1"/>
  <c r="C27" i="72" s="1"/>
  <c r="U75" i="71"/>
  <c r="U77" i="71" s="1"/>
  <c r="AJ75" i="70"/>
  <c r="AJ77" i="70" s="1"/>
  <c r="AY75" i="69"/>
  <c r="AY77" i="69" s="1"/>
  <c r="AB75" i="69"/>
  <c r="AB77" i="69" s="1"/>
  <c r="J75" i="69"/>
  <c r="J77" i="69" s="1"/>
  <c r="AO75" i="68"/>
  <c r="AO77" i="68" s="1"/>
  <c r="Y75" i="68"/>
  <c r="Y77" i="68" s="1"/>
  <c r="I75" i="68"/>
  <c r="I77" i="68" s="1"/>
  <c r="F27" i="68" s="1"/>
  <c r="AQ75" i="67"/>
  <c r="AQ77" i="67" s="1"/>
  <c r="AG75" i="67"/>
  <c r="AG77" i="67" s="1"/>
  <c r="X75" i="67"/>
  <c r="X77" i="67" s="1"/>
  <c r="P75" i="67"/>
  <c r="P77" i="67" s="1"/>
  <c r="H75" i="67"/>
  <c r="H77" i="67" s="1"/>
  <c r="I75" i="88"/>
  <c r="I77" i="88" s="1"/>
  <c r="I192" i="88" s="1"/>
  <c r="Q75" i="88"/>
  <c r="Q77" i="88" s="1"/>
  <c r="Q192" i="88" s="1"/>
  <c r="Y75" i="88"/>
  <c r="Y77" i="88" s="1"/>
  <c r="Y192" i="88" s="1"/>
  <c r="AG75" i="88"/>
  <c r="AG77" i="88" s="1"/>
  <c r="AG192" i="88" s="1"/>
  <c r="AO75" i="88"/>
  <c r="AO77" i="88" s="1"/>
  <c r="AW75" i="88"/>
  <c r="AW77" i="88" s="1"/>
  <c r="AZ75" i="88"/>
  <c r="AZ77" i="88" s="1"/>
  <c r="M75" i="63"/>
  <c r="U75" i="63"/>
  <c r="AC75" i="63"/>
  <c r="AK75" i="63"/>
  <c r="AS75" i="63"/>
  <c r="BA75" i="63"/>
  <c r="AP75" i="75"/>
  <c r="AP77" i="75" s="1"/>
  <c r="J75" i="75"/>
  <c r="J77" i="75" s="1"/>
  <c r="AN75" i="73"/>
  <c r="AN77" i="73" s="1"/>
  <c r="H75" i="73"/>
  <c r="H77" i="73" s="1"/>
  <c r="E27" i="73" s="1"/>
  <c r="W75" i="72"/>
  <c r="W77" i="72" s="1"/>
  <c r="AL75" i="71"/>
  <c r="AL77" i="71" s="1"/>
  <c r="F75" i="71"/>
  <c r="F77" i="71" s="1"/>
  <c r="U75" i="70"/>
  <c r="U77" i="70" s="1"/>
  <c r="AQ75" i="69"/>
  <c r="AQ77" i="69" s="1"/>
  <c r="T75" i="69"/>
  <c r="T77" i="69" s="1"/>
  <c r="AX75" i="68"/>
  <c r="AX77" i="68" s="1"/>
  <c r="AH75" i="68"/>
  <c r="AH77" i="68" s="1"/>
  <c r="R75" i="68"/>
  <c r="R77" i="68" s="1"/>
  <c r="AX75" i="67"/>
  <c r="AX77" i="67" s="1"/>
  <c r="AN75" i="67"/>
  <c r="AN77" i="67" s="1"/>
  <c r="AC75" i="67"/>
  <c r="AC77" i="67" s="1"/>
  <c r="U75" i="67"/>
  <c r="U77" i="67" s="1"/>
  <c r="M75" i="67"/>
  <c r="M77" i="67" s="1"/>
  <c r="E75" i="67"/>
  <c r="E77" i="67" s="1"/>
  <c r="E192" i="67" s="1"/>
  <c r="L75" i="88"/>
  <c r="L77" i="88" s="1"/>
  <c r="L192" i="88" s="1"/>
  <c r="T75" i="88"/>
  <c r="T77" i="88" s="1"/>
  <c r="T192" i="88" s="1"/>
  <c r="AB75" i="88"/>
  <c r="AB77" i="88" s="1"/>
  <c r="AB192" i="88" s="1"/>
  <c r="AJ75" i="88"/>
  <c r="AJ77" i="88" s="1"/>
  <c r="AR75" i="88"/>
  <c r="AR77" i="88" s="1"/>
  <c r="BB75" i="67"/>
  <c r="BB77" i="67" s="1"/>
  <c r="BB134" i="67" s="1"/>
  <c r="H75" i="63"/>
  <c r="P75" i="63"/>
  <c r="X75" i="63"/>
  <c r="AF75" i="63"/>
  <c r="AN75" i="63"/>
  <c r="AV75" i="63"/>
  <c r="AW75" i="75"/>
  <c r="AW77" i="75" s="1"/>
  <c r="AV75" i="73"/>
  <c r="AV77" i="73" s="1"/>
  <c r="V75" i="72"/>
  <c r="V77" i="72" s="1"/>
  <c r="AB75" i="70"/>
  <c r="AB77" i="70" s="1"/>
  <c r="G75" i="69"/>
  <c r="G77" i="69" s="1"/>
  <c r="Q75" i="68"/>
  <c r="Q77" i="68" s="1"/>
  <c r="Q134" i="68" s="1"/>
  <c r="AD75" i="67"/>
  <c r="AD77" i="67" s="1"/>
  <c r="G75" i="67"/>
  <c r="G77" i="67" s="1"/>
  <c r="U75" i="88"/>
  <c r="U77" i="88" s="1"/>
  <c r="U192" i="88" s="1"/>
  <c r="AQ75" i="88"/>
  <c r="AQ77" i="88" s="1"/>
  <c r="N75" i="63"/>
  <c r="AG75" i="63"/>
  <c r="AO75" i="75"/>
  <c r="AO77" i="75" s="1"/>
  <c r="AU75" i="73"/>
  <c r="AU77" i="73" s="1"/>
  <c r="AT75" i="71"/>
  <c r="AT77" i="71" s="1"/>
  <c r="T75" i="70"/>
  <c r="T77" i="70" s="1"/>
  <c r="AY75" i="68"/>
  <c r="AY77" i="68" s="1"/>
  <c r="F75" i="68"/>
  <c r="F77" i="68" s="1"/>
  <c r="AB75" i="67"/>
  <c r="AB77" i="67" s="1"/>
  <c r="F75" i="67"/>
  <c r="F77" i="67" s="1"/>
  <c r="Z75" i="88"/>
  <c r="Z77" i="88" s="1"/>
  <c r="Z192" i="88" s="1"/>
  <c r="AS75" i="88"/>
  <c r="AS77" i="88" s="1"/>
  <c r="O75" i="63"/>
  <c r="AL75" i="63"/>
  <c r="R75" i="75"/>
  <c r="R77" i="75" s="1"/>
  <c r="AM75" i="73"/>
  <c r="AM77" i="73" s="1"/>
  <c r="AS75" i="71"/>
  <c r="AS77" i="71" s="1"/>
  <c r="AX75" i="69"/>
  <c r="AX77" i="69" s="1"/>
  <c r="AW75" i="68"/>
  <c r="AW77" i="68" s="1"/>
  <c r="AW134" i="68" s="1"/>
  <c r="E75" i="68"/>
  <c r="E77" i="68" s="1"/>
  <c r="E192" i="68" s="1"/>
  <c r="W75" i="67"/>
  <c r="W77" i="67" s="1"/>
  <c r="E75" i="88"/>
  <c r="E77" i="88" s="1"/>
  <c r="E192" i="88" s="1"/>
  <c r="AA75" i="88"/>
  <c r="AA77" i="88" s="1"/>
  <c r="AA192" i="88" s="1"/>
  <c r="AX75" i="88"/>
  <c r="AX77" i="88" s="1"/>
  <c r="Q75" i="63"/>
  <c r="AM75" i="63"/>
  <c r="Q75" i="75"/>
  <c r="Q77" i="75" s="1"/>
  <c r="P75" i="73"/>
  <c r="P77" i="73" s="1"/>
  <c r="AK75" i="71"/>
  <c r="AK77" i="71" s="1"/>
  <c r="AR75" i="69"/>
  <c r="AR77" i="69" s="1"/>
  <c r="AL75" i="68"/>
  <c r="AL77" i="68" s="1"/>
  <c r="AW75" i="67"/>
  <c r="AW77" i="67" s="1"/>
  <c r="V75" i="67"/>
  <c r="V77" i="67" s="1"/>
  <c r="J75" i="88"/>
  <c r="J77" i="88" s="1"/>
  <c r="J192" i="88" s="1"/>
  <c r="AC75" i="88"/>
  <c r="AC77" i="88" s="1"/>
  <c r="AC192" i="88" s="1"/>
  <c r="AY75" i="88"/>
  <c r="AY77" i="88" s="1"/>
  <c r="V75" i="63"/>
  <c r="AO75" i="63"/>
  <c r="I75" i="75"/>
  <c r="I77" i="75" s="1"/>
  <c r="F27" i="75" s="1"/>
  <c r="O75" i="73"/>
  <c r="O77" i="73" s="1"/>
  <c r="N75" i="71"/>
  <c r="N77" i="71" s="1"/>
  <c r="AP75" i="69"/>
  <c r="AP77" i="69" s="1"/>
  <c r="AI75" i="68"/>
  <c r="AI77" i="68" s="1"/>
  <c r="AP75" i="67"/>
  <c r="AP77" i="67" s="1"/>
  <c r="AP134" i="67" s="1"/>
  <c r="T75" i="67"/>
  <c r="T77" i="67" s="1"/>
  <c r="K75" i="88"/>
  <c r="K77" i="88" s="1"/>
  <c r="K192" i="88" s="1"/>
  <c r="AH75" i="88"/>
  <c r="AH77" i="88" s="1"/>
  <c r="AH192" i="88" s="1"/>
  <c r="BA75" i="67"/>
  <c r="BA77" i="67" s="1"/>
  <c r="W75" i="63"/>
  <c r="AT75" i="63"/>
  <c r="AE75" i="72"/>
  <c r="AE77" i="72" s="1"/>
  <c r="E75" i="71"/>
  <c r="E77" i="71" s="1"/>
  <c r="E192" i="71" s="1"/>
  <c r="Z75" i="69"/>
  <c r="Z77" i="69" s="1"/>
  <c r="V75" i="68"/>
  <c r="V77" i="68" s="1"/>
  <c r="AK75" i="67"/>
  <c r="AK77" i="67" s="1"/>
  <c r="N75" i="67"/>
  <c r="N77" i="67" s="1"/>
  <c r="R75" i="88"/>
  <c r="R77" i="88" s="1"/>
  <c r="R192" i="88" s="1"/>
  <c r="AK75" i="88"/>
  <c r="AK77" i="88" s="1"/>
  <c r="G75" i="63"/>
  <c r="AD75" i="63"/>
  <c r="AW75" i="63"/>
  <c r="G75" i="73"/>
  <c r="G77" i="73" s="1"/>
  <c r="AO75" i="67"/>
  <c r="AO77" i="67" s="1"/>
  <c r="F75" i="63"/>
  <c r="AX75" i="75"/>
  <c r="AX77" i="75" s="1"/>
  <c r="AD75" i="72"/>
  <c r="AD77" i="72" s="1"/>
  <c r="AF75" i="67"/>
  <c r="AF77" i="67" s="1"/>
  <c r="I75" i="63"/>
  <c r="S75" i="69"/>
  <c r="S77" i="69" s="1"/>
  <c r="M75" i="71"/>
  <c r="M77" i="71" s="1"/>
  <c r="O75" i="67"/>
  <c r="O77" i="67" s="1"/>
  <c r="Y75" i="63"/>
  <c r="S75" i="88"/>
  <c r="S77" i="88" s="1"/>
  <c r="S192" i="88" s="1"/>
  <c r="AC75" i="70"/>
  <c r="AC77" i="70" s="1"/>
  <c r="L75" i="67"/>
  <c r="L77" i="67" s="1"/>
  <c r="AE75" i="63"/>
  <c r="BB75" i="63"/>
  <c r="S75" i="68"/>
  <c r="S77" i="68" s="1"/>
  <c r="AA75" i="69"/>
  <c r="AA77" i="69" s="1"/>
  <c r="M75" i="88"/>
  <c r="M77" i="88" s="1"/>
  <c r="AU75" i="63"/>
  <c r="AG75" i="68"/>
  <c r="AG77" i="68" s="1"/>
  <c r="AI75" i="88"/>
  <c r="AI77" i="88" s="1"/>
  <c r="AI192" i="88" s="1"/>
  <c r="AP75" i="88"/>
  <c r="AP77" i="88" s="1"/>
  <c r="B26" i="74"/>
  <c r="C26" i="74"/>
  <c r="D26" i="74"/>
  <c r="C27" i="73"/>
  <c r="B26" i="71"/>
  <c r="C26" i="70"/>
  <c r="E131" i="68"/>
  <c r="E130" i="68" s="1"/>
  <c r="E132" i="68" s="1"/>
  <c r="J198" i="88"/>
  <c r="J197" i="88"/>
  <c r="R198" i="88"/>
  <c r="R197" i="88"/>
  <c r="Z198" i="88"/>
  <c r="Z197" i="88"/>
  <c r="AH198" i="88"/>
  <c r="AH197" i="88"/>
  <c r="K198" i="88"/>
  <c r="K197" i="88"/>
  <c r="S198" i="88"/>
  <c r="S197" i="88"/>
  <c r="AA198" i="88"/>
  <c r="AA197" i="88"/>
  <c r="AJ187" i="88"/>
  <c r="AI198" i="88"/>
  <c r="AI197" i="88"/>
  <c r="L198" i="88"/>
  <c r="L197" i="88"/>
  <c r="T198" i="88"/>
  <c r="T197" i="88"/>
  <c r="AB198" i="88"/>
  <c r="AB197" i="88"/>
  <c r="E197" i="88"/>
  <c r="E198" i="88"/>
  <c r="M198" i="88"/>
  <c r="M197" i="88"/>
  <c r="U197" i="88"/>
  <c r="U198" i="88"/>
  <c r="AC197" i="88"/>
  <c r="AC198" i="88"/>
  <c r="F197" i="88"/>
  <c r="F198" i="88"/>
  <c r="N197" i="88"/>
  <c r="N198" i="88"/>
  <c r="V197" i="88"/>
  <c r="V198" i="88"/>
  <c r="AD197" i="88"/>
  <c r="AD198" i="88"/>
  <c r="G197" i="88"/>
  <c r="G198" i="88"/>
  <c r="O197" i="88"/>
  <c r="O198" i="88"/>
  <c r="W197" i="88"/>
  <c r="W198" i="88"/>
  <c r="AE197" i="88"/>
  <c r="AE198" i="88"/>
  <c r="H198" i="88"/>
  <c r="H197" i="88"/>
  <c r="P197" i="88"/>
  <c r="P198" i="88"/>
  <c r="X197" i="88"/>
  <c r="X198" i="88"/>
  <c r="AF197" i="88"/>
  <c r="AF198" i="88"/>
  <c r="I198" i="88"/>
  <c r="I197" i="88"/>
  <c r="Q198" i="88"/>
  <c r="Q197" i="88"/>
  <c r="Y198" i="88"/>
  <c r="Y197" i="88"/>
  <c r="AG198" i="88"/>
  <c r="AG197" i="88"/>
  <c r="B27" i="70"/>
  <c r="B27" i="72"/>
  <c r="D27" i="75"/>
  <c r="F26" i="75"/>
  <c r="BA134" i="75"/>
  <c r="E134" i="75"/>
  <c r="B27" i="75"/>
  <c r="AC134" i="75"/>
  <c r="B26" i="73"/>
  <c r="D27" i="73"/>
  <c r="C26" i="73"/>
  <c r="AZ134" i="73"/>
  <c r="W134" i="73"/>
  <c r="AH134" i="73"/>
  <c r="G26" i="72"/>
  <c r="F27" i="72"/>
  <c r="AW134" i="72"/>
  <c r="B27" i="71"/>
  <c r="C27" i="71"/>
  <c r="D27" i="71"/>
  <c r="E26" i="71"/>
  <c r="E27" i="71"/>
  <c r="F27" i="71"/>
  <c r="G26" i="71"/>
  <c r="D27" i="70"/>
  <c r="E27" i="70"/>
  <c r="F27" i="70"/>
  <c r="C27" i="70"/>
  <c r="Z134" i="69"/>
  <c r="E26" i="69"/>
  <c r="F26" i="69"/>
  <c r="F27" i="69"/>
  <c r="E27" i="68"/>
  <c r="F26" i="68"/>
  <c r="U134" i="68"/>
  <c r="BA134" i="68"/>
  <c r="Y134" i="68"/>
  <c r="B26" i="68"/>
  <c r="AC134" i="68"/>
  <c r="C27" i="67"/>
  <c r="AX134" i="67"/>
  <c r="B27" i="67"/>
  <c r="D27" i="67"/>
  <c r="F27" i="88"/>
  <c r="Z134" i="70"/>
  <c r="T134" i="73"/>
  <c r="C27" i="75"/>
  <c r="Q134" i="72"/>
  <c r="Y134" i="75"/>
  <c r="V134" i="75"/>
  <c r="G26" i="75"/>
  <c r="E26" i="75"/>
  <c r="Q134" i="75"/>
  <c r="AO134" i="75"/>
  <c r="E131" i="75"/>
  <c r="F128" i="75"/>
  <c r="C26" i="75"/>
  <c r="U134" i="75"/>
  <c r="D26" i="75"/>
  <c r="E131" i="74"/>
  <c r="F128" i="74"/>
  <c r="F26" i="74"/>
  <c r="G26" i="74"/>
  <c r="D26" i="73"/>
  <c r="E26" i="73"/>
  <c r="F26" i="73"/>
  <c r="E131" i="73"/>
  <c r="G26" i="73"/>
  <c r="F128" i="73"/>
  <c r="P134" i="73"/>
  <c r="AK134" i="73"/>
  <c r="AS134" i="72"/>
  <c r="BA134" i="72"/>
  <c r="Y134" i="72"/>
  <c r="AG134" i="72"/>
  <c r="AO134" i="72"/>
  <c r="C26" i="72"/>
  <c r="D26" i="72"/>
  <c r="F128" i="72"/>
  <c r="E26" i="72"/>
  <c r="F26" i="72"/>
  <c r="L134" i="72"/>
  <c r="T134" i="72"/>
  <c r="AB134" i="72"/>
  <c r="AZ134" i="72"/>
  <c r="E130" i="71"/>
  <c r="E132" i="71" s="1"/>
  <c r="E133" i="71" s="1"/>
  <c r="C26" i="71"/>
  <c r="D26" i="71"/>
  <c r="F26" i="71"/>
  <c r="S134" i="70"/>
  <c r="D26" i="70"/>
  <c r="K134" i="70"/>
  <c r="AA134" i="70"/>
  <c r="AH134" i="70"/>
  <c r="AP134" i="70"/>
  <c r="AX134" i="70"/>
  <c r="G26" i="70"/>
  <c r="AR134" i="69"/>
  <c r="AY134" i="69"/>
  <c r="T134" i="69"/>
  <c r="AZ134" i="69"/>
  <c r="R134" i="69"/>
  <c r="AX134" i="69"/>
  <c r="G26" i="69"/>
  <c r="B26" i="69"/>
  <c r="C26" i="69"/>
  <c r="D26" i="69"/>
  <c r="AG134" i="68"/>
  <c r="AK134" i="68"/>
  <c r="C26" i="68"/>
  <c r="G26" i="68"/>
  <c r="E131" i="67"/>
  <c r="AA134" i="67"/>
  <c r="AS134" i="67"/>
  <c r="D26" i="67"/>
  <c r="E26" i="67"/>
  <c r="AQ134" i="67"/>
  <c r="AD134" i="67"/>
  <c r="AI134" i="67"/>
  <c r="Z134" i="67"/>
  <c r="AH134" i="67"/>
  <c r="AY134" i="67"/>
  <c r="B26" i="67"/>
  <c r="C26" i="67"/>
  <c r="G26" i="67"/>
  <c r="AL134" i="88"/>
  <c r="F26" i="88"/>
  <c r="G26" i="88"/>
  <c r="D26" i="88"/>
  <c r="AJ186" i="88"/>
  <c r="E9" i="2"/>
  <c r="D16" i="2"/>
  <c r="D19" i="2"/>
  <c r="H9" i="2"/>
  <c r="D17" i="2"/>
  <c r="D15" i="2"/>
  <c r="D13" i="2"/>
  <c r="D9" i="2"/>
  <c r="D14" i="2"/>
  <c r="D11" i="2"/>
  <c r="D10" i="2"/>
  <c r="D12" i="2"/>
  <c r="D18" i="2"/>
  <c r="AS98" i="68" l="1"/>
  <c r="AO98" i="68"/>
  <c r="AE98" i="68"/>
  <c r="AG98" i="68"/>
  <c r="X98" i="68"/>
  <c r="AH98" i="68"/>
  <c r="AJ98" i="68"/>
  <c r="AQ98" i="68"/>
  <c r="AT98" i="68"/>
  <c r="Z98" i="68"/>
  <c r="AZ98" i="68"/>
  <c r="AI98" i="68"/>
  <c r="Y98" i="68"/>
  <c r="AU98" i="68"/>
  <c r="BA98" i="68"/>
  <c r="AK98" i="68"/>
  <c r="AW98" i="68"/>
  <c r="AA98" i="68"/>
  <c r="AD98" i="68"/>
  <c r="AV98" i="68"/>
  <c r="AP98" i="68"/>
  <c r="AB98" i="68"/>
  <c r="AL98" i="68"/>
  <c r="AM98" i="68"/>
  <c r="BB98" i="68"/>
  <c r="T98" i="68"/>
  <c r="AX98" i="68"/>
  <c r="V98" i="68"/>
  <c r="AF98" i="68"/>
  <c r="AN98" i="68"/>
  <c r="AC98" i="68"/>
  <c r="U98" i="68"/>
  <c r="W98" i="68"/>
  <c r="AR98" i="68"/>
  <c r="AY98" i="68"/>
  <c r="AV89" i="68"/>
  <c r="AW89" i="68"/>
  <c r="AL89" i="68"/>
  <c r="P89" i="68"/>
  <c r="R89" i="68"/>
  <c r="AT89" i="68"/>
  <c r="Q89" i="68"/>
  <c r="O89" i="68"/>
  <c r="AX89" i="68"/>
  <c r="AB89" i="68"/>
  <c r="AD89" i="68"/>
  <c r="L89" i="68"/>
  <c r="AY89" i="68"/>
  <c r="AN89" i="68"/>
  <c r="AP89" i="68"/>
  <c r="X89" i="68"/>
  <c r="AM89" i="68"/>
  <c r="AZ89" i="68"/>
  <c r="BB89" i="68"/>
  <c r="AJ89" i="68"/>
  <c r="AA89" i="68"/>
  <c r="U89" i="68"/>
  <c r="AR89" i="68"/>
  <c r="AG89" i="68"/>
  <c r="K89" i="68"/>
  <c r="AC89" i="68"/>
  <c r="AS89" i="68"/>
  <c r="W89" i="68"/>
  <c r="AO89" i="68"/>
  <c r="AI89" i="68"/>
  <c r="BA89" i="68"/>
  <c r="AF89" i="68"/>
  <c r="AU89" i="68"/>
  <c r="M89" i="68"/>
  <c r="Y89" i="68"/>
  <c r="N89" i="68"/>
  <c r="AE89" i="68"/>
  <c r="V89" i="68"/>
  <c r="S89" i="68"/>
  <c r="T89" i="68"/>
  <c r="AQ89" i="68"/>
  <c r="AH89" i="68"/>
  <c r="AK89" i="68"/>
  <c r="Z89" i="68"/>
  <c r="S83" i="68"/>
  <c r="AZ103" i="68"/>
  <c r="AV103" i="68"/>
  <c r="AE103" i="68"/>
  <c r="AN103" i="68"/>
  <c r="AJ103" i="68"/>
  <c r="BB103" i="68"/>
  <c r="AB103" i="68"/>
  <c r="AU103" i="68"/>
  <c r="AP103" i="68"/>
  <c r="AY103" i="68"/>
  <c r="AI103" i="68"/>
  <c r="AD103" i="68"/>
  <c r="AM103" i="68"/>
  <c r="AA103" i="68"/>
  <c r="AT103" i="68"/>
  <c r="AX103" i="68"/>
  <c r="AH103" i="68"/>
  <c r="AL103" i="68"/>
  <c r="AS103" i="68"/>
  <c r="Z103" i="68"/>
  <c r="AG103" i="68"/>
  <c r="BA103" i="68"/>
  <c r="AW103" i="68"/>
  <c r="AR103" i="68"/>
  <c r="AO103" i="68"/>
  <c r="AK103" i="68"/>
  <c r="AF103" i="68"/>
  <c r="AC103" i="68"/>
  <c r="Y103" i="68"/>
  <c r="AQ103" i="68"/>
  <c r="J83" i="68"/>
  <c r="AL91" i="68"/>
  <c r="AI91" i="68"/>
  <c r="T91" i="68"/>
  <c r="AB91" i="68"/>
  <c r="X91" i="68"/>
  <c r="AX91" i="68"/>
  <c r="W91" i="68"/>
  <c r="AE91" i="68"/>
  <c r="P91" i="68"/>
  <c r="AT91" i="68"/>
  <c r="BB91" i="68"/>
  <c r="AY91" i="68"/>
  <c r="AH91" i="68"/>
  <c r="AP91" i="68"/>
  <c r="AM91" i="68"/>
  <c r="N91" i="68"/>
  <c r="V91" i="68"/>
  <c r="AD91" i="68"/>
  <c r="AA91" i="68"/>
  <c r="Z91" i="68"/>
  <c r="AQ91" i="68"/>
  <c r="R91" i="68"/>
  <c r="O91" i="68"/>
  <c r="AS91" i="68"/>
  <c r="BA91" i="68"/>
  <c r="AW91" i="68"/>
  <c r="AG91" i="68"/>
  <c r="AO91" i="68"/>
  <c r="AK91" i="68"/>
  <c r="U91" i="68"/>
  <c r="AC91" i="68"/>
  <c r="Y91" i="68"/>
  <c r="S91" i="68"/>
  <c r="Q91" i="68"/>
  <c r="M91" i="68"/>
  <c r="AR91" i="68"/>
  <c r="AZ91" i="68"/>
  <c r="AV91" i="68"/>
  <c r="AU91" i="68"/>
  <c r="AF91" i="68"/>
  <c r="AN91" i="68"/>
  <c r="AJ91" i="68"/>
  <c r="AR105" i="68"/>
  <c r="AZ105" i="68"/>
  <c r="AP105" i="68"/>
  <c r="AJ105" i="68"/>
  <c r="BB105" i="68"/>
  <c r="AV105" i="68"/>
  <c r="AA105" i="68"/>
  <c r="AL105" i="68"/>
  <c r="AG105" i="68"/>
  <c r="AH105" i="68"/>
  <c r="AM105" i="68"/>
  <c r="AC105" i="68"/>
  <c r="AS105" i="68"/>
  <c r="AT105" i="68"/>
  <c r="AY105" i="68"/>
  <c r="AO105" i="68"/>
  <c r="AX105" i="68"/>
  <c r="BA105" i="68"/>
  <c r="AE105" i="68"/>
  <c r="AF105" i="68"/>
  <c r="AI105" i="68"/>
  <c r="AK105" i="68"/>
  <c r="AQ105" i="68"/>
  <c r="AB105" i="68"/>
  <c r="AU105" i="68"/>
  <c r="AD105" i="68"/>
  <c r="AN105" i="68"/>
  <c r="AW105" i="68"/>
  <c r="AX93" i="68"/>
  <c r="AM93" i="68"/>
  <c r="Q93" i="68"/>
  <c r="AS93" i="68"/>
  <c r="AB93" i="68"/>
  <c r="AH93" i="68"/>
  <c r="AI93" i="68"/>
  <c r="AT93" i="68"/>
  <c r="AU93" i="68"/>
  <c r="Y93" i="68"/>
  <c r="AK93" i="68"/>
  <c r="AC93" i="68"/>
  <c r="AW93" i="68"/>
  <c r="AY93" i="68"/>
  <c r="S93" i="68"/>
  <c r="AE93" i="68"/>
  <c r="AN93" i="68"/>
  <c r="T93" i="68"/>
  <c r="X93" i="68"/>
  <c r="AZ93" i="68"/>
  <c r="AO93" i="68"/>
  <c r="U93" i="68"/>
  <c r="AJ93" i="68"/>
  <c r="AQ93" i="68"/>
  <c r="R93" i="68"/>
  <c r="AV93" i="68"/>
  <c r="Z93" i="68"/>
  <c r="AF93" i="68"/>
  <c r="AD93" i="68"/>
  <c r="AL93" i="68"/>
  <c r="V93" i="68"/>
  <c r="BA93" i="68"/>
  <c r="AR93" i="68"/>
  <c r="O93" i="68"/>
  <c r="BB93" i="68"/>
  <c r="AA93" i="68"/>
  <c r="P93" i="68"/>
  <c r="AP93" i="68"/>
  <c r="AG93" i="68"/>
  <c r="W93" i="68"/>
  <c r="Z102" i="68"/>
  <c r="AU102" i="68"/>
  <c r="AD102" i="68"/>
  <c r="Y102" i="68"/>
  <c r="AI102" i="68"/>
  <c r="BA102" i="68"/>
  <c r="AV102" i="68"/>
  <c r="AX102" i="68"/>
  <c r="AT102" i="68"/>
  <c r="AO102" i="68"/>
  <c r="AJ102" i="68"/>
  <c r="AH102" i="68"/>
  <c r="AC102" i="68"/>
  <c r="X102" i="68"/>
  <c r="AS102" i="68"/>
  <c r="AZ102" i="68"/>
  <c r="AG102" i="68"/>
  <c r="AN102" i="68"/>
  <c r="AR102" i="68"/>
  <c r="AB102" i="68"/>
  <c r="AF102" i="68"/>
  <c r="AY102" i="68"/>
  <c r="AL102" i="68"/>
  <c r="AQ102" i="68"/>
  <c r="AM102" i="68"/>
  <c r="AE102" i="68"/>
  <c r="AA102" i="68"/>
  <c r="BB102" i="68"/>
  <c r="AW102" i="68"/>
  <c r="AP102" i="68"/>
  <c r="AK102" i="68"/>
  <c r="AX100" i="68"/>
  <c r="AM100" i="68"/>
  <c r="AN100" i="68"/>
  <c r="AU100" i="68"/>
  <c r="AO100" i="68"/>
  <c r="AY100" i="68"/>
  <c r="AZ100" i="68"/>
  <c r="AF100" i="68"/>
  <c r="Y100" i="68"/>
  <c r="AR100" i="68"/>
  <c r="AK100" i="68"/>
  <c r="BA100" i="68"/>
  <c r="AW100" i="68"/>
  <c r="Z100" i="68"/>
  <c r="V100" i="68"/>
  <c r="AL100" i="68"/>
  <c r="AH100" i="68"/>
  <c r="X100" i="68"/>
  <c r="AE100" i="68"/>
  <c r="AT100" i="68"/>
  <c r="AJ100" i="68"/>
  <c r="AQ100" i="68"/>
  <c r="AV100" i="68"/>
  <c r="AD100" i="68"/>
  <c r="AC100" i="68"/>
  <c r="BB100" i="68"/>
  <c r="AG100" i="68"/>
  <c r="W100" i="68"/>
  <c r="AB100" i="68"/>
  <c r="AI100" i="68"/>
  <c r="AP100" i="68"/>
  <c r="AS100" i="68"/>
  <c r="AA100" i="68"/>
  <c r="BA90" i="68"/>
  <c r="L90" i="68"/>
  <c r="AZ90" i="68"/>
  <c r="Y90" i="68"/>
  <c r="R90" i="68"/>
  <c r="X90" i="68"/>
  <c r="O90" i="68"/>
  <c r="T90" i="68"/>
  <c r="AD90" i="68"/>
  <c r="S90" i="68"/>
  <c r="AJ90" i="68"/>
  <c r="AA90" i="68"/>
  <c r="AI90" i="68"/>
  <c r="AP90" i="68"/>
  <c r="AE90" i="68"/>
  <c r="AV90" i="68"/>
  <c r="AW90" i="68"/>
  <c r="AM90" i="68"/>
  <c r="AF90" i="68"/>
  <c r="BB90" i="68"/>
  <c r="AQ90" i="68"/>
  <c r="U90" i="68"/>
  <c r="W90" i="68"/>
  <c r="AY90" i="68"/>
  <c r="Q90" i="68"/>
  <c r="AG90" i="68"/>
  <c r="AC90" i="68"/>
  <c r="AS90" i="68"/>
  <c r="AU90" i="68"/>
  <c r="AO90" i="68"/>
  <c r="AR90" i="68"/>
  <c r="N90" i="68"/>
  <c r="Z90" i="68"/>
  <c r="AH90" i="68"/>
  <c r="AK90" i="68"/>
  <c r="AX90" i="68"/>
  <c r="AB90" i="68"/>
  <c r="M90" i="68"/>
  <c r="V90" i="68"/>
  <c r="P90" i="68"/>
  <c r="AT90" i="68"/>
  <c r="AN90" i="68"/>
  <c r="AL90" i="68"/>
  <c r="AS104" i="68"/>
  <c r="AZ104" i="68"/>
  <c r="AG104" i="68"/>
  <c r="AN104" i="68"/>
  <c r="AR104" i="68"/>
  <c r="AB104" i="68"/>
  <c r="AF104" i="68"/>
  <c r="AY104" i="68"/>
  <c r="AQ104" i="68"/>
  <c r="AM104" i="68"/>
  <c r="AE104" i="68"/>
  <c r="AA104" i="68"/>
  <c r="AV104" i="68"/>
  <c r="BB104" i="68"/>
  <c r="AX104" i="68"/>
  <c r="AJ104" i="68"/>
  <c r="AP104" i="68"/>
  <c r="AL104" i="68"/>
  <c r="AU104" i="68"/>
  <c r="AD104" i="68"/>
  <c r="Z104" i="68"/>
  <c r="AI104" i="68"/>
  <c r="BA104" i="68"/>
  <c r="AW104" i="68"/>
  <c r="AT104" i="68"/>
  <c r="AO104" i="68"/>
  <c r="AK104" i="68"/>
  <c r="AC104" i="68"/>
  <c r="AH104" i="68"/>
  <c r="K83" i="68"/>
  <c r="AU99" i="68"/>
  <c r="BA99" i="68"/>
  <c r="AT99" i="68"/>
  <c r="W99" i="68"/>
  <c r="AA99" i="68"/>
  <c r="Z99" i="68"/>
  <c r="AE99" i="68"/>
  <c r="U99" i="68"/>
  <c r="AI99" i="68"/>
  <c r="AB99" i="68"/>
  <c r="AQ99" i="68"/>
  <c r="AG99" i="68"/>
  <c r="AN99" i="68"/>
  <c r="AS99" i="68"/>
  <c r="AZ99" i="68"/>
  <c r="AM99" i="68"/>
  <c r="AY99" i="68"/>
  <c r="AD99" i="68"/>
  <c r="AL99" i="68"/>
  <c r="AX99" i="68"/>
  <c r="X99" i="68"/>
  <c r="Y99" i="68"/>
  <c r="AP99" i="68"/>
  <c r="AF99" i="68"/>
  <c r="AJ99" i="68"/>
  <c r="AK99" i="68"/>
  <c r="AV99" i="68"/>
  <c r="AW99" i="68"/>
  <c r="AC99" i="68"/>
  <c r="V99" i="68"/>
  <c r="AO99" i="68"/>
  <c r="BB99" i="68"/>
  <c r="AH99" i="68"/>
  <c r="AR99" i="68"/>
  <c r="BA106" i="68"/>
  <c r="AK106" i="68"/>
  <c r="AW106" i="68"/>
  <c r="AM106" i="68"/>
  <c r="AG106" i="68"/>
  <c r="AY106" i="68"/>
  <c r="AS106" i="68"/>
  <c r="AD106" i="68"/>
  <c r="AE106" i="68"/>
  <c r="AJ106" i="68"/>
  <c r="AP106" i="68"/>
  <c r="AQ106" i="68"/>
  <c r="AI106" i="68"/>
  <c r="AV106" i="68"/>
  <c r="AL106" i="68"/>
  <c r="BB106" i="68"/>
  <c r="AU106" i="68"/>
  <c r="AX106" i="68"/>
  <c r="AC106" i="68"/>
  <c r="AF106" i="68"/>
  <c r="AH106" i="68"/>
  <c r="AN106" i="68"/>
  <c r="AZ106" i="68"/>
  <c r="AR106" i="68"/>
  <c r="AO106" i="68"/>
  <c r="AT106" i="68"/>
  <c r="AB106" i="68"/>
  <c r="AU97" i="68"/>
  <c r="AD97" i="68"/>
  <c r="AK97" i="68"/>
  <c r="BA97" i="68"/>
  <c r="Y97" i="68"/>
  <c r="AR97" i="68"/>
  <c r="AO97" i="68"/>
  <c r="AV97" i="68"/>
  <c r="AF97" i="68"/>
  <c r="AC97" i="68"/>
  <c r="AJ97" i="68"/>
  <c r="T97" i="68"/>
  <c r="AB97" i="68"/>
  <c r="X97" i="68"/>
  <c r="W97" i="68"/>
  <c r="AN97" i="68"/>
  <c r="AY97" i="68"/>
  <c r="AQ97" i="68"/>
  <c r="AM97" i="68"/>
  <c r="AT97" i="68"/>
  <c r="AI97" i="68"/>
  <c r="AE97" i="68"/>
  <c r="AA97" i="68"/>
  <c r="AH97" i="68"/>
  <c r="S97" i="68"/>
  <c r="AX97" i="68"/>
  <c r="V97" i="68"/>
  <c r="AZ97" i="68"/>
  <c r="AL97" i="68"/>
  <c r="AS97" i="68"/>
  <c r="BB97" i="68"/>
  <c r="Z97" i="68"/>
  <c r="AG97" i="68"/>
  <c r="AW97" i="68"/>
  <c r="AP97" i="68"/>
  <c r="U97" i="68"/>
  <c r="AA83" i="68"/>
  <c r="AA134" i="68" s="1"/>
  <c r="AS92" i="68"/>
  <c r="Q92" i="68"/>
  <c r="AW92" i="68"/>
  <c r="AR92" i="68"/>
  <c r="AZ92" i="68"/>
  <c r="AK92" i="68"/>
  <c r="AF92" i="68"/>
  <c r="U92" i="68"/>
  <c r="AN92" i="68"/>
  <c r="Y92" i="68"/>
  <c r="T92" i="68"/>
  <c r="AB92" i="68"/>
  <c r="AV92" i="68"/>
  <c r="BB92" i="68"/>
  <c r="P92" i="68"/>
  <c r="AJ92" i="68"/>
  <c r="AQ92" i="68"/>
  <c r="AP92" i="68"/>
  <c r="AY92" i="68"/>
  <c r="X92" i="68"/>
  <c r="AE92" i="68"/>
  <c r="AG92" i="68"/>
  <c r="AD92" i="68"/>
  <c r="AM92" i="68"/>
  <c r="AU92" i="68"/>
  <c r="S92" i="68"/>
  <c r="R92" i="68"/>
  <c r="AA92" i="68"/>
  <c r="AI92" i="68"/>
  <c r="Z92" i="68"/>
  <c r="O92" i="68"/>
  <c r="W92" i="68"/>
  <c r="BA92" i="68"/>
  <c r="AX92" i="68"/>
  <c r="AT92" i="68"/>
  <c r="AO92" i="68"/>
  <c r="AL92" i="68"/>
  <c r="AH92" i="68"/>
  <c r="V92" i="68"/>
  <c r="AC92" i="68"/>
  <c r="N92" i="68"/>
  <c r="R83" i="68"/>
  <c r="AR96" i="68"/>
  <c r="AI96" i="68"/>
  <c r="AJ96" i="68"/>
  <c r="Y96" i="68"/>
  <c r="AN96" i="68"/>
  <c r="W96" i="68"/>
  <c r="AV96" i="68"/>
  <c r="AK96" i="68"/>
  <c r="AZ96" i="68"/>
  <c r="AW96" i="68"/>
  <c r="AC96" i="68"/>
  <c r="AO96" i="68"/>
  <c r="AA96" i="68"/>
  <c r="BA96" i="68"/>
  <c r="S96" i="68"/>
  <c r="U96" i="68"/>
  <c r="V96" i="68"/>
  <c r="AM96" i="68"/>
  <c r="AE96" i="68"/>
  <c r="AU96" i="68"/>
  <c r="AG96" i="68"/>
  <c r="AH96" i="68"/>
  <c r="AY96" i="68"/>
  <c r="AQ96" i="68"/>
  <c r="AS96" i="68"/>
  <c r="AT96" i="68"/>
  <c r="Z96" i="68"/>
  <c r="AL96" i="68"/>
  <c r="R96" i="68"/>
  <c r="AP96" i="68"/>
  <c r="AF96" i="68"/>
  <c r="T96" i="68"/>
  <c r="AD96" i="68"/>
  <c r="X96" i="68"/>
  <c r="BB96" i="68"/>
  <c r="AB96" i="68"/>
  <c r="AX96" i="68"/>
  <c r="AX94" i="68"/>
  <c r="AL94" i="68"/>
  <c r="T94" i="68"/>
  <c r="AZ94" i="68"/>
  <c r="X94" i="68"/>
  <c r="AU94" i="68"/>
  <c r="AQ94" i="68"/>
  <c r="AN94" i="68"/>
  <c r="AI94" i="68"/>
  <c r="AE94" i="68"/>
  <c r="AB94" i="68"/>
  <c r="Z94" i="68"/>
  <c r="W94" i="68"/>
  <c r="S94" i="68"/>
  <c r="P94" i="68"/>
  <c r="AT94" i="68"/>
  <c r="BB94" i="68"/>
  <c r="AY94" i="68"/>
  <c r="AH94" i="68"/>
  <c r="AP94" i="68"/>
  <c r="AM94" i="68"/>
  <c r="V94" i="68"/>
  <c r="AD94" i="68"/>
  <c r="AA94" i="68"/>
  <c r="AS94" i="68"/>
  <c r="R94" i="68"/>
  <c r="AW94" i="68"/>
  <c r="AG94" i="68"/>
  <c r="BA94" i="68"/>
  <c r="AK94" i="68"/>
  <c r="U94" i="68"/>
  <c r="AO94" i="68"/>
  <c r="Y94" i="68"/>
  <c r="AR94" i="68"/>
  <c r="AC94" i="68"/>
  <c r="AV94" i="68"/>
  <c r="AJ94" i="68"/>
  <c r="AF94" i="68"/>
  <c r="Q94" i="68"/>
  <c r="AV95" i="68"/>
  <c r="AD95" i="68"/>
  <c r="AX95" i="68"/>
  <c r="AS95" i="68"/>
  <c r="R95" i="68"/>
  <c r="AL95" i="68"/>
  <c r="AG95" i="68"/>
  <c r="BA95" i="68"/>
  <c r="Z95" i="68"/>
  <c r="U95" i="68"/>
  <c r="AO95" i="68"/>
  <c r="AW95" i="68"/>
  <c r="AR95" i="68"/>
  <c r="AC95" i="68"/>
  <c r="AK95" i="68"/>
  <c r="AF95" i="68"/>
  <c r="Q95" i="68"/>
  <c r="Y95" i="68"/>
  <c r="T95" i="68"/>
  <c r="AZ95" i="68"/>
  <c r="AU95" i="68"/>
  <c r="X95" i="68"/>
  <c r="AQ95" i="68"/>
  <c r="AN95" i="68"/>
  <c r="AI95" i="68"/>
  <c r="AJ95" i="68"/>
  <c r="AE95" i="68"/>
  <c r="AB95" i="68"/>
  <c r="W95" i="68"/>
  <c r="S95" i="68"/>
  <c r="AY95" i="68"/>
  <c r="AT95" i="68"/>
  <c r="BB95" i="68"/>
  <c r="AM95" i="68"/>
  <c r="AH95" i="68"/>
  <c r="AP95" i="68"/>
  <c r="AA95" i="68"/>
  <c r="V95" i="68"/>
  <c r="O83" i="68"/>
  <c r="BB101" i="68"/>
  <c r="AI101" i="68"/>
  <c r="AT101" i="68"/>
  <c r="Y101" i="68"/>
  <c r="AK101" i="68"/>
  <c r="AA101" i="68"/>
  <c r="AE101" i="68"/>
  <c r="AF101" i="68"/>
  <c r="AW101" i="68"/>
  <c r="AM101" i="68"/>
  <c r="AS101" i="68"/>
  <c r="AQ101" i="68"/>
  <c r="AR101" i="68"/>
  <c r="AJ101" i="68"/>
  <c r="AY101" i="68"/>
  <c r="W101" i="68"/>
  <c r="AU101" i="68"/>
  <c r="AV101" i="68"/>
  <c r="AC101" i="68"/>
  <c r="AO101" i="68"/>
  <c r="AD101" i="68"/>
  <c r="BA101" i="68"/>
  <c r="AP101" i="68"/>
  <c r="X101" i="68"/>
  <c r="Z101" i="68"/>
  <c r="AL101" i="68"/>
  <c r="AB101" i="68"/>
  <c r="AG101" i="68"/>
  <c r="AZ101" i="68"/>
  <c r="AN101" i="68"/>
  <c r="AH101" i="68"/>
  <c r="AX101" i="68"/>
  <c r="P83" i="68"/>
  <c r="P134" i="68" s="1"/>
  <c r="F134" i="67"/>
  <c r="I134" i="68"/>
  <c r="E134" i="68"/>
  <c r="AR88" i="68"/>
  <c r="AK88" i="68"/>
  <c r="AI88" i="68"/>
  <c r="AZ88" i="68"/>
  <c r="AH88" i="68"/>
  <c r="AY88" i="68"/>
  <c r="AG88" i="68"/>
  <c r="AX88" i="68"/>
  <c r="J88" i="68"/>
  <c r="K88" i="68" s="1"/>
  <c r="AW88" i="68"/>
  <c r="AU88" i="68"/>
  <c r="AT88" i="68"/>
  <c r="AS88" i="68"/>
  <c r="AN88" i="68"/>
  <c r="AM88" i="68"/>
  <c r="AL88" i="68"/>
  <c r="BB88" i="68"/>
  <c r="AV88" i="68"/>
  <c r="AC88" i="68"/>
  <c r="AF88" i="68"/>
  <c r="BA88" i="68"/>
  <c r="AP88" i="68"/>
  <c r="AQ88" i="68"/>
  <c r="AJ88" i="68"/>
  <c r="AO88" i="68"/>
  <c r="AD88" i="68"/>
  <c r="AE88" i="68"/>
  <c r="BA87" i="68"/>
  <c r="AR87" i="68"/>
  <c r="AF87" i="68"/>
  <c r="AH87" i="68"/>
  <c r="AT87" i="68"/>
  <c r="AD87" i="68"/>
  <c r="I87" i="68"/>
  <c r="AP87" i="68"/>
  <c r="AE87" i="68"/>
  <c r="AJ87" i="68"/>
  <c r="BB87" i="68"/>
  <c r="AQ87" i="68"/>
  <c r="AG87" i="68"/>
  <c r="AV87" i="68"/>
  <c r="AK87" i="68"/>
  <c r="AL87" i="68"/>
  <c r="AC87" i="68"/>
  <c r="AS87" i="68"/>
  <c r="AX87" i="68"/>
  <c r="AW87" i="68"/>
  <c r="AM87" i="68"/>
  <c r="AN87" i="68"/>
  <c r="AO87" i="68"/>
  <c r="AI87" i="68"/>
  <c r="AY87" i="68"/>
  <c r="AZ87" i="68"/>
  <c r="AU87" i="68"/>
  <c r="AY86" i="68"/>
  <c r="BB86" i="68"/>
  <c r="AP86" i="68"/>
  <c r="AD86" i="68"/>
  <c r="AN86" i="68"/>
  <c r="AC86" i="68"/>
  <c r="AH86" i="68"/>
  <c r="AZ86" i="68"/>
  <c r="AO86" i="68"/>
  <c r="AE86" i="68"/>
  <c r="AT86" i="68"/>
  <c r="AJ86" i="68"/>
  <c r="BA86" i="68"/>
  <c r="AQ86" i="68"/>
  <c r="AV86" i="68"/>
  <c r="AK86" i="68"/>
  <c r="AL86" i="68"/>
  <c r="AG86" i="68"/>
  <c r="AW86" i="68"/>
  <c r="AX86" i="68"/>
  <c r="AM86" i="68"/>
  <c r="AS86" i="68"/>
  <c r="AU86" i="68"/>
  <c r="H86" i="68"/>
  <c r="AI86" i="68"/>
  <c r="AF86" i="68"/>
  <c r="AR86" i="68"/>
  <c r="AX85" i="68"/>
  <c r="BA85" i="68"/>
  <c r="AO85" i="68"/>
  <c r="AC85" i="68"/>
  <c r="G85" i="68"/>
  <c r="H85" i="68" s="1"/>
  <c r="BB85" i="68"/>
  <c r="AF85" i="68"/>
  <c r="AV85" i="68"/>
  <c r="AW85" i="68"/>
  <c r="AR85" i="68"/>
  <c r="AL85" i="68"/>
  <c r="AH85" i="68"/>
  <c r="AE85" i="68"/>
  <c r="AT85" i="68"/>
  <c r="AQ85" i="68"/>
  <c r="AU85" i="68"/>
  <c r="AJ85" i="68"/>
  <c r="AK85" i="68"/>
  <c r="AM85" i="68"/>
  <c r="AG85" i="68"/>
  <c r="AZ85" i="68"/>
  <c r="AP85" i="68"/>
  <c r="AY85" i="68"/>
  <c r="AN85" i="68"/>
  <c r="AD85" i="68"/>
  <c r="AS85" i="68"/>
  <c r="AI85" i="68"/>
  <c r="BA84" i="68"/>
  <c r="AL84" i="68"/>
  <c r="AR84" i="68"/>
  <c r="F84" i="68"/>
  <c r="F128" i="68" s="1"/>
  <c r="AF84" i="68"/>
  <c r="AZ84" i="68"/>
  <c r="AH84" i="68"/>
  <c r="AN84" i="68"/>
  <c r="AU84" i="68"/>
  <c r="AW84" i="68"/>
  <c r="AI84" i="68"/>
  <c r="AQ84" i="68"/>
  <c r="AC84" i="68"/>
  <c r="AK84" i="68"/>
  <c r="AE84" i="68"/>
  <c r="AY84" i="68"/>
  <c r="AM84" i="68"/>
  <c r="AO84" i="68"/>
  <c r="AX84" i="68"/>
  <c r="BB84" i="68"/>
  <c r="AT84" i="68"/>
  <c r="AS84" i="68"/>
  <c r="AP84" i="68"/>
  <c r="AJ84" i="68"/>
  <c r="AV84" i="68"/>
  <c r="AG84" i="68"/>
  <c r="AD84" i="68"/>
  <c r="BA88" i="67"/>
  <c r="BB88" i="67"/>
  <c r="AW88" i="67"/>
  <c r="AP88" i="67"/>
  <c r="AK88" i="67"/>
  <c r="AD88" i="67"/>
  <c r="AF88" i="67"/>
  <c r="AH88" i="67"/>
  <c r="AV88" i="67"/>
  <c r="AM88" i="67"/>
  <c r="AR88" i="67"/>
  <c r="AT88" i="67"/>
  <c r="AY88" i="67"/>
  <c r="AI88" i="67"/>
  <c r="AE88" i="67"/>
  <c r="AU88" i="67"/>
  <c r="AN88" i="67"/>
  <c r="AX88" i="67"/>
  <c r="AQ88" i="67"/>
  <c r="AG88" i="67"/>
  <c r="AL88" i="67"/>
  <c r="AZ88" i="67"/>
  <c r="AS88" i="67"/>
  <c r="AC88" i="67"/>
  <c r="AJ88" i="67"/>
  <c r="AO88" i="67"/>
  <c r="J88" i="67"/>
  <c r="AX87" i="67"/>
  <c r="AY87" i="67"/>
  <c r="AT87" i="67"/>
  <c r="AM87" i="67"/>
  <c r="AH87" i="67"/>
  <c r="AF87" i="67"/>
  <c r="AR87" i="67"/>
  <c r="AK87" i="67"/>
  <c r="AN87" i="67"/>
  <c r="AD87" i="67"/>
  <c r="AI87" i="67"/>
  <c r="AW87" i="67"/>
  <c r="AZ87" i="67"/>
  <c r="AP87" i="67"/>
  <c r="AU87" i="67"/>
  <c r="BB87" i="67"/>
  <c r="I87" i="67"/>
  <c r="AL87" i="67"/>
  <c r="AG87" i="67"/>
  <c r="AC87" i="67"/>
  <c r="AE87" i="67"/>
  <c r="AS87" i="67"/>
  <c r="AJ87" i="67"/>
  <c r="AO87" i="67"/>
  <c r="AQ87" i="67"/>
  <c r="AV87" i="67"/>
  <c r="BA87" i="67"/>
  <c r="AU86" i="67"/>
  <c r="AI86" i="67"/>
  <c r="AQ86" i="67"/>
  <c r="AW86" i="67"/>
  <c r="AE86" i="67"/>
  <c r="AR86" i="67"/>
  <c r="AX86" i="67"/>
  <c r="AZ86" i="67"/>
  <c r="AL86" i="67"/>
  <c r="AT86" i="67"/>
  <c r="AN86" i="67"/>
  <c r="AH86" i="67"/>
  <c r="BB86" i="67"/>
  <c r="AP86" i="67"/>
  <c r="AK86" i="67"/>
  <c r="AD86" i="67"/>
  <c r="H86" i="67"/>
  <c r="AV86" i="67"/>
  <c r="AF86" i="67"/>
  <c r="AY86" i="67"/>
  <c r="AJ86" i="67"/>
  <c r="AS86" i="67"/>
  <c r="BA86" i="67"/>
  <c r="AM86" i="67"/>
  <c r="AG86" i="67"/>
  <c r="AO86" i="67"/>
  <c r="AC86" i="67"/>
  <c r="AU85" i="67"/>
  <c r="AQ85" i="67"/>
  <c r="AE85" i="67"/>
  <c r="AJ85" i="67"/>
  <c r="G85" i="67"/>
  <c r="AV85" i="67"/>
  <c r="AY85" i="67"/>
  <c r="AD85" i="67"/>
  <c r="AP85" i="67"/>
  <c r="AI85" i="67"/>
  <c r="BB85" i="67"/>
  <c r="AG85" i="67"/>
  <c r="AL85" i="67"/>
  <c r="AN85" i="67"/>
  <c r="AS85" i="67"/>
  <c r="AX85" i="67"/>
  <c r="AZ85" i="67"/>
  <c r="AC85" i="67"/>
  <c r="AW85" i="67"/>
  <c r="AO85" i="67"/>
  <c r="AH85" i="67"/>
  <c r="AK85" i="67"/>
  <c r="BA85" i="67"/>
  <c r="AF85" i="67"/>
  <c r="AT85" i="67"/>
  <c r="AM85" i="67"/>
  <c r="AR85" i="67"/>
  <c r="AU84" i="67"/>
  <c r="AQ84" i="67"/>
  <c r="AE84" i="67"/>
  <c r="BB84" i="67"/>
  <c r="AG84" i="67"/>
  <c r="AI84" i="67"/>
  <c r="AL84" i="67"/>
  <c r="AN84" i="67"/>
  <c r="AS84" i="67"/>
  <c r="AX84" i="67"/>
  <c r="AZ84" i="67"/>
  <c r="AV84" i="67"/>
  <c r="AC84" i="67"/>
  <c r="AO84" i="67"/>
  <c r="AH84" i="67"/>
  <c r="AK84" i="67"/>
  <c r="BA84" i="67"/>
  <c r="AF84" i="67"/>
  <c r="AT84" i="67"/>
  <c r="AW84" i="67"/>
  <c r="AM84" i="67"/>
  <c r="AR84" i="67"/>
  <c r="AY84" i="67"/>
  <c r="F84" i="67"/>
  <c r="F128" i="67" s="1"/>
  <c r="AJ84" i="67"/>
  <c r="AD84" i="67"/>
  <c r="AP84" i="67"/>
  <c r="AF134" i="88"/>
  <c r="C27" i="88"/>
  <c r="H134" i="88"/>
  <c r="AU103" i="88"/>
  <c r="AI103" i="88"/>
  <c r="AQ103" i="88"/>
  <c r="AE103" i="88"/>
  <c r="BA103" i="88"/>
  <c r="AO103" i="88"/>
  <c r="AC103" i="88"/>
  <c r="AZ103" i="88"/>
  <c r="AN103" i="88"/>
  <c r="AB103" i="88"/>
  <c r="AY103" i="88"/>
  <c r="AM103" i="88"/>
  <c r="AA103" i="88"/>
  <c r="AX103" i="88"/>
  <c r="AL103" i="88"/>
  <c r="Z103" i="88"/>
  <c r="AW103" i="88"/>
  <c r="AK103" i="88"/>
  <c r="Y103" i="88"/>
  <c r="AT103" i="88"/>
  <c r="AV103" i="88"/>
  <c r="AJ103" i="88"/>
  <c r="AH103" i="88"/>
  <c r="AF103" i="88"/>
  <c r="AD103" i="88"/>
  <c r="BB103" i="88"/>
  <c r="AS103" i="88"/>
  <c r="AP103" i="88"/>
  <c r="AR103" i="88"/>
  <c r="AG103" i="88"/>
  <c r="BB104" i="88"/>
  <c r="AP104" i="88"/>
  <c r="AD104" i="88"/>
  <c r="BA104" i="88"/>
  <c r="AX104" i="88"/>
  <c r="AL104" i="88"/>
  <c r="Z104" i="88"/>
  <c r="AV104" i="88"/>
  <c r="AJ104" i="88"/>
  <c r="AU104" i="88"/>
  <c r="AI104" i="88"/>
  <c r="AT104" i="88"/>
  <c r="AH104" i="88"/>
  <c r="AS104" i="88"/>
  <c r="AG104" i="88"/>
  <c r="AO104" i="88"/>
  <c r="AC104" i="88"/>
  <c r="AR104" i="88"/>
  <c r="AF104" i="88"/>
  <c r="AQ104" i="88"/>
  <c r="AE104" i="88"/>
  <c r="AY104" i="88"/>
  <c r="AW104" i="88"/>
  <c r="AN104" i="88"/>
  <c r="AM104" i="88"/>
  <c r="AK104" i="88"/>
  <c r="AB104" i="88"/>
  <c r="AA104" i="88"/>
  <c r="AZ104" i="88"/>
  <c r="AY95" i="88"/>
  <c r="AM95" i="88"/>
  <c r="AA95" i="88"/>
  <c r="AL95" i="88"/>
  <c r="AU95" i="88"/>
  <c r="AI95" i="88"/>
  <c r="W95" i="88"/>
  <c r="AS95" i="88"/>
  <c r="AG95" i="88"/>
  <c r="U95" i="88"/>
  <c r="AR95" i="88"/>
  <c r="AF95" i="88"/>
  <c r="T95" i="88"/>
  <c r="AQ95" i="88"/>
  <c r="AE95" i="88"/>
  <c r="S95" i="88"/>
  <c r="BB95" i="88"/>
  <c r="AP95" i="88"/>
  <c r="AD95" i="88"/>
  <c r="R95" i="88"/>
  <c r="Z95" i="88"/>
  <c r="BA95" i="88"/>
  <c r="AO95" i="88"/>
  <c r="AC95" i="88"/>
  <c r="Q95" i="88"/>
  <c r="AX95" i="88"/>
  <c r="AZ95" i="88"/>
  <c r="AN95" i="88"/>
  <c r="AB95" i="88"/>
  <c r="AW95" i="88"/>
  <c r="AV95" i="88"/>
  <c r="AT95" i="88"/>
  <c r="AK95" i="88"/>
  <c r="AJ95" i="88"/>
  <c r="AH95" i="88"/>
  <c r="Y95" i="88"/>
  <c r="V95" i="88"/>
  <c r="X95" i="88"/>
  <c r="AR100" i="88"/>
  <c r="AF100" i="88"/>
  <c r="AQ100" i="88"/>
  <c r="AZ100" i="88"/>
  <c r="AN100" i="88"/>
  <c r="AB100" i="88"/>
  <c r="AX100" i="88"/>
  <c r="AL100" i="88"/>
  <c r="Z100" i="88"/>
  <c r="AW100" i="88"/>
  <c r="AK100" i="88"/>
  <c r="Y100" i="88"/>
  <c r="AV100" i="88"/>
  <c r="AJ100" i="88"/>
  <c r="X100" i="88"/>
  <c r="AU100" i="88"/>
  <c r="AI100" i="88"/>
  <c r="W100" i="88"/>
  <c r="AT100" i="88"/>
  <c r="AH100" i="88"/>
  <c r="V100" i="88"/>
  <c r="AE100" i="88"/>
  <c r="AS100" i="88"/>
  <c r="AG100" i="88"/>
  <c r="AC100" i="88"/>
  <c r="AA100" i="88"/>
  <c r="BB100" i="88"/>
  <c r="BA100" i="88"/>
  <c r="AY100" i="88"/>
  <c r="AM100" i="88"/>
  <c r="AP100" i="88"/>
  <c r="AD100" i="88"/>
  <c r="AO100" i="88"/>
  <c r="AU87" i="88"/>
  <c r="AI87" i="88"/>
  <c r="AQ87" i="88"/>
  <c r="AE87" i="88"/>
  <c r="BA87" i="88"/>
  <c r="AO87" i="88"/>
  <c r="AC87" i="88"/>
  <c r="AZ87" i="88"/>
  <c r="AN87" i="88"/>
  <c r="AY87" i="88"/>
  <c r="AM87" i="88"/>
  <c r="AX87" i="88"/>
  <c r="AL87" i="88"/>
  <c r="AW87" i="88"/>
  <c r="AK87" i="88"/>
  <c r="AV87" i="88"/>
  <c r="AJ87" i="88"/>
  <c r="AT87" i="88"/>
  <c r="AS87" i="88"/>
  <c r="I87" i="88"/>
  <c r="AR87" i="88"/>
  <c r="AP87" i="88"/>
  <c r="AH87" i="88"/>
  <c r="AG87" i="88"/>
  <c r="AF87" i="88"/>
  <c r="AD87" i="88"/>
  <c r="BB87" i="88"/>
  <c r="BB89" i="88"/>
  <c r="AP89" i="88"/>
  <c r="AD89" i="88"/>
  <c r="BA89" i="88"/>
  <c r="AX89" i="88"/>
  <c r="AL89" i="88"/>
  <c r="AV89" i="88"/>
  <c r="AJ89" i="88"/>
  <c r="AU89" i="88"/>
  <c r="AI89" i="88"/>
  <c r="K89" i="88"/>
  <c r="AT89" i="88"/>
  <c r="AH89" i="88"/>
  <c r="AS89" i="88"/>
  <c r="AG89" i="88"/>
  <c r="AR89" i="88"/>
  <c r="AF89" i="88"/>
  <c r="AQ89" i="88"/>
  <c r="AE89" i="88"/>
  <c r="AO89" i="88"/>
  <c r="AC89" i="88"/>
  <c r="AZ89" i="88"/>
  <c r="AY89" i="88"/>
  <c r="AW89" i="88"/>
  <c r="AN89" i="88"/>
  <c r="AM89" i="88"/>
  <c r="AK89" i="88"/>
  <c r="AV92" i="88"/>
  <c r="AJ92" i="88"/>
  <c r="X92" i="88"/>
  <c r="AR92" i="88"/>
  <c r="AF92" i="88"/>
  <c r="T92" i="88"/>
  <c r="BB92" i="88"/>
  <c r="AP92" i="88"/>
  <c r="AD92" i="88"/>
  <c r="R92" i="88"/>
  <c r="BA92" i="88"/>
  <c r="AO92" i="88"/>
  <c r="AC92" i="88"/>
  <c r="Q92" i="88"/>
  <c r="AZ92" i="88"/>
  <c r="AN92" i="88"/>
  <c r="AB92" i="88"/>
  <c r="P92" i="88"/>
  <c r="AY92" i="88"/>
  <c r="AM92" i="88"/>
  <c r="AA92" i="88"/>
  <c r="O92" i="88"/>
  <c r="AI92" i="88"/>
  <c r="AX92" i="88"/>
  <c r="AL92" i="88"/>
  <c r="Z92" i="88"/>
  <c r="N92" i="88"/>
  <c r="AW92" i="88"/>
  <c r="AK92" i="88"/>
  <c r="Y92" i="88"/>
  <c r="W92" i="88"/>
  <c r="AH92" i="88"/>
  <c r="AG92" i="88"/>
  <c r="AE92" i="88"/>
  <c r="V92" i="88"/>
  <c r="U92" i="88"/>
  <c r="S92" i="88"/>
  <c r="AU92" i="88"/>
  <c r="AS92" i="88"/>
  <c r="AQ92" i="88"/>
  <c r="AT92" i="88"/>
  <c r="AV101" i="88"/>
  <c r="AJ101" i="88"/>
  <c r="X101" i="88"/>
  <c r="AR101" i="88"/>
  <c r="AF101" i="88"/>
  <c r="BB101" i="88"/>
  <c r="AP101" i="88"/>
  <c r="AD101" i="88"/>
  <c r="BA101" i="88"/>
  <c r="AO101" i="88"/>
  <c r="AC101" i="88"/>
  <c r="AZ101" i="88"/>
  <c r="AN101" i="88"/>
  <c r="AB101" i="88"/>
  <c r="AY101" i="88"/>
  <c r="AM101" i="88"/>
  <c r="AA101" i="88"/>
  <c r="W101" i="88"/>
  <c r="AX101" i="88"/>
  <c r="AL101" i="88"/>
  <c r="Z101" i="88"/>
  <c r="AU101" i="88"/>
  <c r="AW101" i="88"/>
  <c r="AK101" i="88"/>
  <c r="Y101" i="88"/>
  <c r="AI101" i="88"/>
  <c r="AS101" i="88"/>
  <c r="AQ101" i="88"/>
  <c r="AH101" i="88"/>
  <c r="AG101" i="88"/>
  <c r="AE101" i="88"/>
  <c r="AT101" i="88"/>
  <c r="AX88" i="88"/>
  <c r="AL88" i="88"/>
  <c r="AT88" i="88"/>
  <c r="AH88" i="88"/>
  <c r="J88" i="88"/>
  <c r="K88" i="88" s="1"/>
  <c r="AR88" i="88"/>
  <c r="AF88" i="88"/>
  <c r="AQ88" i="88"/>
  <c r="AE88" i="88"/>
  <c r="BB88" i="88"/>
  <c r="AP88" i="88"/>
  <c r="AD88" i="88"/>
  <c r="BA88" i="88"/>
  <c r="AO88" i="88"/>
  <c r="AC88" i="88"/>
  <c r="AZ88" i="88"/>
  <c r="AN88" i="88"/>
  <c r="AY88" i="88"/>
  <c r="AM88" i="88"/>
  <c r="AK88" i="88"/>
  <c r="AJ88" i="88"/>
  <c r="AI88" i="88"/>
  <c r="AG88" i="88"/>
  <c r="AU88" i="88"/>
  <c r="AS88" i="88"/>
  <c r="AW88" i="88"/>
  <c r="AV88" i="88"/>
  <c r="AR93" i="88"/>
  <c r="AF93" i="88"/>
  <c r="T93" i="88"/>
  <c r="S93" i="88"/>
  <c r="AZ93" i="88"/>
  <c r="AN93" i="88"/>
  <c r="AB93" i="88"/>
  <c r="P93" i="88"/>
  <c r="AX93" i="88"/>
  <c r="AL93" i="88"/>
  <c r="Z93" i="88"/>
  <c r="AW93" i="88"/>
  <c r="AK93" i="88"/>
  <c r="Y93" i="88"/>
  <c r="AV93" i="88"/>
  <c r="AJ93" i="88"/>
  <c r="X93" i="88"/>
  <c r="AU93" i="88"/>
  <c r="AI93" i="88"/>
  <c r="W93" i="88"/>
  <c r="AT93" i="88"/>
  <c r="AH93" i="88"/>
  <c r="V93" i="88"/>
  <c r="AE93" i="88"/>
  <c r="AS93" i="88"/>
  <c r="AG93" i="88"/>
  <c r="U93" i="88"/>
  <c r="AQ93" i="88"/>
  <c r="AO93" i="88"/>
  <c r="AM93" i="88"/>
  <c r="AD93" i="88"/>
  <c r="AC93" i="88"/>
  <c r="AA93" i="88"/>
  <c r="R93" i="88"/>
  <c r="Q93" i="88"/>
  <c r="O93" i="88"/>
  <c r="AY93" i="88"/>
  <c r="BB93" i="88"/>
  <c r="BA93" i="88"/>
  <c r="AP93" i="88"/>
  <c r="AR85" i="88"/>
  <c r="AF85" i="88"/>
  <c r="AZ85" i="88"/>
  <c r="AN85" i="88"/>
  <c r="AX85" i="88"/>
  <c r="AL85" i="88"/>
  <c r="AW85" i="88"/>
  <c r="AK85" i="88"/>
  <c r="AV85" i="88"/>
  <c r="AJ85" i="88"/>
  <c r="AU85" i="88"/>
  <c r="AI85" i="88"/>
  <c r="AT85" i="88"/>
  <c r="AH85" i="88"/>
  <c r="AS85" i="88"/>
  <c r="AG85" i="88"/>
  <c r="AE85" i="88"/>
  <c r="AD85" i="88"/>
  <c r="AC85" i="88"/>
  <c r="BB85" i="88"/>
  <c r="BA85" i="88"/>
  <c r="AY85" i="88"/>
  <c r="AQ85" i="88"/>
  <c r="G85" i="88"/>
  <c r="H85" i="88" s="1"/>
  <c r="AM85" i="88"/>
  <c r="AP85" i="88"/>
  <c r="AO85" i="88"/>
  <c r="BA99" i="88"/>
  <c r="AO99" i="88"/>
  <c r="AC99" i="88"/>
  <c r="AB99" i="88"/>
  <c r="AW99" i="88"/>
  <c r="AK99" i="88"/>
  <c r="Y99" i="88"/>
  <c r="AU99" i="88"/>
  <c r="AI99" i="88"/>
  <c r="W99" i="88"/>
  <c r="AT99" i="88"/>
  <c r="AH99" i="88"/>
  <c r="V99" i="88"/>
  <c r="AS99" i="88"/>
  <c r="AG99" i="88"/>
  <c r="U99" i="88"/>
  <c r="AR99" i="88"/>
  <c r="AF99" i="88"/>
  <c r="AN99" i="88"/>
  <c r="AQ99" i="88"/>
  <c r="AE99" i="88"/>
  <c r="BB99" i="88"/>
  <c r="AP99" i="88"/>
  <c r="AD99" i="88"/>
  <c r="AZ99" i="88"/>
  <c r="AY99" i="88"/>
  <c r="AX99" i="88"/>
  <c r="AV99" i="88"/>
  <c r="AM99" i="88"/>
  <c r="AL99" i="88"/>
  <c r="AJ99" i="88"/>
  <c r="AA99" i="88"/>
  <c r="X99" i="88"/>
  <c r="Z99" i="88"/>
  <c r="BA102" i="88"/>
  <c r="AO102" i="88"/>
  <c r="AC102" i="88"/>
  <c r="AZ102" i="88"/>
  <c r="AW102" i="88"/>
  <c r="AK102" i="88"/>
  <c r="Y102" i="88"/>
  <c r="AU102" i="88"/>
  <c r="AI102" i="88"/>
  <c r="AT102" i="88"/>
  <c r="AH102" i="88"/>
  <c r="AS102" i="88"/>
  <c r="AG102" i="88"/>
  <c r="AR102" i="88"/>
  <c r="AF102" i="88"/>
  <c r="AN102" i="88"/>
  <c r="AB102" i="88"/>
  <c r="AQ102" i="88"/>
  <c r="AE102" i="88"/>
  <c r="BB102" i="88"/>
  <c r="AP102" i="88"/>
  <c r="AD102" i="88"/>
  <c r="AY102" i="88"/>
  <c r="AX102" i="88"/>
  <c r="AV102" i="88"/>
  <c r="AM102" i="88"/>
  <c r="AL102" i="88"/>
  <c r="AJ102" i="88"/>
  <c r="AA102" i="88"/>
  <c r="Z102" i="88"/>
  <c r="X102" i="88"/>
  <c r="AU106" i="88"/>
  <c r="AI106" i="88"/>
  <c r="AT106" i="88"/>
  <c r="AS106" i="88"/>
  <c r="AR106" i="88"/>
  <c r="AQ106" i="88"/>
  <c r="AE106" i="88"/>
  <c r="AP106" i="88"/>
  <c r="AD106" i="88"/>
  <c r="BB106" i="88"/>
  <c r="BA106" i="88"/>
  <c r="AO106" i="88"/>
  <c r="AC106" i="88"/>
  <c r="AZ106" i="88"/>
  <c r="AN106" i="88"/>
  <c r="AB106" i="88"/>
  <c r="AY106" i="88"/>
  <c r="AM106" i="88"/>
  <c r="AX106" i="88"/>
  <c r="AL106" i="88"/>
  <c r="AH106" i="88"/>
  <c r="AW106" i="88"/>
  <c r="AK106" i="88"/>
  <c r="AV106" i="88"/>
  <c r="AJ106" i="88"/>
  <c r="AG106" i="88"/>
  <c r="AF106" i="88"/>
  <c r="AX105" i="88"/>
  <c r="AL105" i="88"/>
  <c r="AT105" i="88"/>
  <c r="AH105" i="88"/>
  <c r="AS105" i="88"/>
  <c r="AR105" i="88"/>
  <c r="AF105" i="88"/>
  <c r="AQ105" i="88"/>
  <c r="AE105" i="88"/>
  <c r="BB105" i="88"/>
  <c r="AP105" i="88"/>
  <c r="AD105" i="88"/>
  <c r="BA105" i="88"/>
  <c r="AO105" i="88"/>
  <c r="AC105" i="88"/>
  <c r="AZ105" i="88"/>
  <c r="AN105" i="88"/>
  <c r="AB105" i="88"/>
  <c r="AW105" i="88"/>
  <c r="AY105" i="88"/>
  <c r="AM105" i="88"/>
  <c r="AA105" i="88"/>
  <c r="AK105" i="88"/>
  <c r="AV105" i="88"/>
  <c r="AU105" i="88"/>
  <c r="AJ105" i="88"/>
  <c r="AI105" i="88"/>
  <c r="AG105" i="88"/>
  <c r="O83" i="88"/>
  <c r="BA94" i="88"/>
  <c r="AO94" i="88"/>
  <c r="AC94" i="88"/>
  <c r="Q94" i="88"/>
  <c r="AB94" i="88"/>
  <c r="AW94" i="88"/>
  <c r="AK94" i="88"/>
  <c r="Y94" i="88"/>
  <c r="AU94" i="88"/>
  <c r="AI94" i="88"/>
  <c r="W94" i="88"/>
  <c r="AT94" i="88"/>
  <c r="AH94" i="88"/>
  <c r="V94" i="88"/>
  <c r="AS94" i="88"/>
  <c r="AG94" i="88"/>
  <c r="U94" i="88"/>
  <c r="AR94" i="88"/>
  <c r="AF94" i="88"/>
  <c r="T94" i="88"/>
  <c r="P94" i="88"/>
  <c r="AQ94" i="88"/>
  <c r="AE94" i="88"/>
  <c r="S94" i="88"/>
  <c r="AN94" i="88"/>
  <c r="BB94" i="88"/>
  <c r="AP94" i="88"/>
  <c r="AD94" i="88"/>
  <c r="R94" i="88"/>
  <c r="AZ94" i="88"/>
  <c r="AX94" i="88"/>
  <c r="AV94" i="88"/>
  <c r="AM94" i="88"/>
  <c r="AL94" i="88"/>
  <c r="AJ94" i="88"/>
  <c r="AA94" i="88"/>
  <c r="Z94" i="88"/>
  <c r="X94" i="88"/>
  <c r="AY94" i="88"/>
  <c r="BA91" i="88"/>
  <c r="AO91" i="88"/>
  <c r="AC91" i="88"/>
  <c r="Q91" i="88"/>
  <c r="P91" i="88"/>
  <c r="AW91" i="88"/>
  <c r="AK91" i="88"/>
  <c r="Y91" i="88"/>
  <c r="M91" i="88"/>
  <c r="AU91" i="88"/>
  <c r="AI91" i="88"/>
  <c r="W91" i="88"/>
  <c r="AT91" i="88"/>
  <c r="AH91" i="88"/>
  <c r="V91" i="88"/>
  <c r="AS91" i="88"/>
  <c r="AG91" i="88"/>
  <c r="U91" i="88"/>
  <c r="AR91" i="88"/>
  <c r="AF91" i="88"/>
  <c r="T91" i="88"/>
  <c r="AQ91" i="88"/>
  <c r="AE91" i="88"/>
  <c r="S91" i="88"/>
  <c r="AN91" i="88"/>
  <c r="BB91" i="88"/>
  <c r="AP91" i="88"/>
  <c r="AD91" i="88"/>
  <c r="R91" i="88"/>
  <c r="AJ91" i="88"/>
  <c r="AA91" i="88"/>
  <c r="X91" i="88"/>
  <c r="Z91" i="88"/>
  <c r="O91" i="88"/>
  <c r="AZ91" i="88"/>
  <c r="N91" i="88"/>
  <c r="AY91" i="88"/>
  <c r="AX91" i="88"/>
  <c r="AV91" i="88"/>
  <c r="AM91" i="88"/>
  <c r="AL91" i="88"/>
  <c r="AB91" i="88"/>
  <c r="AU90" i="88"/>
  <c r="AI90" i="88"/>
  <c r="W90" i="88"/>
  <c r="AQ90" i="88"/>
  <c r="AE90" i="88"/>
  <c r="S90" i="88"/>
  <c r="BA90" i="88"/>
  <c r="AO90" i="88"/>
  <c r="AC90" i="88"/>
  <c r="Q90" i="88"/>
  <c r="AZ90" i="88"/>
  <c r="AN90" i="88"/>
  <c r="AB90" i="88"/>
  <c r="P90" i="88"/>
  <c r="AY90" i="88"/>
  <c r="AM90" i="88"/>
  <c r="AA90" i="88"/>
  <c r="O90" i="88"/>
  <c r="AX90" i="88"/>
  <c r="AL90" i="88"/>
  <c r="Z90" i="88"/>
  <c r="N90" i="88"/>
  <c r="AW90" i="88"/>
  <c r="AK90" i="88"/>
  <c r="Y90" i="88"/>
  <c r="M90" i="88"/>
  <c r="V90" i="88"/>
  <c r="AV90" i="88"/>
  <c r="AJ90" i="88"/>
  <c r="X90" i="88"/>
  <c r="L90" i="88"/>
  <c r="AH90" i="88"/>
  <c r="AG90" i="88"/>
  <c r="AF90" i="88"/>
  <c r="AD90" i="88"/>
  <c r="U90" i="88"/>
  <c r="T90" i="88"/>
  <c r="R90" i="88"/>
  <c r="BB90" i="88"/>
  <c r="AT90" i="88"/>
  <c r="AR90" i="88"/>
  <c r="AP90" i="88"/>
  <c r="AS90" i="88"/>
  <c r="AS86" i="88"/>
  <c r="AG86" i="88"/>
  <c r="BA86" i="88"/>
  <c r="AO86" i="88"/>
  <c r="AC86" i="88"/>
  <c r="AY86" i="88"/>
  <c r="AM86" i="88"/>
  <c r="AX86" i="88"/>
  <c r="AL86" i="88"/>
  <c r="AW86" i="88"/>
  <c r="AK86" i="88"/>
  <c r="AV86" i="88"/>
  <c r="AJ86" i="88"/>
  <c r="AU86" i="88"/>
  <c r="AI86" i="88"/>
  <c r="AT86" i="88"/>
  <c r="AH86" i="88"/>
  <c r="BB86" i="88"/>
  <c r="AZ86" i="88"/>
  <c r="AR86" i="88"/>
  <c r="H86" i="88"/>
  <c r="AQ86" i="88"/>
  <c r="AP86" i="88"/>
  <c r="AN86" i="88"/>
  <c r="AF86" i="88"/>
  <c r="AD86" i="88"/>
  <c r="AE86" i="88"/>
  <c r="AY98" i="88"/>
  <c r="AM98" i="88"/>
  <c r="AA98" i="88"/>
  <c r="AU98" i="88"/>
  <c r="AI98" i="88"/>
  <c r="W98" i="88"/>
  <c r="AS98" i="88"/>
  <c r="AG98" i="88"/>
  <c r="U98" i="88"/>
  <c r="AR98" i="88"/>
  <c r="AF98" i="88"/>
  <c r="T98" i="88"/>
  <c r="AQ98" i="88"/>
  <c r="AE98" i="88"/>
  <c r="BB98" i="88"/>
  <c r="AP98" i="88"/>
  <c r="AD98" i="88"/>
  <c r="Z98" i="88"/>
  <c r="BA98" i="88"/>
  <c r="AO98" i="88"/>
  <c r="AC98" i="88"/>
  <c r="AX98" i="88"/>
  <c r="AZ98" i="88"/>
  <c r="AN98" i="88"/>
  <c r="AB98" i="88"/>
  <c r="AL98" i="88"/>
  <c r="AV98" i="88"/>
  <c r="AT98" i="88"/>
  <c r="AK98" i="88"/>
  <c r="AJ98" i="88"/>
  <c r="AH98" i="88"/>
  <c r="Y98" i="88"/>
  <c r="X98" i="88"/>
  <c r="V98" i="88"/>
  <c r="AW98" i="88"/>
  <c r="X83" i="88"/>
  <c r="X134" i="88" s="1"/>
  <c r="AR84" i="88"/>
  <c r="AF84" i="88"/>
  <c r="AZ84" i="88"/>
  <c r="AN84" i="88"/>
  <c r="AX84" i="88"/>
  <c r="AL84" i="88"/>
  <c r="AW84" i="88"/>
  <c r="AK84" i="88"/>
  <c r="AV84" i="88"/>
  <c r="AJ84" i="88"/>
  <c r="AU84" i="88"/>
  <c r="AI84" i="88"/>
  <c r="AT84" i="88"/>
  <c r="AH84" i="88"/>
  <c r="AS84" i="88"/>
  <c r="AG84" i="88"/>
  <c r="AQ84" i="88"/>
  <c r="AO84" i="88"/>
  <c r="AM84" i="88"/>
  <c r="AD84" i="88"/>
  <c r="AC84" i="88"/>
  <c r="AY84" i="88"/>
  <c r="AP84" i="88"/>
  <c r="BA84" i="88"/>
  <c r="AE84" i="88"/>
  <c r="BB84" i="88"/>
  <c r="F84" i="88"/>
  <c r="AX97" i="88"/>
  <c r="AL97" i="88"/>
  <c r="Z97" i="88"/>
  <c r="AW97" i="88"/>
  <c r="AT97" i="88"/>
  <c r="AH97" i="88"/>
  <c r="V97" i="88"/>
  <c r="AR97" i="88"/>
  <c r="AF97" i="88"/>
  <c r="T97" i="88"/>
  <c r="AQ97" i="88"/>
  <c r="AE97" i="88"/>
  <c r="S97" i="88"/>
  <c r="BB97" i="88"/>
  <c r="AP97" i="88"/>
  <c r="AD97" i="88"/>
  <c r="BA97" i="88"/>
  <c r="AO97" i="88"/>
  <c r="AC97" i="88"/>
  <c r="AZ97" i="88"/>
  <c r="AN97" i="88"/>
  <c r="AB97" i="88"/>
  <c r="Y97" i="88"/>
  <c r="AY97" i="88"/>
  <c r="AM97" i="88"/>
  <c r="AA97" i="88"/>
  <c r="AK97" i="88"/>
  <c r="AJ97" i="88"/>
  <c r="AI97" i="88"/>
  <c r="AG97" i="88"/>
  <c r="X97" i="88"/>
  <c r="W97" i="88"/>
  <c r="U97" i="88"/>
  <c r="AV97" i="88"/>
  <c r="AS97" i="88"/>
  <c r="AU97" i="88"/>
  <c r="AX96" i="88"/>
  <c r="AL96" i="88"/>
  <c r="Z96" i="88"/>
  <c r="AW96" i="88"/>
  <c r="AT96" i="88"/>
  <c r="AH96" i="88"/>
  <c r="V96" i="88"/>
  <c r="AR96" i="88"/>
  <c r="AF96" i="88"/>
  <c r="T96" i="88"/>
  <c r="AQ96" i="88"/>
  <c r="AE96" i="88"/>
  <c r="S96" i="88"/>
  <c r="BB96" i="88"/>
  <c r="AP96" i="88"/>
  <c r="AD96" i="88"/>
  <c r="R96" i="88"/>
  <c r="BA96" i="88"/>
  <c r="AO96" i="88"/>
  <c r="AC96" i="88"/>
  <c r="AK96" i="88"/>
  <c r="AZ96" i="88"/>
  <c r="AN96" i="88"/>
  <c r="AB96" i="88"/>
  <c r="AY96" i="88"/>
  <c r="AM96" i="88"/>
  <c r="AA96" i="88"/>
  <c r="Y96" i="88"/>
  <c r="W96" i="88"/>
  <c r="U96" i="88"/>
  <c r="AV96" i="88"/>
  <c r="AU96" i="88"/>
  <c r="AS96" i="88"/>
  <c r="AJ96" i="88"/>
  <c r="X96" i="88"/>
  <c r="AI96" i="88"/>
  <c r="AG96" i="88"/>
  <c r="E130" i="72"/>
  <c r="E132" i="72" s="1"/>
  <c r="E133" i="72" s="1"/>
  <c r="F19" i="2"/>
  <c r="G19" i="2"/>
  <c r="F18" i="2"/>
  <c r="G18" i="2"/>
  <c r="F17" i="2"/>
  <c r="G17" i="2"/>
  <c r="F16" i="2"/>
  <c r="G16" i="2"/>
  <c r="F15" i="2"/>
  <c r="G15" i="2"/>
  <c r="F14" i="2"/>
  <c r="G14" i="2"/>
  <c r="F13" i="2"/>
  <c r="G13" i="2"/>
  <c r="P83" i="88"/>
  <c r="P134" i="88" s="1"/>
  <c r="Z83" i="88"/>
  <c r="Z134" i="88" s="1"/>
  <c r="M83" i="88"/>
  <c r="AA83" i="88"/>
  <c r="J83" i="88"/>
  <c r="U83" i="88"/>
  <c r="N83" i="88"/>
  <c r="N134" i="88" s="1"/>
  <c r="Y83" i="88"/>
  <c r="I83" i="88"/>
  <c r="Q83" i="88"/>
  <c r="G129" i="71"/>
  <c r="G131" i="71" s="1"/>
  <c r="F130" i="71"/>
  <c r="F132" i="71" s="1"/>
  <c r="F133" i="71" s="1"/>
  <c r="F135" i="71" s="1"/>
  <c r="E133" i="68"/>
  <c r="E190" i="68" s="1"/>
  <c r="F129" i="68"/>
  <c r="B27" i="73"/>
  <c r="D27" i="88"/>
  <c r="AC134" i="67"/>
  <c r="E134" i="73"/>
  <c r="AO134" i="68"/>
  <c r="AQ134" i="70"/>
  <c r="S192" i="68"/>
  <c r="M192" i="71"/>
  <c r="G192" i="73"/>
  <c r="V192" i="68"/>
  <c r="AR192" i="69"/>
  <c r="T192" i="70"/>
  <c r="G192" i="67"/>
  <c r="AN192" i="67"/>
  <c r="F192" i="71"/>
  <c r="AQ192" i="67"/>
  <c r="U192" i="71"/>
  <c r="Z192" i="68"/>
  <c r="AM192" i="72"/>
  <c r="J192" i="67"/>
  <c r="L192" i="69"/>
  <c r="AG192" i="75"/>
  <c r="AA192" i="67"/>
  <c r="M192" i="70"/>
  <c r="L192" i="68"/>
  <c r="AC192" i="69"/>
  <c r="AT192" i="70"/>
  <c r="P192" i="72"/>
  <c r="AG192" i="73"/>
  <c r="AY192" i="75"/>
  <c r="V192" i="69"/>
  <c r="AM192" i="70"/>
  <c r="I192" i="72"/>
  <c r="Z192" i="73"/>
  <c r="AR192" i="75"/>
  <c r="X192" i="70"/>
  <c r="AO192" i="71"/>
  <c r="K192" i="73"/>
  <c r="U192" i="75"/>
  <c r="W192" i="68"/>
  <c r="AN192" i="69"/>
  <c r="J192" i="71"/>
  <c r="AA192" i="72"/>
  <c r="AR192" i="73"/>
  <c r="AM192" i="67"/>
  <c r="I192" i="69"/>
  <c r="Z192" i="70"/>
  <c r="AQ192" i="71"/>
  <c r="M192" i="73"/>
  <c r="AE192" i="75"/>
  <c r="AY192" i="70"/>
  <c r="U192" i="72"/>
  <c r="AL192" i="73"/>
  <c r="BA192" i="68"/>
  <c r="S192" i="69"/>
  <c r="Z192" i="69"/>
  <c r="T192" i="67"/>
  <c r="AK192" i="71"/>
  <c r="W192" i="67"/>
  <c r="AT192" i="71"/>
  <c r="AD192" i="67"/>
  <c r="AX192" i="67"/>
  <c r="AL192" i="71"/>
  <c r="I192" i="68"/>
  <c r="F192" i="72"/>
  <c r="AP192" i="68"/>
  <c r="X192" i="73"/>
  <c r="R192" i="67"/>
  <c r="AI192" i="69"/>
  <c r="AJ192" i="67"/>
  <c r="AS192" i="70"/>
  <c r="T192" i="68"/>
  <c r="AK192" i="69"/>
  <c r="G192" i="71"/>
  <c r="X192" i="72"/>
  <c r="AO192" i="73"/>
  <c r="M192" i="68"/>
  <c r="AD192" i="69"/>
  <c r="AU192" i="70"/>
  <c r="Q192" i="72"/>
  <c r="AH192" i="73"/>
  <c r="O192" i="69"/>
  <c r="AF192" i="70"/>
  <c r="AW192" i="71"/>
  <c r="S192" i="73"/>
  <c r="AC192" i="75"/>
  <c r="AE192" i="68"/>
  <c r="AV192" i="69"/>
  <c r="R192" i="71"/>
  <c r="AI192" i="72"/>
  <c r="F192" i="75"/>
  <c r="AU192" i="67"/>
  <c r="Q192" i="69"/>
  <c r="AH192" i="70"/>
  <c r="AY192" i="71"/>
  <c r="U192" i="73"/>
  <c r="AM192" i="75"/>
  <c r="L192" i="71"/>
  <c r="AC192" i="72"/>
  <c r="AT192" i="73"/>
  <c r="AZ192" i="68"/>
  <c r="AP192" i="67"/>
  <c r="P192" i="73"/>
  <c r="AU192" i="73"/>
  <c r="Q192" i="68"/>
  <c r="R192" i="68"/>
  <c r="W192" i="72"/>
  <c r="Y192" i="68"/>
  <c r="AL192" i="72"/>
  <c r="F27" i="67"/>
  <c r="I192" i="67"/>
  <c r="K192" i="69"/>
  <c r="Z192" i="75"/>
  <c r="Z192" i="67"/>
  <c r="L192" i="70"/>
  <c r="AV192" i="67"/>
  <c r="AD192" i="71"/>
  <c r="AB192" i="68"/>
  <c r="AS192" i="69"/>
  <c r="O192" i="71"/>
  <c r="AF192" i="72"/>
  <c r="AW192" i="73"/>
  <c r="U192" i="68"/>
  <c r="AL192" i="69"/>
  <c r="H192" i="71"/>
  <c r="Y192" i="72"/>
  <c r="AP192" i="73"/>
  <c r="W192" i="69"/>
  <c r="AN192" i="70"/>
  <c r="J192" i="72"/>
  <c r="AA192" i="73"/>
  <c r="AK192" i="75"/>
  <c r="AM192" i="68"/>
  <c r="I192" i="70"/>
  <c r="Z192" i="71"/>
  <c r="AQ192" i="72"/>
  <c r="N192" i="75"/>
  <c r="H192" i="68"/>
  <c r="Y192" i="69"/>
  <c r="AP192" i="70"/>
  <c r="L192" i="72"/>
  <c r="AC192" i="73"/>
  <c r="AU192" i="75"/>
  <c r="T192" i="71"/>
  <c r="AK192" i="72"/>
  <c r="E27" i="75"/>
  <c r="H192" i="75"/>
  <c r="L192" i="67"/>
  <c r="AF192" i="67"/>
  <c r="AE192" i="72"/>
  <c r="AI192" i="68"/>
  <c r="Q192" i="75"/>
  <c r="AW192" i="68"/>
  <c r="AO192" i="75"/>
  <c r="G192" i="69"/>
  <c r="AH192" i="68"/>
  <c r="H192" i="73"/>
  <c r="AO192" i="68"/>
  <c r="W192" i="73"/>
  <c r="Q192" i="67"/>
  <c r="AH192" i="69"/>
  <c r="AI192" i="67"/>
  <c r="AR192" i="70"/>
  <c r="N192" i="68"/>
  <c r="O192" i="72"/>
  <c r="AJ192" i="68"/>
  <c r="F192" i="70"/>
  <c r="W192" i="71"/>
  <c r="AN192" i="72"/>
  <c r="K192" i="75"/>
  <c r="AC192" i="68"/>
  <c r="AT192" i="69"/>
  <c r="P192" i="71"/>
  <c r="AG192" i="72"/>
  <c r="AX192" i="73"/>
  <c r="AE192" i="69"/>
  <c r="AV192" i="70"/>
  <c r="R192" i="72"/>
  <c r="AI192" i="73"/>
  <c r="AS192" i="75"/>
  <c r="AU192" i="68"/>
  <c r="Q192" i="70"/>
  <c r="AH192" i="71"/>
  <c r="AY192" i="72"/>
  <c r="V192" i="75"/>
  <c r="P192" i="68"/>
  <c r="AG192" i="69"/>
  <c r="AX192" i="70"/>
  <c r="T192" i="72"/>
  <c r="AK192" i="73"/>
  <c r="K192" i="70"/>
  <c r="AB192" i="71"/>
  <c r="AS192" i="72"/>
  <c r="P192" i="75"/>
  <c r="AG192" i="68"/>
  <c r="AC192" i="70"/>
  <c r="AD192" i="72"/>
  <c r="AP192" i="69"/>
  <c r="AX192" i="69"/>
  <c r="F192" i="67"/>
  <c r="AB192" i="70"/>
  <c r="AX192" i="68"/>
  <c r="AN192" i="73"/>
  <c r="H192" i="67"/>
  <c r="J192" i="69"/>
  <c r="Y192" i="75"/>
  <c r="Y192" i="67"/>
  <c r="AS192" i="67"/>
  <c r="AC192" i="71"/>
  <c r="AD192" i="68"/>
  <c r="AU192" i="72"/>
  <c r="AR192" i="68"/>
  <c r="N192" i="70"/>
  <c r="AE192" i="71"/>
  <c r="AV192" i="72"/>
  <c r="S192" i="75"/>
  <c r="AK192" i="68"/>
  <c r="G192" i="70"/>
  <c r="X192" i="71"/>
  <c r="AO192" i="72"/>
  <c r="L192" i="75"/>
  <c r="AM192" i="69"/>
  <c r="I192" i="71"/>
  <c r="Z192" i="72"/>
  <c r="AQ192" i="73"/>
  <c r="AL192" i="67"/>
  <c r="H192" i="69"/>
  <c r="Y192" i="70"/>
  <c r="AP192" i="71"/>
  <c r="L192" i="73"/>
  <c r="AD192" i="75"/>
  <c r="X192" i="68"/>
  <c r="AO192" i="69"/>
  <c r="K192" i="71"/>
  <c r="AB192" i="72"/>
  <c r="AS192" i="73"/>
  <c r="S192" i="70"/>
  <c r="AJ192" i="71"/>
  <c r="F192" i="73"/>
  <c r="X192" i="75"/>
  <c r="AX192" i="75"/>
  <c r="N192" i="71"/>
  <c r="V192" i="67"/>
  <c r="AS192" i="71"/>
  <c r="AB192" i="67"/>
  <c r="V192" i="72"/>
  <c r="M192" i="67"/>
  <c r="T192" i="69"/>
  <c r="G27" i="75"/>
  <c r="J192" i="75"/>
  <c r="P192" i="67"/>
  <c r="AB134" i="69"/>
  <c r="AB192" i="69"/>
  <c r="AH192" i="67"/>
  <c r="AK192" i="70"/>
  <c r="K192" i="68"/>
  <c r="N192" i="72"/>
  <c r="AT192" i="68"/>
  <c r="AF192" i="73"/>
  <c r="V192" i="70"/>
  <c r="AM192" i="71"/>
  <c r="I192" i="73"/>
  <c r="AA192" i="75"/>
  <c r="AS192" i="68"/>
  <c r="O192" i="70"/>
  <c r="AF192" i="71"/>
  <c r="AW192" i="72"/>
  <c r="T192" i="75"/>
  <c r="AU192" i="69"/>
  <c r="Q192" i="71"/>
  <c r="AH192" i="72"/>
  <c r="AY192" i="73"/>
  <c r="AT192" i="67"/>
  <c r="P192" i="69"/>
  <c r="AG192" i="70"/>
  <c r="AX192" i="71"/>
  <c r="T192" i="73"/>
  <c r="AL192" i="75"/>
  <c r="AF192" i="68"/>
  <c r="AW192" i="69"/>
  <c r="S192" i="71"/>
  <c r="AJ192" i="72"/>
  <c r="G192" i="75"/>
  <c r="AA192" i="70"/>
  <c r="AR192" i="71"/>
  <c r="N192" i="73"/>
  <c r="AF192" i="75"/>
  <c r="B27" i="68"/>
  <c r="N192" i="67"/>
  <c r="BA192" i="67"/>
  <c r="O192" i="73"/>
  <c r="AW192" i="67"/>
  <c r="AM192" i="73"/>
  <c r="F192" i="68"/>
  <c r="AV134" i="73"/>
  <c r="AV192" i="73"/>
  <c r="BB192" i="67"/>
  <c r="U192" i="67"/>
  <c r="AQ192" i="69"/>
  <c r="AP192" i="75"/>
  <c r="X192" i="67"/>
  <c r="AY192" i="69"/>
  <c r="AR192" i="67"/>
  <c r="V192" i="71"/>
  <c r="AA192" i="68"/>
  <c r="AT192" i="72"/>
  <c r="K192" i="67"/>
  <c r="R192" i="69"/>
  <c r="AH192" i="75"/>
  <c r="M192" i="69"/>
  <c r="AD192" i="70"/>
  <c r="AU192" i="71"/>
  <c r="Q192" i="73"/>
  <c r="AI192" i="75"/>
  <c r="F192" i="69"/>
  <c r="W192" i="70"/>
  <c r="AN192" i="71"/>
  <c r="G27" i="73"/>
  <c r="J192" i="73"/>
  <c r="AB192" i="75"/>
  <c r="H192" i="70"/>
  <c r="Y192" i="71"/>
  <c r="AP192" i="72"/>
  <c r="G192" i="68"/>
  <c r="X192" i="69"/>
  <c r="AO192" i="70"/>
  <c r="K192" i="72"/>
  <c r="AB192" i="73"/>
  <c r="AT192" i="75"/>
  <c r="AN192" i="68"/>
  <c r="J192" i="70"/>
  <c r="AA192" i="71"/>
  <c r="AR192" i="72"/>
  <c r="O192" i="75"/>
  <c r="AI192" i="70"/>
  <c r="V192" i="73"/>
  <c r="AN192" i="75"/>
  <c r="AA192" i="69"/>
  <c r="O192" i="67"/>
  <c r="AO192" i="67"/>
  <c r="AK192" i="67"/>
  <c r="I192" i="75"/>
  <c r="AL192" i="68"/>
  <c r="R192" i="75"/>
  <c r="AY192" i="68"/>
  <c r="AW192" i="75"/>
  <c r="AC192" i="67"/>
  <c r="U192" i="70"/>
  <c r="AG192" i="67"/>
  <c r="AJ192" i="70"/>
  <c r="J192" i="68"/>
  <c r="G192" i="72"/>
  <c r="AQ192" i="68"/>
  <c r="AE192" i="73"/>
  <c r="AZ192" i="67"/>
  <c r="S192" i="67"/>
  <c r="AJ192" i="69"/>
  <c r="AY192" i="67"/>
  <c r="U192" i="69"/>
  <c r="AL192" i="70"/>
  <c r="H192" i="72"/>
  <c r="Y192" i="73"/>
  <c r="AQ192" i="75"/>
  <c r="N192" i="69"/>
  <c r="AE192" i="70"/>
  <c r="AV192" i="71"/>
  <c r="R192" i="73"/>
  <c r="AJ192" i="75"/>
  <c r="P192" i="70"/>
  <c r="AG192" i="71"/>
  <c r="AX192" i="72"/>
  <c r="M192" i="75"/>
  <c r="O192" i="68"/>
  <c r="AF192" i="69"/>
  <c r="AW192" i="70"/>
  <c r="S192" i="72"/>
  <c r="AJ192" i="73"/>
  <c r="AE192" i="67"/>
  <c r="AV192" i="68"/>
  <c r="R192" i="70"/>
  <c r="AI192" i="71"/>
  <c r="W192" i="75"/>
  <c r="AQ192" i="70"/>
  <c r="G27" i="72"/>
  <c r="M192" i="72"/>
  <c r="AD192" i="73"/>
  <c r="AV192" i="75"/>
  <c r="BB192" i="68"/>
  <c r="B27" i="88"/>
  <c r="AR134" i="88"/>
  <c r="AN134" i="88"/>
  <c r="G27" i="88"/>
  <c r="BB134" i="88"/>
  <c r="T134" i="88"/>
  <c r="M192" i="88"/>
  <c r="AV134" i="88"/>
  <c r="H192" i="88"/>
  <c r="AJ192" i="88"/>
  <c r="AJ191" i="88"/>
  <c r="E27" i="69"/>
  <c r="AQ134" i="69"/>
  <c r="B27" i="69"/>
  <c r="K134" i="67"/>
  <c r="J134" i="69"/>
  <c r="C27" i="68"/>
  <c r="E27" i="67"/>
  <c r="AJ134" i="72"/>
  <c r="S134" i="67"/>
  <c r="AI134" i="69"/>
  <c r="L134" i="69"/>
  <c r="F27" i="73"/>
  <c r="U134" i="72"/>
  <c r="G27" i="69"/>
  <c r="G27" i="68"/>
  <c r="AR134" i="72"/>
  <c r="G27" i="70"/>
  <c r="C27" i="69"/>
  <c r="AY134" i="70"/>
  <c r="D27" i="69"/>
  <c r="N134" i="67"/>
  <c r="G27" i="67"/>
  <c r="V134" i="67"/>
  <c r="AH134" i="69"/>
  <c r="AJ134" i="69"/>
  <c r="G27" i="71"/>
  <c r="AS134" i="75"/>
  <c r="I134" i="72"/>
  <c r="AL134" i="67"/>
  <c r="V134" i="88"/>
  <c r="AJ198" i="88"/>
  <c r="AJ197" i="88"/>
  <c r="G128" i="75"/>
  <c r="H128" i="75"/>
  <c r="AB14" i="2" a="1"/>
  <c r="AB14" i="2" s="1"/>
  <c r="AA14" i="2" a="1"/>
  <c r="AA14" i="2" s="1"/>
  <c r="AB18" i="2" a="1"/>
  <c r="AB18" i="2" s="1"/>
  <c r="AA18" i="2" a="1"/>
  <c r="AA18" i="2" s="1"/>
  <c r="AB19" i="2" a="1"/>
  <c r="AB19" i="2" s="1"/>
  <c r="AA19" i="2" a="1"/>
  <c r="AA19" i="2" s="1"/>
  <c r="AB16" i="2" a="1"/>
  <c r="AB16" i="2" s="1"/>
  <c r="AA16" i="2" a="1"/>
  <c r="AA16" i="2" s="1"/>
  <c r="AB13" i="2" a="1"/>
  <c r="AB13" i="2" s="1"/>
  <c r="AA13" i="2" a="1"/>
  <c r="AA13" i="2" s="1"/>
  <c r="AB15" i="2" a="1"/>
  <c r="AB15" i="2" s="1"/>
  <c r="AA15" i="2" a="1"/>
  <c r="AA15" i="2" s="1"/>
  <c r="AB17" i="2" a="1"/>
  <c r="AB17" i="2" s="1"/>
  <c r="AA17" i="2" a="1"/>
  <c r="AA17" i="2" s="1"/>
  <c r="U14" i="2" a="1"/>
  <c r="U14" i="2" s="1"/>
  <c r="T14" i="2" a="1"/>
  <c r="T14" i="2" s="1"/>
  <c r="U18" i="2" a="1"/>
  <c r="U18" i="2" s="1"/>
  <c r="T18" i="2" a="1"/>
  <c r="T18" i="2" s="1"/>
  <c r="U19" i="2" a="1"/>
  <c r="U19" i="2" s="1"/>
  <c r="T19" i="2" a="1"/>
  <c r="T19" i="2" s="1"/>
  <c r="U16" i="2" a="1"/>
  <c r="U16" i="2" s="1"/>
  <c r="T16" i="2" a="1"/>
  <c r="T16" i="2" s="1"/>
  <c r="U13" i="2" a="1"/>
  <c r="U13" i="2" s="1"/>
  <c r="T13" i="2" a="1"/>
  <c r="T13" i="2" s="1"/>
  <c r="U15" i="2" a="1"/>
  <c r="U15" i="2" s="1"/>
  <c r="T15" i="2" a="1"/>
  <c r="T15" i="2" s="1"/>
  <c r="U17" i="2" a="1"/>
  <c r="U17" i="2" s="1"/>
  <c r="T17" i="2" a="1"/>
  <c r="T17" i="2" s="1"/>
  <c r="N19" i="2" a="1"/>
  <c r="N19" i="2" s="1"/>
  <c r="M19" i="2" a="1"/>
  <c r="M19" i="2" s="1"/>
  <c r="N16" i="2" a="1"/>
  <c r="N16" i="2" s="1"/>
  <c r="M16" i="2" a="1"/>
  <c r="M16" i="2" s="1"/>
  <c r="N14" i="2" a="1"/>
  <c r="N14" i="2" s="1"/>
  <c r="M14" i="2" a="1"/>
  <c r="M14" i="2" s="1"/>
  <c r="N13" i="2" a="1"/>
  <c r="N13" i="2" s="1"/>
  <c r="M13" i="2" a="1"/>
  <c r="M13" i="2" s="1"/>
  <c r="N18" i="2" a="1"/>
  <c r="N18" i="2" s="1"/>
  <c r="M18" i="2" a="1"/>
  <c r="M18" i="2" s="1"/>
  <c r="N15" i="2" a="1"/>
  <c r="N15" i="2" s="1"/>
  <c r="M15" i="2" a="1"/>
  <c r="M15" i="2" s="1"/>
  <c r="N17" i="2" a="1"/>
  <c r="N17" i="2" s="1"/>
  <c r="M17" i="2" a="1"/>
  <c r="M17" i="2" s="1"/>
  <c r="F131" i="72"/>
  <c r="F130" i="72" s="1"/>
  <c r="F132" i="72" s="1"/>
  <c r="AP134" i="69"/>
  <c r="R134" i="67"/>
  <c r="J134" i="67"/>
  <c r="I128" i="73"/>
  <c r="H128" i="73"/>
  <c r="G128" i="72"/>
  <c r="G128" i="73"/>
  <c r="AF134" i="75"/>
  <c r="AN134" i="75"/>
  <c r="AP134" i="75"/>
  <c r="AZ134" i="75"/>
  <c r="AK134" i="75"/>
  <c r="AB134" i="75"/>
  <c r="AM134" i="75"/>
  <c r="AW134" i="75"/>
  <c r="I134" i="75"/>
  <c r="AV134" i="75"/>
  <c r="AR134" i="75"/>
  <c r="O134" i="75"/>
  <c r="N134" i="75"/>
  <c r="AJ134" i="75"/>
  <c r="AL134" i="75"/>
  <c r="J128" i="75"/>
  <c r="AE134" i="75"/>
  <c r="S134" i="75"/>
  <c r="F129" i="75"/>
  <c r="E130" i="75"/>
  <c r="E132" i="75" s="1"/>
  <c r="AG134" i="75"/>
  <c r="W134" i="75"/>
  <c r="AT134" i="75"/>
  <c r="F134" i="75"/>
  <c r="AQ134" i="75"/>
  <c r="L134" i="75"/>
  <c r="AU134" i="75"/>
  <c r="T134" i="75"/>
  <c r="AD134" i="75"/>
  <c r="G134" i="75"/>
  <c r="R134" i="75"/>
  <c r="BB134" i="75"/>
  <c r="J128" i="74"/>
  <c r="G128" i="74"/>
  <c r="H128" i="74"/>
  <c r="I128" i="74"/>
  <c r="F129" i="74"/>
  <c r="E130" i="74"/>
  <c r="E132" i="74" s="1"/>
  <c r="Y134" i="73"/>
  <c r="AD134" i="73"/>
  <c r="AU134" i="73"/>
  <c r="AF134" i="73"/>
  <c r="M128" i="73"/>
  <c r="AX134" i="73"/>
  <c r="AQ134" i="73"/>
  <c r="Q134" i="73"/>
  <c r="AS134" i="73"/>
  <c r="AT134" i="73"/>
  <c r="U134" i="73"/>
  <c r="AN134" i="73"/>
  <c r="AI134" i="73"/>
  <c r="G134" i="73"/>
  <c r="X134" i="73"/>
  <c r="AL134" i="73"/>
  <c r="J134" i="73"/>
  <c r="N128" i="73"/>
  <c r="AC134" i="73"/>
  <c r="AA134" i="73"/>
  <c r="AB134" i="73"/>
  <c r="AJ134" i="73"/>
  <c r="M134" i="73"/>
  <c r="AO134" i="73"/>
  <c r="R134" i="73"/>
  <c r="S134" i="73"/>
  <c r="L134" i="73"/>
  <c r="AE134" i="73"/>
  <c r="H134" i="73"/>
  <c r="K134" i="73"/>
  <c r="N134" i="73"/>
  <c r="O128" i="73"/>
  <c r="E130" i="73"/>
  <c r="E132" i="73" s="1"/>
  <c r="F129" i="73"/>
  <c r="I134" i="73"/>
  <c r="K128" i="73"/>
  <c r="Z134" i="73"/>
  <c r="AG134" i="73"/>
  <c r="F134" i="73"/>
  <c r="BA134" i="73"/>
  <c r="J128" i="73"/>
  <c r="U128" i="73"/>
  <c r="T128" i="73"/>
  <c r="R128" i="73"/>
  <c r="V128" i="73"/>
  <c r="S128" i="73"/>
  <c r="Q128" i="73"/>
  <c r="P128" i="73"/>
  <c r="AW134" i="73"/>
  <c r="AR134" i="73"/>
  <c r="AP134" i="73"/>
  <c r="L128" i="73"/>
  <c r="AY134" i="73"/>
  <c r="AM134" i="73"/>
  <c r="X134" i="72"/>
  <c r="G134" i="72"/>
  <c r="V134" i="72"/>
  <c r="AX134" i="72"/>
  <c r="AH134" i="72"/>
  <c r="R134" i="72"/>
  <c r="N134" i="72"/>
  <c r="P134" i="72"/>
  <c r="F134" i="72"/>
  <c r="H134" i="72"/>
  <c r="AY134" i="72"/>
  <c r="AI134" i="72"/>
  <c r="AP134" i="72"/>
  <c r="AU134" i="72"/>
  <c r="BB134" i="72"/>
  <c r="AK134" i="72"/>
  <c r="AQ134" i="72"/>
  <c r="AT134" i="72"/>
  <c r="AC134" i="72"/>
  <c r="H128" i="72"/>
  <c r="AV134" i="72"/>
  <c r="AE134" i="72"/>
  <c r="S134" i="72"/>
  <c r="AL134" i="72"/>
  <c r="M134" i="72"/>
  <c r="AN134" i="72"/>
  <c r="J134" i="72"/>
  <c r="AD134" i="72"/>
  <c r="E134" i="72"/>
  <c r="E190" i="72"/>
  <c r="O134" i="72"/>
  <c r="AA134" i="72"/>
  <c r="Z134" i="72"/>
  <c r="E134" i="71"/>
  <c r="E190" i="71"/>
  <c r="E134" i="70"/>
  <c r="AE134" i="70"/>
  <c r="Q134" i="70"/>
  <c r="W134" i="70"/>
  <c r="O134" i="70"/>
  <c r="AW134" i="70"/>
  <c r="G134" i="70"/>
  <c r="N134" i="70"/>
  <c r="AB134" i="70"/>
  <c r="U134" i="70"/>
  <c r="AZ134" i="70"/>
  <c r="AG134" i="70"/>
  <c r="L134" i="70"/>
  <c r="AJ134" i="70"/>
  <c r="T134" i="70"/>
  <c r="AI134" i="70"/>
  <c r="AS134" i="70"/>
  <c r="Y134" i="70"/>
  <c r="AD134" i="70"/>
  <c r="BB134" i="70"/>
  <c r="AC134" i="70"/>
  <c r="E131" i="70"/>
  <c r="F128" i="70"/>
  <c r="G128" i="70"/>
  <c r="J134" i="70"/>
  <c r="AL134" i="70"/>
  <c r="V134" i="70"/>
  <c r="AT134" i="70"/>
  <c r="F134" i="70"/>
  <c r="AR134" i="70"/>
  <c r="AE134" i="69"/>
  <c r="AK134" i="69"/>
  <c r="AC134" i="69"/>
  <c r="U134" i="69"/>
  <c r="F134" i="69"/>
  <c r="M134" i="69"/>
  <c r="BB134" i="69"/>
  <c r="AS134" i="69"/>
  <c r="S134" i="69"/>
  <c r="K134" i="69"/>
  <c r="X134" i="69"/>
  <c r="AO134" i="69"/>
  <c r="Q134" i="69"/>
  <c r="Y134" i="69"/>
  <c r="I134" i="69"/>
  <c r="AM134" i="69"/>
  <c r="BA134" i="69"/>
  <c r="AG134" i="69"/>
  <c r="AW134" i="69"/>
  <c r="H134" i="69"/>
  <c r="E131" i="69"/>
  <c r="F128" i="69"/>
  <c r="AF134" i="69"/>
  <c r="AV134" i="69"/>
  <c r="AN134" i="69"/>
  <c r="P134" i="69"/>
  <c r="N134" i="69"/>
  <c r="AA134" i="69"/>
  <c r="H134" i="68"/>
  <c r="AU134" i="68"/>
  <c r="AM134" i="68"/>
  <c r="AJ134" i="68"/>
  <c r="AV134" i="68"/>
  <c r="AE134" i="68"/>
  <c r="T134" i="68"/>
  <c r="AB134" i="68"/>
  <c r="S134" i="68"/>
  <c r="AN134" i="68"/>
  <c r="AT134" i="68"/>
  <c r="AR134" i="68"/>
  <c r="J134" i="68"/>
  <c r="X134" i="68"/>
  <c r="AL134" i="68"/>
  <c r="AD134" i="68"/>
  <c r="V134" i="68"/>
  <c r="O134" i="68"/>
  <c r="N134" i="68"/>
  <c r="F134" i="68"/>
  <c r="BB134" i="68"/>
  <c r="AG134" i="67"/>
  <c r="Y134" i="67"/>
  <c r="W134" i="67"/>
  <c r="I134" i="67"/>
  <c r="Q134" i="67"/>
  <c r="AW134" i="67"/>
  <c r="AO134" i="67"/>
  <c r="AF134" i="67"/>
  <c r="AK134" i="67"/>
  <c r="AJ134" i="67"/>
  <c r="AU134" i="67"/>
  <c r="O134" i="67"/>
  <c r="AB134" i="67"/>
  <c r="L134" i="67"/>
  <c r="AZ134" i="67"/>
  <c r="AV134" i="67"/>
  <c r="P134" i="67"/>
  <c r="T134" i="67"/>
  <c r="AT134" i="67"/>
  <c r="U134" i="67"/>
  <c r="AN134" i="67"/>
  <c r="M134" i="67"/>
  <c r="AR134" i="67"/>
  <c r="BA134" i="67"/>
  <c r="E134" i="67"/>
  <c r="E130" i="67"/>
  <c r="E132" i="67" s="1"/>
  <c r="F129" i="67"/>
  <c r="AE134" i="88"/>
  <c r="AS134" i="88"/>
  <c r="AM134" i="88"/>
  <c r="R134" i="88"/>
  <c r="J134" i="88"/>
  <c r="AC134" i="88"/>
  <c r="U134" i="88"/>
  <c r="Y134" i="88"/>
  <c r="BA134" i="88"/>
  <c r="M134" i="88"/>
  <c r="AK186" i="88"/>
  <c r="AK187" i="88"/>
  <c r="AP134" i="88"/>
  <c r="S134" i="88"/>
  <c r="AZ134" i="88"/>
  <c r="AB134" i="88"/>
  <c r="AH134" i="88"/>
  <c r="K134" i="88"/>
  <c r="AD134" i="88"/>
  <c r="F134" i="88"/>
  <c r="AJ134" i="88"/>
  <c r="AA134" i="88"/>
  <c r="AW134" i="88"/>
  <c r="E131" i="88"/>
  <c r="Q134" i="88"/>
  <c r="AY134" i="88"/>
  <c r="L134" i="88"/>
  <c r="AQ134" i="88"/>
  <c r="AG134" i="88"/>
  <c r="AT134" i="88"/>
  <c r="AI134" i="88"/>
  <c r="P13" i="2" a="1"/>
  <c r="P13" i="2" s="1"/>
  <c r="K13" i="2" a="1"/>
  <c r="K13" i="2" s="1"/>
  <c r="D28" i="2"/>
  <c r="Y13" i="2" a="1"/>
  <c r="Y13" i="2" s="1"/>
  <c r="H13" i="2" a="1"/>
  <c r="H13" i="2" s="1"/>
  <c r="H28" i="2" s="1"/>
  <c r="I13" i="2" a="1"/>
  <c r="I13" i="2" s="1"/>
  <c r="E13" i="2" a="1"/>
  <c r="E13" i="2" s="1"/>
  <c r="E28" i="2" s="1"/>
  <c r="J13" i="2" a="1"/>
  <c r="J13" i="2" s="1"/>
  <c r="R13" i="2" a="1"/>
  <c r="R13" i="2" s="1"/>
  <c r="L13" i="2" a="1"/>
  <c r="L13" i="2" s="1"/>
  <c r="Z13" i="2" a="1"/>
  <c r="Z13" i="2" s="1"/>
  <c r="W13" i="2" a="1"/>
  <c r="W13" i="2" s="1"/>
  <c r="S13" i="2" a="1"/>
  <c r="S13" i="2" s="1"/>
  <c r="Q13" i="2" a="1"/>
  <c r="Q13" i="2" s="1"/>
  <c r="X13" i="2" a="1"/>
  <c r="X13" i="2" s="1"/>
  <c r="Y18" i="2" a="1"/>
  <c r="Y18" i="2" s="1"/>
  <c r="R18" i="2" a="1"/>
  <c r="R18" i="2" s="1"/>
  <c r="S18" i="2" a="1"/>
  <c r="S18" i="2" s="1"/>
  <c r="D33" i="2"/>
  <c r="L18" i="2" a="1"/>
  <c r="L18" i="2" s="1"/>
  <c r="X18" i="2" a="1"/>
  <c r="X18" i="2" s="1"/>
  <c r="I18" i="2" a="1"/>
  <c r="I18" i="2" s="1"/>
  <c r="Z18" i="2" a="1"/>
  <c r="Z18" i="2" s="1"/>
  <c r="W18" i="2" a="1"/>
  <c r="W18" i="2" s="1"/>
  <c r="P18" i="2" a="1"/>
  <c r="P18" i="2" s="1"/>
  <c r="J18" i="2" a="1"/>
  <c r="J18" i="2" s="1"/>
  <c r="K18" i="2" a="1"/>
  <c r="K18" i="2" s="1"/>
  <c r="H18" i="2" a="1"/>
  <c r="H18" i="2" s="1"/>
  <c r="H33" i="2" s="1"/>
  <c r="E18" i="2" a="1"/>
  <c r="E18" i="2" s="1"/>
  <c r="E33" i="2" s="1"/>
  <c r="Q18" i="2" a="1"/>
  <c r="Q18" i="2" s="1"/>
  <c r="D27" i="2"/>
  <c r="D31" i="2"/>
  <c r="H16" i="2" a="1"/>
  <c r="H16" i="2" s="1"/>
  <c r="H31" i="2" s="1"/>
  <c r="E16" i="2" a="1"/>
  <c r="E16" i="2" s="1"/>
  <c r="E31" i="2" s="1"/>
  <c r="K16" i="2" a="1"/>
  <c r="K16" i="2" s="1"/>
  <c r="L16" i="2" a="1"/>
  <c r="L16" i="2" s="1"/>
  <c r="J16" i="2" a="1"/>
  <c r="J16" i="2" s="1"/>
  <c r="Z16" i="2" a="1"/>
  <c r="Z16" i="2" s="1"/>
  <c r="S16" i="2" a="1"/>
  <c r="S16" i="2" s="1"/>
  <c r="W16" i="2" a="1"/>
  <c r="W16" i="2" s="1"/>
  <c r="P16" i="2" a="1"/>
  <c r="P16" i="2" s="1"/>
  <c r="Q16" i="2" a="1"/>
  <c r="Q16" i="2" s="1"/>
  <c r="Y16" i="2" a="1"/>
  <c r="Y16" i="2" s="1"/>
  <c r="X16" i="2" a="1"/>
  <c r="X16" i="2" s="1"/>
  <c r="R16" i="2" a="1"/>
  <c r="R16" i="2" s="1"/>
  <c r="I16" i="2" a="1"/>
  <c r="I16" i="2" s="1"/>
  <c r="D25" i="2"/>
  <c r="D26" i="2"/>
  <c r="D32" i="2"/>
  <c r="S17" i="2" a="1"/>
  <c r="S17" i="2" s="1"/>
  <c r="K17" i="2" a="1"/>
  <c r="K17" i="2" s="1"/>
  <c r="I17" i="2" a="1"/>
  <c r="I17" i="2" s="1"/>
  <c r="Y17" i="2" a="1"/>
  <c r="Y17" i="2" s="1"/>
  <c r="E17" i="2" a="1"/>
  <c r="E17" i="2" s="1"/>
  <c r="E32" i="2" s="1"/>
  <c r="H17" i="2" a="1"/>
  <c r="H17" i="2" s="1"/>
  <c r="H32" i="2" s="1"/>
  <c r="R17" i="2" a="1"/>
  <c r="R17" i="2" s="1"/>
  <c r="L17" i="2" a="1"/>
  <c r="L17" i="2" s="1"/>
  <c r="J17" i="2" a="1"/>
  <c r="J17" i="2" s="1"/>
  <c r="W17" i="2" a="1"/>
  <c r="W17" i="2" s="1"/>
  <c r="Q17" i="2" a="1"/>
  <c r="Q17" i="2" s="1"/>
  <c r="P17" i="2" a="1"/>
  <c r="P17" i="2" s="1"/>
  <c r="X17" i="2" a="1"/>
  <c r="X17" i="2" s="1"/>
  <c r="Z17" i="2" a="1"/>
  <c r="Z17" i="2" s="1"/>
  <c r="D29" i="2"/>
  <c r="R14" i="2" a="1"/>
  <c r="R14" i="2" s="1"/>
  <c r="W14" i="2" a="1"/>
  <c r="W14" i="2" s="1"/>
  <c r="E14" i="2" a="1"/>
  <c r="E14" i="2" s="1"/>
  <c r="E29" i="2" s="1"/>
  <c r="P14" i="2" a="1"/>
  <c r="P14" i="2" s="1"/>
  <c r="K14" i="2" a="1"/>
  <c r="K14" i="2" s="1"/>
  <c r="H14" i="2" a="1"/>
  <c r="H14" i="2" s="1"/>
  <c r="H29" i="2" s="1"/>
  <c r="J14" i="2" a="1"/>
  <c r="J14" i="2" s="1"/>
  <c r="L14" i="2" a="1"/>
  <c r="L14" i="2" s="1"/>
  <c r="Q14" i="2" a="1"/>
  <c r="Q14" i="2" s="1"/>
  <c r="S14" i="2" a="1"/>
  <c r="S14" i="2" s="1"/>
  <c r="I14" i="2" a="1"/>
  <c r="I14" i="2" s="1"/>
  <c r="Y14" i="2" a="1"/>
  <c r="Y14" i="2" s="1"/>
  <c r="X14" i="2" a="1"/>
  <c r="X14" i="2" s="1"/>
  <c r="Z14" i="2" a="1"/>
  <c r="Z14" i="2" s="1"/>
  <c r="D30" i="2"/>
  <c r="R15" i="2" a="1"/>
  <c r="R15" i="2" s="1"/>
  <c r="X15" i="2" a="1"/>
  <c r="X15" i="2" s="1"/>
  <c r="L15" i="2" a="1"/>
  <c r="L15" i="2" s="1"/>
  <c r="W15" i="2" a="1"/>
  <c r="W15" i="2" s="1"/>
  <c r="Q15" i="2" a="1"/>
  <c r="Q15" i="2" s="1"/>
  <c r="Y15" i="2" a="1"/>
  <c r="Y15" i="2" s="1"/>
  <c r="H15" i="2" a="1"/>
  <c r="H15" i="2" s="1"/>
  <c r="H30" i="2" s="1"/>
  <c r="K15" i="2" a="1"/>
  <c r="K15" i="2" s="1"/>
  <c r="P15" i="2" a="1"/>
  <c r="P15" i="2" s="1"/>
  <c r="Z15" i="2" a="1"/>
  <c r="Z15" i="2" s="1"/>
  <c r="E15" i="2" a="1"/>
  <c r="E15" i="2" s="1"/>
  <c r="E30" i="2" s="1"/>
  <c r="I15" i="2" a="1"/>
  <c r="I15" i="2" s="1"/>
  <c r="S15" i="2" a="1"/>
  <c r="S15" i="2" s="1"/>
  <c r="J15" i="2" a="1"/>
  <c r="J15" i="2" s="1"/>
  <c r="W19" i="2" a="1"/>
  <c r="W19" i="2" s="1"/>
  <c r="Z19" i="2" a="1"/>
  <c r="Z19" i="2" s="1"/>
  <c r="D34" i="2"/>
  <c r="Y19" i="2" a="1"/>
  <c r="Y19" i="2" s="1"/>
  <c r="X19" i="2" a="1"/>
  <c r="X19" i="2" s="1"/>
  <c r="K19" i="2" a="1"/>
  <c r="K19" i="2" s="1"/>
  <c r="R19" i="2" a="1"/>
  <c r="R19" i="2" s="1"/>
  <c r="Q19" i="2" a="1"/>
  <c r="Q19" i="2" s="1"/>
  <c r="E19" i="2" a="1"/>
  <c r="E19" i="2" s="1"/>
  <c r="E34" i="2" s="1"/>
  <c r="P19" i="2" a="1"/>
  <c r="P19" i="2" s="1"/>
  <c r="S19" i="2" a="1"/>
  <c r="S19" i="2" s="1"/>
  <c r="I19" i="2" a="1"/>
  <c r="I19" i="2" s="1"/>
  <c r="J19" i="2" a="1"/>
  <c r="J19" i="2" s="1"/>
  <c r="H19" i="2" a="1"/>
  <c r="H19" i="2" s="1"/>
  <c r="H34" i="2" s="1"/>
  <c r="L19" i="2" a="1"/>
  <c r="L19" i="2" s="1"/>
  <c r="F10" i="2"/>
  <c r="F11" i="2"/>
  <c r="E12" i="2" a="1"/>
  <c r="H11" i="2" a="1"/>
  <c r="E11" i="2" a="1"/>
  <c r="F12" i="2"/>
  <c r="H12" i="2" a="1"/>
  <c r="G10" i="2"/>
  <c r="H10" i="2" a="1"/>
  <c r="E10" i="2" a="1"/>
  <c r="G12" i="2"/>
  <c r="G11" i="2"/>
  <c r="F131" i="68" l="1"/>
  <c r="J87" i="68"/>
  <c r="L88" i="68"/>
  <c r="G84" i="68"/>
  <c r="I85" i="68"/>
  <c r="J85" i="68" s="1"/>
  <c r="K85" i="68" s="1"/>
  <c r="I86" i="68"/>
  <c r="J86" i="68" s="1"/>
  <c r="E12" i="2"/>
  <c r="E27" i="2" s="1"/>
  <c r="H12" i="2"/>
  <c r="H27" i="2" s="1"/>
  <c r="G84" i="67"/>
  <c r="G128" i="67" s="1"/>
  <c r="I86" i="67"/>
  <c r="J87" i="67"/>
  <c r="K88" i="67"/>
  <c r="L88" i="67" s="1"/>
  <c r="H85" i="67"/>
  <c r="L89" i="88"/>
  <c r="E11" i="2"/>
  <c r="E26" i="2" s="1"/>
  <c r="H11" i="2"/>
  <c r="H26" i="2" s="1"/>
  <c r="L88" i="88"/>
  <c r="M88" i="88" s="1"/>
  <c r="J87" i="88"/>
  <c r="I86" i="88"/>
  <c r="I85" i="88"/>
  <c r="G84" i="88"/>
  <c r="H84" i="88" s="1"/>
  <c r="E135" i="68"/>
  <c r="E10" i="2"/>
  <c r="E25" i="2" s="1"/>
  <c r="H10" i="2"/>
  <c r="H25" i="2" s="1"/>
  <c r="H129" i="71"/>
  <c r="H131" i="71" s="1"/>
  <c r="G130" i="71"/>
  <c r="G132" i="71" s="1"/>
  <c r="G133" i="71" s="1"/>
  <c r="G135" i="71" s="1"/>
  <c r="E133" i="75"/>
  <c r="E190" i="75" s="1"/>
  <c r="E133" i="74"/>
  <c r="E190" i="74" s="1"/>
  <c r="E133" i="73"/>
  <c r="E190" i="73" s="1"/>
  <c r="E133" i="67"/>
  <c r="E190" i="67" s="1"/>
  <c r="F133" i="72"/>
  <c r="F190" i="72" s="1"/>
  <c r="F130" i="68"/>
  <c r="F132" i="68" s="1"/>
  <c r="G129" i="68"/>
  <c r="P128" i="74"/>
  <c r="AK192" i="88"/>
  <c r="AK191" i="88"/>
  <c r="Q128" i="74"/>
  <c r="L128" i="74"/>
  <c r="AK198" i="88"/>
  <c r="AK197" i="88"/>
  <c r="G129" i="72"/>
  <c r="G131" i="72" s="1"/>
  <c r="I128" i="70"/>
  <c r="I128" i="72"/>
  <c r="J128" i="72"/>
  <c r="I128" i="75"/>
  <c r="K128" i="74"/>
  <c r="O128" i="74"/>
  <c r="BA128" i="69"/>
  <c r="K128" i="69"/>
  <c r="G128" i="69"/>
  <c r="AE128" i="68"/>
  <c r="AP128" i="68"/>
  <c r="BB128" i="69"/>
  <c r="K128" i="72"/>
  <c r="M128" i="74"/>
  <c r="BB128" i="68"/>
  <c r="AI128" i="68"/>
  <c r="AL128" i="68"/>
  <c r="AG128" i="68"/>
  <c r="O128" i="72"/>
  <c r="AR128" i="73"/>
  <c r="AW128" i="68"/>
  <c r="AT128" i="68"/>
  <c r="U128" i="75"/>
  <c r="AL128" i="67"/>
  <c r="AV128" i="68"/>
  <c r="AH128" i="68"/>
  <c r="AX128" i="68"/>
  <c r="AC128" i="68"/>
  <c r="AJ128" i="68"/>
  <c r="L128" i="69"/>
  <c r="Y128" i="73"/>
  <c r="AL128" i="74"/>
  <c r="AN128" i="68"/>
  <c r="AQ128" i="68"/>
  <c r="AU128" i="68"/>
  <c r="AC128" i="67"/>
  <c r="AF128" i="68"/>
  <c r="AR128" i="68"/>
  <c r="AO128" i="69"/>
  <c r="AX128" i="69"/>
  <c r="T128" i="69"/>
  <c r="AK128" i="69"/>
  <c r="AT128" i="69"/>
  <c r="T128" i="75"/>
  <c r="AD128" i="72"/>
  <c r="AM128" i="68"/>
  <c r="AD128" i="68"/>
  <c r="H128" i="69"/>
  <c r="N128" i="75"/>
  <c r="P128" i="75"/>
  <c r="AK128" i="68"/>
  <c r="AS128" i="68"/>
  <c r="AO128" i="68"/>
  <c r="J128" i="69"/>
  <c r="P128" i="72"/>
  <c r="AB128" i="73"/>
  <c r="Z128" i="74"/>
  <c r="AG128" i="67"/>
  <c r="N128" i="72"/>
  <c r="AR128" i="72"/>
  <c r="W128" i="73"/>
  <c r="AW128" i="74"/>
  <c r="L128" i="72"/>
  <c r="AA128" i="73"/>
  <c r="Y128" i="74"/>
  <c r="M128" i="72"/>
  <c r="X128" i="73"/>
  <c r="AM128" i="74"/>
  <c r="Z128" i="72"/>
  <c r="AC128" i="72"/>
  <c r="AF128" i="72"/>
  <c r="AJ128" i="72"/>
  <c r="L128" i="70"/>
  <c r="AD128" i="73"/>
  <c r="AD128" i="75"/>
  <c r="AE128" i="75"/>
  <c r="AA128" i="74"/>
  <c r="N128" i="74"/>
  <c r="AE128" i="74"/>
  <c r="V128" i="75"/>
  <c r="AA128" i="72"/>
  <c r="AC128" i="73"/>
  <c r="AF128" i="74"/>
  <c r="AI128" i="74"/>
  <c r="AD128" i="67"/>
  <c r="AP128" i="67"/>
  <c r="AN128" i="72"/>
  <c r="V128" i="72"/>
  <c r="AO128" i="73"/>
  <c r="Y128" i="70"/>
  <c r="AJ128" i="73"/>
  <c r="AE128" i="72"/>
  <c r="AO128" i="72"/>
  <c r="AK128" i="72"/>
  <c r="W128" i="72"/>
  <c r="AT128" i="73"/>
  <c r="AL128" i="73"/>
  <c r="AS128" i="74"/>
  <c r="AN128" i="74"/>
  <c r="AQ128" i="74"/>
  <c r="AB128" i="75"/>
  <c r="W128" i="75"/>
  <c r="R128" i="75"/>
  <c r="AI128" i="75"/>
  <c r="AS128" i="73"/>
  <c r="AI128" i="67"/>
  <c r="AX128" i="67"/>
  <c r="H128" i="70"/>
  <c r="AW128" i="72"/>
  <c r="AI128" i="72"/>
  <c r="AW128" i="73"/>
  <c r="AN128" i="73"/>
  <c r="AY128" i="73"/>
  <c r="X128" i="74"/>
  <c r="R128" i="74"/>
  <c r="AV128" i="74"/>
  <c r="AM128" i="75"/>
  <c r="Z128" i="75"/>
  <c r="AN128" i="75"/>
  <c r="AO128" i="67"/>
  <c r="AJ128" i="67"/>
  <c r="AF128" i="67"/>
  <c r="AW128" i="67"/>
  <c r="R128" i="72"/>
  <c r="AM128" i="72"/>
  <c r="AQ128" i="72"/>
  <c r="AV128" i="73"/>
  <c r="AH128" i="74"/>
  <c r="AY128" i="74"/>
  <c r="AU128" i="75"/>
  <c r="Q128" i="75"/>
  <c r="AH128" i="75"/>
  <c r="AT128" i="67"/>
  <c r="S128" i="72"/>
  <c r="AE128" i="67"/>
  <c r="AK128" i="67"/>
  <c r="AN128" i="67"/>
  <c r="AU128" i="72"/>
  <c r="Q128" i="72"/>
  <c r="AH128" i="72"/>
  <c r="AS128" i="72"/>
  <c r="AP128" i="72"/>
  <c r="AM128" i="73"/>
  <c r="AU128" i="73"/>
  <c r="Z128" i="73"/>
  <c r="AZ128" i="73"/>
  <c r="AX128" i="73"/>
  <c r="AG128" i="73"/>
  <c r="V128" i="74"/>
  <c r="AX128" i="74"/>
  <c r="T128" i="74"/>
  <c r="AP128" i="74"/>
  <c r="AC128" i="74"/>
  <c r="AT128" i="74"/>
  <c r="L128" i="75"/>
  <c r="AT128" i="75"/>
  <c r="AF128" i="75"/>
  <c r="AR128" i="75"/>
  <c r="AQ128" i="67"/>
  <c r="AS128" i="67"/>
  <c r="AV128" i="67"/>
  <c r="BB128" i="72"/>
  <c r="Y128" i="72"/>
  <c r="AE128" i="73"/>
  <c r="AH128" i="73"/>
  <c r="U128" i="74"/>
  <c r="AD128" i="74"/>
  <c r="AU128" i="74"/>
  <c r="AG128" i="74"/>
  <c r="AB128" i="74"/>
  <c r="AL128" i="75"/>
  <c r="AP128" i="75"/>
  <c r="Y128" i="75"/>
  <c r="AG128" i="75"/>
  <c r="O128" i="75"/>
  <c r="AU128" i="67"/>
  <c r="AR128" i="67"/>
  <c r="AM128" i="67"/>
  <c r="AL128" i="72"/>
  <c r="AG128" i="72"/>
  <c r="AX128" i="72"/>
  <c r="T128" i="72"/>
  <c r="AQ128" i="73"/>
  <c r="AI128" i="73"/>
  <c r="AP128" i="73"/>
  <c r="AK128" i="74"/>
  <c r="AO128" i="74"/>
  <c r="AJ128" i="74"/>
  <c r="AK128" i="75"/>
  <c r="AV128" i="75"/>
  <c r="X128" i="75"/>
  <c r="AO128" i="75"/>
  <c r="AF128" i="73"/>
  <c r="AH128" i="67"/>
  <c r="U128" i="72"/>
  <c r="AT128" i="72"/>
  <c r="X128" i="72"/>
  <c r="AB128" i="72"/>
  <c r="AV128" i="72"/>
  <c r="AK128" i="73"/>
  <c r="AR128" i="74"/>
  <c r="S128" i="74"/>
  <c r="W128" i="74"/>
  <c r="AJ128" i="75"/>
  <c r="S128" i="75"/>
  <c r="M128" i="75"/>
  <c r="K128" i="75"/>
  <c r="AS128" i="75"/>
  <c r="AH134" i="75"/>
  <c r="AY134" i="75"/>
  <c r="AX128" i="75"/>
  <c r="AW128" i="75"/>
  <c r="J134" i="75"/>
  <c r="AI134" i="75"/>
  <c r="AA128" i="75"/>
  <c r="Z134" i="75"/>
  <c r="AA134" i="75"/>
  <c r="X134" i="75"/>
  <c r="H134" i="75"/>
  <c r="K134" i="75"/>
  <c r="AQ128" i="75"/>
  <c r="AX134" i="75"/>
  <c r="BB128" i="75"/>
  <c r="AC128" i="75"/>
  <c r="AZ128" i="75"/>
  <c r="F131" i="75"/>
  <c r="P134" i="75"/>
  <c r="E135" i="75"/>
  <c r="AY128" i="75"/>
  <c r="BA128" i="75"/>
  <c r="BA128" i="74"/>
  <c r="AZ128" i="74"/>
  <c r="F131" i="74"/>
  <c r="BB128" i="74"/>
  <c r="BB128" i="73"/>
  <c r="BA128" i="73"/>
  <c r="F131" i="73"/>
  <c r="O134" i="73"/>
  <c r="V134" i="73"/>
  <c r="BB134" i="73"/>
  <c r="F135" i="72"/>
  <c r="AZ128" i="72"/>
  <c r="W134" i="72"/>
  <c r="AY128" i="72"/>
  <c r="K134" i="72"/>
  <c r="BA128" i="72"/>
  <c r="AM134" i="72"/>
  <c r="AF134" i="72"/>
  <c r="E135" i="72"/>
  <c r="E135" i="71"/>
  <c r="M134" i="70"/>
  <c r="I134" i="70"/>
  <c r="AB128" i="70"/>
  <c r="S128" i="70"/>
  <c r="P128" i="70"/>
  <c r="AG128" i="70"/>
  <c r="AY128" i="70"/>
  <c r="AX128" i="70"/>
  <c r="AU134" i="70"/>
  <c r="J128" i="70"/>
  <c r="AR128" i="70"/>
  <c r="AI128" i="70"/>
  <c r="X128" i="70"/>
  <c r="AO128" i="70"/>
  <c r="N128" i="70"/>
  <c r="BB128" i="70"/>
  <c r="BA134" i="70"/>
  <c r="AP128" i="70"/>
  <c r="O128" i="70"/>
  <c r="T128" i="70"/>
  <c r="AF128" i="70"/>
  <c r="AW128" i="70"/>
  <c r="V128" i="70"/>
  <c r="AK134" i="70"/>
  <c r="AS128" i="70"/>
  <c r="AN134" i="70"/>
  <c r="AO134" i="70"/>
  <c r="K128" i="70"/>
  <c r="AE128" i="70"/>
  <c r="AJ128" i="70"/>
  <c r="AN128" i="70"/>
  <c r="M128" i="70"/>
  <c r="AD128" i="70"/>
  <c r="AA128" i="70"/>
  <c r="AU128" i="70"/>
  <c r="AV128" i="70"/>
  <c r="U128" i="70"/>
  <c r="AL128" i="70"/>
  <c r="BA128" i="70"/>
  <c r="AV134" i="70"/>
  <c r="AQ128" i="70"/>
  <c r="R128" i="70"/>
  <c r="W128" i="70"/>
  <c r="AC128" i="70"/>
  <c r="AT128" i="70"/>
  <c r="AZ128" i="70"/>
  <c r="P134" i="70"/>
  <c r="X134" i="70"/>
  <c r="AF134" i="70"/>
  <c r="Z128" i="70"/>
  <c r="AH128" i="70"/>
  <c r="AM128" i="70"/>
  <c r="Q128" i="70"/>
  <c r="AK128" i="70"/>
  <c r="E130" i="70"/>
  <c r="E132" i="70" s="1"/>
  <c r="F129" i="70"/>
  <c r="F131" i="70" s="1"/>
  <c r="H134" i="70"/>
  <c r="AM134" i="70"/>
  <c r="AD134" i="69"/>
  <c r="AW128" i="69"/>
  <c r="AB128" i="69"/>
  <c r="AS128" i="69"/>
  <c r="P128" i="69"/>
  <c r="AL134" i="69"/>
  <c r="W134" i="69"/>
  <c r="X128" i="69"/>
  <c r="S128" i="69"/>
  <c r="AJ128" i="69"/>
  <c r="AY128" i="69"/>
  <c r="AT134" i="69"/>
  <c r="AF128" i="69"/>
  <c r="AA128" i="69"/>
  <c r="AR128" i="69"/>
  <c r="O128" i="69"/>
  <c r="G134" i="69"/>
  <c r="V134" i="69"/>
  <c r="I128" i="69"/>
  <c r="R128" i="69"/>
  <c r="AI128" i="69"/>
  <c r="AN128" i="69"/>
  <c r="N128" i="69"/>
  <c r="W128" i="69"/>
  <c r="AU134" i="69"/>
  <c r="Q128" i="69"/>
  <c r="Z128" i="69"/>
  <c r="AQ128" i="69"/>
  <c r="M128" i="69"/>
  <c r="V128" i="69"/>
  <c r="AE128" i="69"/>
  <c r="E134" i="69"/>
  <c r="F129" i="69"/>
  <c r="F131" i="69" s="1"/>
  <c r="E130" i="69"/>
  <c r="E132" i="69" s="1"/>
  <c r="Y128" i="69"/>
  <c r="AH128" i="69"/>
  <c r="AV128" i="69"/>
  <c r="U128" i="69"/>
  <c r="AD128" i="69"/>
  <c r="AM128" i="69"/>
  <c r="AG128" i="69"/>
  <c r="AP128" i="69"/>
  <c r="AC128" i="69"/>
  <c r="AL128" i="69"/>
  <c r="AU128" i="69"/>
  <c r="O134" i="69"/>
  <c r="AZ128" i="69"/>
  <c r="Z134" i="68"/>
  <c r="AZ128" i="68"/>
  <c r="AQ134" i="68"/>
  <c r="G134" i="68"/>
  <c r="K134" i="68"/>
  <c r="AY128" i="68"/>
  <c r="AF134" i="68"/>
  <c r="AX134" i="68"/>
  <c r="R134" i="68"/>
  <c r="AI134" i="68"/>
  <c r="AH134" i="68"/>
  <c r="AZ134" i="68"/>
  <c r="AY134" i="68"/>
  <c r="AP134" i="68"/>
  <c r="BA128" i="68"/>
  <c r="W134" i="68"/>
  <c r="L134" i="68"/>
  <c r="AY128" i="67"/>
  <c r="H134" i="67"/>
  <c r="G134" i="67"/>
  <c r="F131" i="67"/>
  <c r="AM134" i="67"/>
  <c r="AZ128" i="67"/>
  <c r="AE134" i="67"/>
  <c r="BB128" i="67"/>
  <c r="X134" i="67"/>
  <c r="BA128" i="67"/>
  <c r="E130" i="88"/>
  <c r="E132" i="88" s="1"/>
  <c r="E133" i="88" s="1"/>
  <c r="F129" i="88"/>
  <c r="AU134" i="88"/>
  <c r="O134" i="88"/>
  <c r="AX134" i="88"/>
  <c r="E134" i="88"/>
  <c r="I134" i="88"/>
  <c r="AL186" i="88"/>
  <c r="AL187" i="88"/>
  <c r="G134" i="88"/>
  <c r="AK134" i="88"/>
  <c r="W134" i="88"/>
  <c r="AO134" i="88"/>
  <c r="K87" i="68" l="1"/>
  <c r="G128" i="68"/>
  <c r="G131" i="68" s="1"/>
  <c r="G130" i="68" s="1"/>
  <c r="G132" i="68" s="1"/>
  <c r="G133" i="68" s="1"/>
  <c r="G190" i="68" s="1"/>
  <c r="H84" i="68"/>
  <c r="I84" i="68" s="1"/>
  <c r="I128" i="68" s="1"/>
  <c r="M88" i="68"/>
  <c r="K86" i="68"/>
  <c r="L85" i="68"/>
  <c r="M85" i="68" s="1"/>
  <c r="H84" i="67"/>
  <c r="I84" i="67" s="1"/>
  <c r="J84" i="67" s="1"/>
  <c r="E135" i="67"/>
  <c r="M88" i="67"/>
  <c r="I85" i="67"/>
  <c r="K87" i="67"/>
  <c r="J86" i="67"/>
  <c r="M89" i="88"/>
  <c r="J85" i="88"/>
  <c r="N88" i="88"/>
  <c r="O88" i="88" s="1"/>
  <c r="K87" i="88"/>
  <c r="J86" i="88"/>
  <c r="K86" i="88" s="1"/>
  <c r="I84" i="88"/>
  <c r="E135" i="73"/>
  <c r="H130" i="71"/>
  <c r="H132" i="71" s="1"/>
  <c r="H133" i="71" s="1"/>
  <c r="H135" i="71" s="1"/>
  <c r="I129" i="71"/>
  <c r="I131" i="71" s="1"/>
  <c r="G128" i="88"/>
  <c r="E133" i="70"/>
  <c r="E190" i="70" s="1"/>
  <c r="E133" i="69"/>
  <c r="E190" i="69" s="1"/>
  <c r="F190" i="71"/>
  <c r="F133" i="68"/>
  <c r="F135" i="68" s="1"/>
  <c r="H129" i="72"/>
  <c r="H131" i="72" s="1"/>
  <c r="G130" i="72"/>
  <c r="G132" i="72" s="1"/>
  <c r="AL192" i="88"/>
  <c r="AL191" i="88"/>
  <c r="AL197" i="88"/>
  <c r="AL198" i="88"/>
  <c r="G129" i="75"/>
  <c r="F130" i="75"/>
  <c r="F132" i="75" s="1"/>
  <c r="G129" i="74"/>
  <c r="F130" i="74"/>
  <c r="F132" i="74" s="1"/>
  <c r="F130" i="73"/>
  <c r="F132" i="73" s="1"/>
  <c r="G129" i="73"/>
  <c r="F130" i="70"/>
  <c r="F132" i="70" s="1"/>
  <c r="G129" i="70"/>
  <c r="F130" i="69"/>
  <c r="F132" i="69" s="1"/>
  <c r="G129" i="69"/>
  <c r="F130" i="67"/>
  <c r="F132" i="67" s="1"/>
  <c r="G129" i="67"/>
  <c r="E190" i="88"/>
  <c r="E135" i="88"/>
  <c r="AM186" i="88"/>
  <c r="AM187" i="88"/>
  <c r="H129" i="68" l="1"/>
  <c r="H128" i="68"/>
  <c r="J84" i="68"/>
  <c r="J128" i="68" s="1"/>
  <c r="N88" i="68"/>
  <c r="L86" i="68"/>
  <c r="M86" i="68" s="1"/>
  <c r="N86" i="68" s="1"/>
  <c r="N85" i="68"/>
  <c r="L87" i="68"/>
  <c r="K84" i="68"/>
  <c r="K128" i="68" s="1"/>
  <c r="H128" i="67"/>
  <c r="K86" i="67"/>
  <c r="J85" i="67"/>
  <c r="J128" i="67" s="1"/>
  <c r="L87" i="67"/>
  <c r="N88" i="67"/>
  <c r="K84" i="67"/>
  <c r="L84" i="67" s="1"/>
  <c r="I128" i="67"/>
  <c r="N89" i="88"/>
  <c r="L87" i="88"/>
  <c r="L86" i="88"/>
  <c r="K85" i="88"/>
  <c r="P88" i="88"/>
  <c r="J84" i="88"/>
  <c r="K84" i="88" s="1"/>
  <c r="E135" i="69"/>
  <c r="J129" i="71"/>
  <c r="J131" i="71" s="1"/>
  <c r="I130" i="71"/>
  <c r="I132" i="71" s="1"/>
  <c r="I133" i="71" s="1"/>
  <c r="I135" i="71" s="1"/>
  <c r="H128" i="88"/>
  <c r="E135" i="70"/>
  <c r="G135" i="68"/>
  <c r="F133" i="75"/>
  <c r="F190" i="75" s="1"/>
  <c r="G190" i="71"/>
  <c r="F133" i="69"/>
  <c r="F190" i="69" s="1"/>
  <c r="F133" i="73"/>
  <c r="F190" i="73" s="1"/>
  <c r="F133" i="67"/>
  <c r="F135" i="67" s="1"/>
  <c r="F133" i="70"/>
  <c r="F190" i="70" s="1"/>
  <c r="F133" i="74"/>
  <c r="F190" i="74" s="1"/>
  <c r="G133" i="72"/>
  <c r="G135" i="72" s="1"/>
  <c r="F190" i="68"/>
  <c r="AM191" i="88"/>
  <c r="AM192" i="88"/>
  <c r="AM197" i="88"/>
  <c r="AM198" i="88"/>
  <c r="G131" i="75"/>
  <c r="G131" i="74"/>
  <c r="G131" i="73"/>
  <c r="I129" i="72"/>
  <c r="H130" i="72"/>
  <c r="H132" i="72" s="1"/>
  <c r="G131" i="70"/>
  <c r="G131" i="69"/>
  <c r="G131" i="67"/>
  <c r="AN186" i="88"/>
  <c r="AN187" i="88"/>
  <c r="H131" i="68" l="1"/>
  <c r="I129" i="68"/>
  <c r="I131" i="68" s="1"/>
  <c r="H130" i="68"/>
  <c r="H132" i="68" s="1"/>
  <c r="H133" i="68" s="1"/>
  <c r="H190" i="68" s="1"/>
  <c r="O85" i="68"/>
  <c r="P85" i="68" s="1"/>
  <c r="O88" i="68"/>
  <c r="O86" i="68"/>
  <c r="P86" i="68" s="1"/>
  <c r="Q86" i="68" s="1"/>
  <c r="R86" i="68" s="1"/>
  <c r="S86" i="68" s="1"/>
  <c r="T86" i="68" s="1"/>
  <c r="U86" i="68" s="1"/>
  <c r="V86" i="68" s="1"/>
  <c r="M87" i="68"/>
  <c r="N87" i="68" s="1"/>
  <c r="L84" i="68"/>
  <c r="L86" i="67"/>
  <c r="K85" i="67"/>
  <c r="L85" i="67" s="1"/>
  <c r="L128" i="67" s="1"/>
  <c r="O88" i="67"/>
  <c r="P88" i="67" s="1"/>
  <c r="M87" i="67"/>
  <c r="M84" i="67"/>
  <c r="O89" i="88"/>
  <c r="J128" i="88"/>
  <c r="L85" i="88"/>
  <c r="M86" i="88"/>
  <c r="M87" i="88"/>
  <c r="Q88" i="88"/>
  <c r="R88" i="88" s="1"/>
  <c r="L84" i="88"/>
  <c r="M84" i="88" s="1"/>
  <c r="N84" i="88" s="1"/>
  <c r="J130" i="71"/>
  <c r="J132" i="71" s="1"/>
  <c r="J133" i="71" s="1"/>
  <c r="J135" i="71" s="1"/>
  <c r="K129" i="71"/>
  <c r="K131" i="71" s="1"/>
  <c r="I128" i="88"/>
  <c r="F135" i="75"/>
  <c r="F135" i="73"/>
  <c r="F135" i="70"/>
  <c r="F135" i="69"/>
  <c r="F190" i="67"/>
  <c r="H133" i="72"/>
  <c r="H190" i="72" s="1"/>
  <c r="G190" i="72"/>
  <c r="K128" i="88"/>
  <c r="AN191" i="88"/>
  <c r="AN192" i="88"/>
  <c r="AN198" i="88"/>
  <c r="AN197" i="88"/>
  <c r="G130" i="75"/>
  <c r="G132" i="75" s="1"/>
  <c r="H129" i="75"/>
  <c r="G130" i="74"/>
  <c r="G132" i="74" s="1"/>
  <c r="H129" i="74"/>
  <c r="H129" i="73"/>
  <c r="G130" i="73"/>
  <c r="G132" i="73" s="1"/>
  <c r="I131" i="72"/>
  <c r="G130" i="70"/>
  <c r="G132" i="70" s="1"/>
  <c r="H129" i="70"/>
  <c r="H129" i="69"/>
  <c r="G130" i="69"/>
  <c r="G132" i="69" s="1"/>
  <c r="H129" i="67"/>
  <c r="G130" i="67"/>
  <c r="G132" i="67" s="1"/>
  <c r="AO187" i="88"/>
  <c r="AO186" i="88"/>
  <c r="H135" i="68" l="1"/>
  <c r="M84" i="68"/>
  <c r="N84" i="68" s="1"/>
  <c r="N128" i="68" s="1"/>
  <c r="Q85" i="68"/>
  <c r="I130" i="68"/>
  <c r="I132" i="68" s="1"/>
  <c r="I133" i="68" s="1"/>
  <c r="I190" i="68" s="1"/>
  <c r="J129" i="68"/>
  <c r="J131" i="68" s="1"/>
  <c r="O87" i="68"/>
  <c r="P87" i="68" s="1"/>
  <c r="Q87" i="68" s="1"/>
  <c r="R87" i="68" s="1"/>
  <c r="S87" i="68" s="1"/>
  <c r="T87" i="68" s="1"/>
  <c r="U87" i="68" s="1"/>
  <c r="V87" i="68" s="1"/>
  <c r="W87" i="68" s="1"/>
  <c r="X87" i="68" s="1"/>
  <c r="Y87" i="68" s="1"/>
  <c r="Z87" i="68" s="1"/>
  <c r="AA87" i="68" s="1"/>
  <c r="AB87" i="68" s="1"/>
  <c r="P88" i="68"/>
  <c r="L128" i="68"/>
  <c r="W86" i="68"/>
  <c r="X86" i="68" s="1"/>
  <c r="Y86" i="68" s="1"/>
  <c r="Z86" i="68" s="1"/>
  <c r="AA86" i="68" s="1"/>
  <c r="AB86" i="68" s="1"/>
  <c r="Q88" i="67"/>
  <c r="R88" i="67" s="1"/>
  <c r="S88" i="67" s="1"/>
  <c r="T88" i="67" s="1"/>
  <c r="U88" i="67" s="1"/>
  <c r="V88" i="67" s="1"/>
  <c r="W88" i="67" s="1"/>
  <c r="X88" i="67" s="1"/>
  <c r="Y88" i="67" s="1"/>
  <c r="Z88" i="67" s="1"/>
  <c r="AA88" i="67" s="1"/>
  <c r="AB88" i="67" s="1"/>
  <c r="M86" i="67"/>
  <c r="K128" i="67"/>
  <c r="N87" i="67"/>
  <c r="M85" i="67"/>
  <c r="N85" i="67" s="1"/>
  <c r="N84" i="67"/>
  <c r="P89" i="88"/>
  <c r="N87" i="88"/>
  <c r="O87" i="88" s="1"/>
  <c r="S88" i="88"/>
  <c r="T88" i="88" s="1"/>
  <c r="U88" i="88" s="1"/>
  <c r="V88" i="88" s="1"/>
  <c r="W88" i="88" s="1"/>
  <c r="X88" i="88" s="1"/>
  <c r="Y88" i="88" s="1"/>
  <c r="Z88" i="88" s="1"/>
  <c r="AA88" i="88" s="1"/>
  <c r="N86" i="88"/>
  <c r="M85" i="88"/>
  <c r="N85" i="88" s="1"/>
  <c r="O84" i="88"/>
  <c r="P84" i="88" s="1"/>
  <c r="Q84" i="88" s="1"/>
  <c r="H135" i="72"/>
  <c r="K130" i="71"/>
  <c r="K132" i="71" s="1"/>
  <c r="K133" i="71" s="1"/>
  <c r="K135" i="71" s="1"/>
  <c r="L129" i="71"/>
  <c r="L131" i="71" s="1"/>
  <c r="L128" i="88"/>
  <c r="G133" i="75"/>
  <c r="G190" i="75" s="1"/>
  <c r="G133" i="73"/>
  <c r="G190" i="73" s="1"/>
  <c r="G133" i="69"/>
  <c r="G190" i="69" s="1"/>
  <c r="G133" i="70"/>
  <c r="G135" i="70" s="1"/>
  <c r="G133" i="74"/>
  <c r="G190" i="74" s="1"/>
  <c r="G133" i="67"/>
  <c r="G135" i="67" s="1"/>
  <c r="H190" i="71"/>
  <c r="AO191" i="88"/>
  <c r="AO192" i="88"/>
  <c r="AO198" i="88"/>
  <c r="AO197" i="88"/>
  <c r="H131" i="75"/>
  <c r="H131" i="74"/>
  <c r="H131" i="73"/>
  <c r="J129" i="72"/>
  <c r="I130" i="72"/>
  <c r="I132" i="72" s="1"/>
  <c r="H131" i="70"/>
  <c r="H131" i="69"/>
  <c r="J130" i="68"/>
  <c r="J132" i="68" s="1"/>
  <c r="K129" i="68"/>
  <c r="H131" i="67"/>
  <c r="AP187" i="88"/>
  <c r="AP186" i="88"/>
  <c r="M128" i="68" l="1"/>
  <c r="O84" i="68"/>
  <c r="O128" i="68" s="1"/>
  <c r="Q88" i="68"/>
  <c r="R88" i="68" s="1"/>
  <c r="S88" i="68" s="1"/>
  <c r="T88" i="68" s="1"/>
  <c r="U88" i="68" s="1"/>
  <c r="V88" i="68" s="1"/>
  <c r="W88" i="68" s="1"/>
  <c r="X88" i="68" s="1"/>
  <c r="Y88" i="68" s="1"/>
  <c r="Z88" i="68" s="1"/>
  <c r="AA88" i="68" s="1"/>
  <c r="AB88" i="68" s="1"/>
  <c r="I135" i="68"/>
  <c r="R85" i="68"/>
  <c r="S85" i="68" s="1"/>
  <c r="T85" i="68" s="1"/>
  <c r="U85" i="68" s="1"/>
  <c r="V85" i="68" s="1"/>
  <c r="W85" i="68" s="1"/>
  <c r="X85" i="68" s="1"/>
  <c r="Y85" i="68" s="1"/>
  <c r="Z85" i="68" s="1"/>
  <c r="AA85" i="68" s="1"/>
  <c r="AB85" i="68" s="1"/>
  <c r="O87" i="67"/>
  <c r="P87" i="67" s="1"/>
  <c r="Q87" i="67" s="1"/>
  <c r="R87" i="67" s="1"/>
  <c r="O85" i="67"/>
  <c r="P85" i="67" s="1"/>
  <c r="Q85" i="67" s="1"/>
  <c r="R85" i="67" s="1"/>
  <c r="S85" i="67" s="1"/>
  <c r="T85" i="67" s="1"/>
  <c r="U85" i="67" s="1"/>
  <c r="V85" i="67" s="1"/>
  <c r="W85" i="67" s="1"/>
  <c r="X85" i="67" s="1"/>
  <c r="Y85" i="67" s="1"/>
  <c r="Z85" i="67" s="1"/>
  <c r="AA85" i="67" s="1"/>
  <c r="AB85" i="67" s="1"/>
  <c r="N86" i="67"/>
  <c r="M128" i="67"/>
  <c r="O84" i="67"/>
  <c r="Q89" i="88"/>
  <c r="R89" i="88" s="1"/>
  <c r="O86" i="88"/>
  <c r="P87" i="88"/>
  <c r="Q87" i="88" s="1"/>
  <c r="R87" i="88" s="1"/>
  <c r="S87" i="88" s="1"/>
  <c r="T87" i="88" s="1"/>
  <c r="U87" i="88" s="1"/>
  <c r="V87" i="88" s="1"/>
  <c r="W87" i="88" s="1"/>
  <c r="X87" i="88" s="1"/>
  <c r="Y87" i="88" s="1"/>
  <c r="Z87" i="88" s="1"/>
  <c r="AA87" i="88" s="1"/>
  <c r="AB88" i="88"/>
  <c r="O85" i="88"/>
  <c r="P85" i="88" s="1"/>
  <c r="R84" i="88"/>
  <c r="S84" i="88" s="1"/>
  <c r="T84" i="88" s="1"/>
  <c r="U84" i="88" s="1"/>
  <c r="V84" i="88" s="1"/>
  <c r="W84" i="88" s="1"/>
  <c r="X84" i="88" s="1"/>
  <c r="Y84" i="88" s="1"/>
  <c r="Z84" i="88" s="1"/>
  <c r="AA84" i="88" s="1"/>
  <c r="AB84" i="88" s="1"/>
  <c r="G135" i="75"/>
  <c r="L130" i="71"/>
  <c r="L132" i="71" s="1"/>
  <c r="L133" i="71" s="1"/>
  <c r="L135" i="71" s="1"/>
  <c r="M129" i="71"/>
  <c r="M131" i="71" s="1"/>
  <c r="G190" i="67"/>
  <c r="G135" i="73"/>
  <c r="G190" i="70"/>
  <c r="G135" i="69"/>
  <c r="I133" i="72"/>
  <c r="I190" i="72" s="1"/>
  <c r="J133" i="68"/>
  <c r="J135" i="68" s="1"/>
  <c r="M128" i="88"/>
  <c r="N128" i="88"/>
  <c r="AP191" i="88"/>
  <c r="AP192" i="88"/>
  <c r="AP198" i="88"/>
  <c r="AP197" i="88"/>
  <c r="H130" i="75"/>
  <c r="H132" i="75" s="1"/>
  <c r="I129" i="75"/>
  <c r="H130" i="74"/>
  <c r="H132" i="74" s="1"/>
  <c r="I129" i="74"/>
  <c r="H130" i="73"/>
  <c r="H132" i="73" s="1"/>
  <c r="I129" i="73"/>
  <c r="J131" i="72"/>
  <c r="H130" i="70"/>
  <c r="H132" i="70" s="1"/>
  <c r="I129" i="70"/>
  <c r="H130" i="69"/>
  <c r="H132" i="69" s="1"/>
  <c r="I129" i="69"/>
  <c r="K131" i="68"/>
  <c r="H130" i="67"/>
  <c r="H132" i="67" s="1"/>
  <c r="I129" i="67"/>
  <c r="AQ187" i="88"/>
  <c r="AQ186" i="88"/>
  <c r="P84" i="68" l="1"/>
  <c r="P128" i="68" s="1"/>
  <c r="S87" i="67"/>
  <c r="T87" i="67" s="1"/>
  <c r="U87" i="67" s="1"/>
  <c r="V87" i="67" s="1"/>
  <c r="W87" i="67" s="1"/>
  <c r="X87" i="67" s="1"/>
  <c r="Y87" i="67" s="1"/>
  <c r="Z87" i="67" s="1"/>
  <c r="AA87" i="67" s="1"/>
  <c r="AB87" i="67" s="1"/>
  <c r="N128" i="67"/>
  <c r="O86" i="67"/>
  <c r="P86" i="67" s="1"/>
  <c r="Q86" i="67" s="1"/>
  <c r="R86" i="67" s="1"/>
  <c r="S86" i="67" s="1"/>
  <c r="T86" i="67" s="1"/>
  <c r="U86" i="67" s="1"/>
  <c r="V86" i="67" s="1"/>
  <c r="W86" i="67" s="1"/>
  <c r="X86" i="67" s="1"/>
  <c r="Y86" i="67" s="1"/>
  <c r="Z86" i="67" s="1"/>
  <c r="AA86" i="67" s="1"/>
  <c r="AB86" i="67" s="1"/>
  <c r="P84" i="67"/>
  <c r="S89" i="88"/>
  <c r="T89" i="88" s="1"/>
  <c r="U89" i="88" s="1"/>
  <c r="V89" i="88" s="1"/>
  <c r="W89" i="88" s="1"/>
  <c r="X89" i="88" s="1"/>
  <c r="Y89" i="88" s="1"/>
  <c r="Z89" i="88" s="1"/>
  <c r="AA89" i="88" s="1"/>
  <c r="AB89" i="88" s="1"/>
  <c r="Q85" i="88"/>
  <c r="R85" i="88" s="1"/>
  <c r="S85" i="88" s="1"/>
  <c r="T85" i="88" s="1"/>
  <c r="U85" i="88" s="1"/>
  <c r="V85" i="88" s="1"/>
  <c r="W85" i="88" s="1"/>
  <c r="X85" i="88" s="1"/>
  <c r="Y85" i="88" s="1"/>
  <c r="Z85" i="88" s="1"/>
  <c r="AA85" i="88" s="1"/>
  <c r="AB85" i="88" s="1"/>
  <c r="P86" i="88"/>
  <c r="AB87" i="88"/>
  <c r="N129" i="71"/>
  <c r="N131" i="71" s="1"/>
  <c r="M130" i="71"/>
  <c r="M132" i="71" s="1"/>
  <c r="M133" i="71" s="1"/>
  <c r="M135" i="71" s="1"/>
  <c r="I135" i="72"/>
  <c r="J190" i="68"/>
  <c r="H133" i="73"/>
  <c r="H190" i="73" s="1"/>
  <c r="I190" i="71"/>
  <c r="H133" i="69"/>
  <c r="H135" i="69" s="1"/>
  <c r="H133" i="70"/>
  <c r="H190" i="70" s="1"/>
  <c r="H133" i="67"/>
  <c r="H190" i="67" s="1"/>
  <c r="H133" i="74"/>
  <c r="H190" i="74" s="1"/>
  <c r="H133" i="75"/>
  <c r="H190" i="75" s="1"/>
  <c r="AY128" i="88"/>
  <c r="AQ192" i="88"/>
  <c r="AQ191" i="88"/>
  <c r="AQ198" i="88"/>
  <c r="AQ197" i="88"/>
  <c r="I131" i="75"/>
  <c r="I131" i="74"/>
  <c r="I131" i="73"/>
  <c r="J130" i="72"/>
  <c r="J132" i="72" s="1"/>
  <c r="K129" i="72"/>
  <c r="I131" i="70"/>
  <c r="I131" i="69"/>
  <c r="L129" i="68"/>
  <c r="K130" i="68"/>
  <c r="K132" i="68" s="1"/>
  <c r="I131" i="67"/>
  <c r="AR187" i="88"/>
  <c r="AR186" i="88"/>
  <c r="Q84" i="68" l="1"/>
  <c r="Q128" i="68" s="1"/>
  <c r="R84" i="68"/>
  <c r="O128" i="67"/>
  <c r="P128" i="67"/>
  <c r="Q84" i="67"/>
  <c r="Q86" i="88"/>
  <c r="R86" i="88" s="1"/>
  <c r="S86" i="88" s="1"/>
  <c r="T86" i="88" s="1"/>
  <c r="U86" i="88" s="1"/>
  <c r="V86" i="88" s="1"/>
  <c r="W86" i="88" s="1"/>
  <c r="X86" i="88" s="1"/>
  <c r="Y86" i="88" s="1"/>
  <c r="Z86" i="88" s="1"/>
  <c r="AA86" i="88" s="1"/>
  <c r="AB86" i="88" s="1"/>
  <c r="O129" i="71"/>
  <c r="O131" i="71" s="1"/>
  <c r="N130" i="71"/>
  <c r="N132" i="71" s="1"/>
  <c r="N133" i="71" s="1"/>
  <c r="N135" i="71" s="1"/>
  <c r="H135" i="73"/>
  <c r="H135" i="75"/>
  <c r="H190" i="69"/>
  <c r="H135" i="67"/>
  <c r="H135" i="70"/>
  <c r="K133" i="68"/>
  <c r="K135" i="68" s="1"/>
  <c r="J133" i="72"/>
  <c r="J190" i="72" s="1"/>
  <c r="AZ128" i="88"/>
  <c r="O128" i="88"/>
  <c r="AR192" i="88"/>
  <c r="AR191" i="88"/>
  <c r="AR198" i="88"/>
  <c r="AR197" i="88"/>
  <c r="I130" i="75"/>
  <c r="I132" i="75" s="1"/>
  <c r="J129" i="75"/>
  <c r="I130" i="74"/>
  <c r="I132" i="74" s="1"/>
  <c r="J129" i="74"/>
  <c r="I130" i="73"/>
  <c r="I132" i="73" s="1"/>
  <c r="J129" i="73"/>
  <c r="K131" i="72"/>
  <c r="J129" i="70"/>
  <c r="I130" i="70"/>
  <c r="I132" i="70" s="1"/>
  <c r="I130" i="69"/>
  <c r="I132" i="69" s="1"/>
  <c r="J129" i="69"/>
  <c r="L131" i="68"/>
  <c r="J129" i="67"/>
  <c r="I130" i="67"/>
  <c r="I132" i="67" s="1"/>
  <c r="AS186" i="88"/>
  <c r="AS187" i="88"/>
  <c r="R128" i="68" l="1"/>
  <c r="S84" i="68"/>
  <c r="Q128" i="67"/>
  <c r="R84" i="67"/>
  <c r="P129" i="71"/>
  <c r="P131" i="71" s="1"/>
  <c r="O130" i="71"/>
  <c r="O132" i="71" s="1"/>
  <c r="O133" i="71" s="1"/>
  <c r="O135" i="71" s="1"/>
  <c r="J135" i="72"/>
  <c r="K190" i="68"/>
  <c r="I133" i="74"/>
  <c r="I190" i="74" s="1"/>
  <c r="J190" i="71"/>
  <c r="I133" i="67"/>
  <c r="I135" i="67" s="1"/>
  <c r="I133" i="75"/>
  <c r="I135" i="75" s="1"/>
  <c r="I133" i="69"/>
  <c r="I135" i="69" s="1"/>
  <c r="I133" i="73"/>
  <c r="I190" i="73" s="1"/>
  <c r="I133" i="70"/>
  <c r="I135" i="70" s="1"/>
  <c r="BA128" i="88"/>
  <c r="BB128" i="88"/>
  <c r="P128" i="88"/>
  <c r="AS192" i="88"/>
  <c r="AS191" i="88"/>
  <c r="AS197" i="88"/>
  <c r="AS198" i="88"/>
  <c r="J131" i="75"/>
  <c r="J131" i="74"/>
  <c r="J131" i="73"/>
  <c r="L129" i="72"/>
  <c r="K130" i="72"/>
  <c r="K132" i="72" s="1"/>
  <c r="J131" i="70"/>
  <c r="J131" i="69"/>
  <c r="L130" i="68"/>
  <c r="L132" i="68" s="1"/>
  <c r="M129" i="68"/>
  <c r="J131" i="67"/>
  <c r="AT186" i="88"/>
  <c r="AT187" i="88"/>
  <c r="S128" i="68" l="1"/>
  <c r="T84" i="68"/>
  <c r="R128" i="67"/>
  <c r="S84" i="67"/>
  <c r="Q129" i="71"/>
  <c r="Q131" i="71" s="1"/>
  <c r="P130" i="71"/>
  <c r="P132" i="71" s="1"/>
  <c r="P133" i="71" s="1"/>
  <c r="P135" i="71" s="1"/>
  <c r="I190" i="75"/>
  <c r="I190" i="69"/>
  <c r="K133" i="72"/>
  <c r="K190" i="72" s="1"/>
  <c r="I190" i="70"/>
  <c r="I190" i="67"/>
  <c r="I135" i="73"/>
  <c r="L133" i="68"/>
  <c r="L135" i="68" s="1"/>
  <c r="Q128" i="88"/>
  <c r="AT192" i="88"/>
  <c r="AT191" i="88"/>
  <c r="AT197" i="88"/>
  <c r="AT198" i="88"/>
  <c r="J130" i="75"/>
  <c r="J132" i="75" s="1"/>
  <c r="K129" i="75"/>
  <c r="J130" i="74"/>
  <c r="J132" i="74" s="1"/>
  <c r="K129" i="74"/>
  <c r="J130" i="73"/>
  <c r="J132" i="73" s="1"/>
  <c r="K129" i="73"/>
  <c r="L131" i="72"/>
  <c r="J130" i="70"/>
  <c r="J132" i="70" s="1"/>
  <c r="K129" i="70"/>
  <c r="J130" i="69"/>
  <c r="J132" i="69" s="1"/>
  <c r="K129" i="69"/>
  <c r="M131" i="68"/>
  <c r="J130" i="67"/>
  <c r="J132" i="67" s="1"/>
  <c r="K129" i="67"/>
  <c r="AU186" i="88"/>
  <c r="AU187" i="88"/>
  <c r="T128" i="68" l="1"/>
  <c r="U84" i="68"/>
  <c r="S128" i="67"/>
  <c r="T84" i="67"/>
  <c r="R129" i="71"/>
  <c r="R131" i="71" s="1"/>
  <c r="Q130" i="71"/>
  <c r="Q132" i="71" s="1"/>
  <c r="Q133" i="71" s="1"/>
  <c r="Q135" i="71" s="1"/>
  <c r="K135" i="72"/>
  <c r="L190" i="68"/>
  <c r="J133" i="75"/>
  <c r="J190" i="75" s="1"/>
  <c r="J133" i="73"/>
  <c r="J190" i="73" s="1"/>
  <c r="J133" i="67"/>
  <c r="J190" i="67" s="1"/>
  <c r="J133" i="69"/>
  <c r="J190" i="69" s="1"/>
  <c r="J133" i="70"/>
  <c r="J190" i="70" s="1"/>
  <c r="K190" i="71"/>
  <c r="J133" i="74"/>
  <c r="J190" i="74" s="1"/>
  <c r="R128" i="88"/>
  <c r="AU191" i="88"/>
  <c r="AU192" i="88"/>
  <c r="AU197" i="88"/>
  <c r="AU198" i="88"/>
  <c r="K131" i="75"/>
  <c r="K131" i="74"/>
  <c r="K131" i="73"/>
  <c r="L130" i="72"/>
  <c r="L132" i="72" s="1"/>
  <c r="M129" i="72"/>
  <c r="K131" i="70"/>
  <c r="K131" i="69"/>
  <c r="M130" i="68"/>
  <c r="M132" i="68" s="1"/>
  <c r="N129" i="68"/>
  <c r="K131" i="67"/>
  <c r="AV186" i="88"/>
  <c r="AV187" i="88"/>
  <c r="U128" i="68" l="1"/>
  <c r="V84" i="68"/>
  <c r="T128" i="67"/>
  <c r="U84" i="67"/>
  <c r="J135" i="75"/>
  <c r="S129" i="71"/>
  <c r="S131" i="71" s="1"/>
  <c r="R130" i="71"/>
  <c r="R132" i="71" s="1"/>
  <c r="R133" i="71" s="1"/>
  <c r="R135" i="71" s="1"/>
  <c r="J135" i="67"/>
  <c r="J135" i="73"/>
  <c r="J135" i="69"/>
  <c r="J135" i="70"/>
  <c r="M133" i="68"/>
  <c r="M190" i="68" s="1"/>
  <c r="L133" i="72"/>
  <c r="L135" i="72" s="1"/>
  <c r="S128" i="88"/>
  <c r="AV191" i="88"/>
  <c r="AV192" i="88"/>
  <c r="AV197" i="88"/>
  <c r="AV198" i="88"/>
  <c r="K130" i="75"/>
  <c r="K132" i="75" s="1"/>
  <c r="L129" i="75"/>
  <c r="K130" i="74"/>
  <c r="K132" i="74" s="1"/>
  <c r="L129" i="74"/>
  <c r="K130" i="73"/>
  <c r="K132" i="73" s="1"/>
  <c r="L129" i="73"/>
  <c r="M131" i="72"/>
  <c r="L129" i="70"/>
  <c r="K130" i="70"/>
  <c r="K132" i="70" s="1"/>
  <c r="K130" i="69"/>
  <c r="K132" i="69" s="1"/>
  <c r="L129" i="69"/>
  <c r="N131" i="68"/>
  <c r="K130" i="67"/>
  <c r="K132" i="67" s="1"/>
  <c r="L129" i="67"/>
  <c r="AW187" i="88"/>
  <c r="AW186" i="88"/>
  <c r="V128" i="68" l="1"/>
  <c r="W84" i="68"/>
  <c r="U128" i="67"/>
  <c r="V84" i="67"/>
  <c r="T129" i="71"/>
  <c r="T131" i="71" s="1"/>
  <c r="S130" i="71"/>
  <c r="S132" i="71" s="1"/>
  <c r="S133" i="71" s="1"/>
  <c r="S135" i="71" s="1"/>
  <c r="M135" i="68"/>
  <c r="K133" i="73"/>
  <c r="K190" i="73" s="1"/>
  <c r="K133" i="70"/>
  <c r="K190" i="70" s="1"/>
  <c r="L190" i="71"/>
  <c r="L190" i="72"/>
  <c r="K133" i="69"/>
  <c r="K190" i="69" s="1"/>
  <c r="K133" i="74"/>
  <c r="K190" i="74" s="1"/>
  <c r="K133" i="67"/>
  <c r="K190" i="67" s="1"/>
  <c r="K133" i="75"/>
  <c r="K135" i="75" s="1"/>
  <c r="T128" i="88"/>
  <c r="AW191" i="88"/>
  <c r="AW192" i="88"/>
  <c r="AW198" i="88"/>
  <c r="AW197" i="88"/>
  <c r="L131" i="75"/>
  <c r="L131" i="74"/>
  <c r="L131" i="73"/>
  <c r="M130" i="72"/>
  <c r="M132" i="72" s="1"/>
  <c r="N129" i="72"/>
  <c r="L131" i="70"/>
  <c r="L131" i="69"/>
  <c r="N130" i="68"/>
  <c r="N132" i="68" s="1"/>
  <c r="O129" i="68"/>
  <c r="L131" i="67"/>
  <c r="AX187" i="88"/>
  <c r="AX186" i="88"/>
  <c r="W128" i="68" l="1"/>
  <c r="X84" i="68"/>
  <c r="V128" i="67"/>
  <c r="W84" i="67"/>
  <c r="U129" i="71"/>
  <c r="U131" i="71" s="1"/>
  <c r="T130" i="71"/>
  <c r="T132" i="71" s="1"/>
  <c r="T133" i="71" s="1"/>
  <c r="T135" i="71" s="1"/>
  <c r="K135" i="73"/>
  <c r="K190" i="75"/>
  <c r="K135" i="70"/>
  <c r="K135" i="67"/>
  <c r="M133" i="72"/>
  <c r="M190" i="72" s="1"/>
  <c r="N133" i="68"/>
  <c r="N135" i="68" s="1"/>
  <c r="K135" i="69"/>
  <c r="U128" i="88"/>
  <c r="AX191" i="88"/>
  <c r="AX192" i="88"/>
  <c r="AX198" i="88"/>
  <c r="AX197" i="88"/>
  <c r="L130" i="75"/>
  <c r="L132" i="75" s="1"/>
  <c r="M129" i="75"/>
  <c r="L130" i="74"/>
  <c r="L132" i="74" s="1"/>
  <c r="M129" i="74"/>
  <c r="L130" i="73"/>
  <c r="L132" i="73" s="1"/>
  <c r="M129" i="73"/>
  <c r="N131" i="72"/>
  <c r="L130" i="70"/>
  <c r="L132" i="70" s="1"/>
  <c r="M129" i="70"/>
  <c r="L130" i="69"/>
  <c r="L132" i="69" s="1"/>
  <c r="M129" i="69"/>
  <c r="O131" i="68"/>
  <c r="L130" i="67"/>
  <c r="L132" i="67" s="1"/>
  <c r="M129" i="67"/>
  <c r="AY187" i="88"/>
  <c r="AY186" i="88"/>
  <c r="X128" i="68" l="1"/>
  <c r="Y84" i="68"/>
  <c r="W128" i="67"/>
  <c r="X84" i="67"/>
  <c r="V129" i="71"/>
  <c r="V131" i="71" s="1"/>
  <c r="U130" i="71"/>
  <c r="U132" i="71" s="1"/>
  <c r="U133" i="71" s="1"/>
  <c r="U135" i="71" s="1"/>
  <c r="M135" i="72"/>
  <c r="L133" i="74"/>
  <c r="L190" i="74" s="1"/>
  <c r="L133" i="70"/>
  <c r="L190" i="70" s="1"/>
  <c r="L133" i="67"/>
  <c r="L190" i="67" s="1"/>
  <c r="N190" i="68"/>
  <c r="M190" i="71"/>
  <c r="L133" i="75"/>
  <c r="L190" i="75" s="1"/>
  <c r="L133" i="69"/>
  <c r="L135" i="69" s="1"/>
  <c r="L133" i="73"/>
  <c r="L135" i="73" s="1"/>
  <c r="V128" i="88"/>
  <c r="AY191" i="88"/>
  <c r="AY192" i="88"/>
  <c r="AY198" i="88"/>
  <c r="AY197" i="88"/>
  <c r="M131" i="75"/>
  <c r="M131" i="74"/>
  <c r="M131" i="73"/>
  <c r="N130" i="72"/>
  <c r="N132" i="72" s="1"/>
  <c r="O129" i="72"/>
  <c r="M131" i="70"/>
  <c r="M131" i="69"/>
  <c r="O130" i="68"/>
  <c r="O132" i="68" s="1"/>
  <c r="P129" i="68"/>
  <c r="M131" i="67"/>
  <c r="AZ187" i="88"/>
  <c r="AZ186" i="88"/>
  <c r="Y128" i="68" l="1"/>
  <c r="Z84" i="68"/>
  <c r="X128" i="67"/>
  <c r="Y84" i="67"/>
  <c r="L135" i="75"/>
  <c r="V130" i="71"/>
  <c r="V132" i="71" s="1"/>
  <c r="V133" i="71" s="1"/>
  <c r="V135" i="71" s="1"/>
  <c r="W129" i="71"/>
  <c r="W131" i="71" s="1"/>
  <c r="L135" i="70"/>
  <c r="L190" i="73"/>
  <c r="L190" i="69"/>
  <c r="O133" i="68"/>
  <c r="O190" i="68" s="1"/>
  <c r="L135" i="67"/>
  <c r="N133" i="72"/>
  <c r="N135" i="72" s="1"/>
  <c r="W128" i="88"/>
  <c r="AZ192" i="88"/>
  <c r="AZ191" i="88"/>
  <c r="AZ198" i="88"/>
  <c r="AZ197" i="88"/>
  <c r="N129" i="75"/>
  <c r="M130" i="75"/>
  <c r="M132" i="75" s="1"/>
  <c r="N129" i="74"/>
  <c r="M130" i="74"/>
  <c r="M132" i="74" s="1"/>
  <c r="M130" i="73"/>
  <c r="M132" i="73" s="1"/>
  <c r="N129" i="73"/>
  <c r="O131" i="72"/>
  <c r="M130" i="70"/>
  <c r="M132" i="70" s="1"/>
  <c r="N129" i="70"/>
  <c r="N129" i="69"/>
  <c r="M130" i="69"/>
  <c r="M132" i="69" s="1"/>
  <c r="P131" i="68"/>
  <c r="M130" i="67"/>
  <c r="M132" i="67" s="1"/>
  <c r="N129" i="67"/>
  <c r="BA186" i="88"/>
  <c r="BA187" i="88"/>
  <c r="Z128" i="68" l="1"/>
  <c r="AA84" i="68"/>
  <c r="Y128" i="67"/>
  <c r="Z84" i="67"/>
  <c r="W130" i="71"/>
  <c r="W132" i="71" s="1"/>
  <c r="W133" i="71" s="1"/>
  <c r="W135" i="71" s="1"/>
  <c r="X129" i="71"/>
  <c r="X131" i="71" s="1"/>
  <c r="O135" i="68"/>
  <c r="M133" i="75"/>
  <c r="M190" i="75" s="1"/>
  <c r="N190" i="71"/>
  <c r="N190" i="72"/>
  <c r="M133" i="67"/>
  <c r="M135" i="67" s="1"/>
  <c r="M133" i="69"/>
  <c r="M135" i="69" s="1"/>
  <c r="M133" i="70"/>
  <c r="M190" i="70" s="1"/>
  <c r="M133" i="73"/>
  <c r="M135" i="73" s="1"/>
  <c r="M133" i="74"/>
  <c r="M190" i="74" s="1"/>
  <c r="X128" i="88"/>
  <c r="BA192" i="88"/>
  <c r="BA191" i="88"/>
  <c r="BA197" i="88"/>
  <c r="BA198" i="88"/>
  <c r="N131" i="75"/>
  <c r="N131" i="74"/>
  <c r="N131" i="73"/>
  <c r="P129" i="72"/>
  <c r="O130" i="72"/>
  <c r="O132" i="72" s="1"/>
  <c r="N131" i="70"/>
  <c r="N131" i="69"/>
  <c r="Q129" i="68"/>
  <c r="P130" i="68"/>
  <c r="P132" i="68" s="1"/>
  <c r="N131" i="67"/>
  <c r="BB186" i="88"/>
  <c r="BB187" i="88"/>
  <c r="AA128" i="68" l="1"/>
  <c r="AB84" i="68"/>
  <c r="AB128" i="68" s="1"/>
  <c r="Z128" i="67"/>
  <c r="AA84" i="67"/>
  <c r="Y129" i="71"/>
  <c r="Y131" i="71" s="1"/>
  <c r="X130" i="71"/>
  <c r="X132" i="71" s="1"/>
  <c r="X133" i="71" s="1"/>
  <c r="X135" i="71" s="1"/>
  <c r="M190" i="73"/>
  <c r="M135" i="75"/>
  <c r="M135" i="70"/>
  <c r="M190" i="69"/>
  <c r="M190" i="67"/>
  <c r="P133" i="68"/>
  <c r="P190" i="68" s="1"/>
  <c r="O133" i="72"/>
  <c r="O135" i="72" s="1"/>
  <c r="Y128" i="88"/>
  <c r="BB192" i="88"/>
  <c r="BB191" i="88"/>
  <c r="BB197" i="88"/>
  <c r="BB198" i="88"/>
  <c r="N130" i="75"/>
  <c r="N132" i="75" s="1"/>
  <c r="O129" i="75"/>
  <c r="O129" i="74"/>
  <c r="N130" i="74"/>
  <c r="N132" i="74" s="1"/>
  <c r="N130" i="73"/>
  <c r="N132" i="73" s="1"/>
  <c r="O129" i="73"/>
  <c r="P131" i="72"/>
  <c r="N130" i="70"/>
  <c r="N132" i="70" s="1"/>
  <c r="O129" i="70"/>
  <c r="N130" i="69"/>
  <c r="N132" i="69" s="1"/>
  <c r="O129" i="69"/>
  <c r="Q131" i="68"/>
  <c r="N130" i="67"/>
  <c r="N132" i="67" s="1"/>
  <c r="O129" i="67"/>
  <c r="AA128" i="67" l="1"/>
  <c r="AB84" i="67"/>
  <c r="AB128" i="67" s="1"/>
  <c r="Z129" i="71"/>
  <c r="Z131" i="71" s="1"/>
  <c r="Y130" i="71"/>
  <c r="Y132" i="71" s="1"/>
  <c r="Y133" i="71" s="1"/>
  <c r="Y135" i="71" s="1"/>
  <c r="N133" i="73"/>
  <c r="N190" i="73" s="1"/>
  <c r="N133" i="74"/>
  <c r="N190" i="74" s="1"/>
  <c r="N133" i="69"/>
  <c r="N190" i="69" s="1"/>
  <c r="N133" i="67"/>
  <c r="N135" i="67" s="1"/>
  <c r="O190" i="72"/>
  <c r="N133" i="70"/>
  <c r="N190" i="70" s="1"/>
  <c r="O190" i="71"/>
  <c r="N133" i="75"/>
  <c r="N135" i="75" s="1"/>
  <c r="P135" i="68"/>
  <c r="Z128" i="88"/>
  <c r="O131" i="75"/>
  <c r="O131" i="74"/>
  <c r="O131" i="73"/>
  <c r="Q129" i="72"/>
  <c r="P130" i="72"/>
  <c r="P132" i="72" s="1"/>
  <c r="O131" i="70"/>
  <c r="O131" i="69"/>
  <c r="Q130" i="68"/>
  <c r="Q132" i="68" s="1"/>
  <c r="R129" i="68"/>
  <c r="O131" i="67"/>
  <c r="N135" i="69" l="1"/>
  <c r="N135" i="73"/>
  <c r="Z130" i="71"/>
  <c r="Z132" i="71" s="1"/>
  <c r="Z133" i="71" s="1"/>
  <c r="Z135" i="71" s="1"/>
  <c r="AA129" i="71"/>
  <c r="AA131" i="71" s="1"/>
  <c r="N135" i="70"/>
  <c r="N190" i="67"/>
  <c r="N190" i="75"/>
  <c r="Q133" i="68"/>
  <c r="Q190" i="68" s="1"/>
  <c r="P133" i="72"/>
  <c r="P135" i="72" s="1"/>
  <c r="AA128" i="88"/>
  <c r="O130" i="75"/>
  <c r="O132" i="75" s="1"/>
  <c r="P129" i="75"/>
  <c r="O130" i="74"/>
  <c r="O132" i="74" s="1"/>
  <c r="P129" i="74"/>
  <c r="P129" i="73"/>
  <c r="O130" i="73"/>
  <c r="O132" i="73" s="1"/>
  <c r="Q131" i="72"/>
  <c r="O130" i="70"/>
  <c r="O132" i="70" s="1"/>
  <c r="P129" i="70"/>
  <c r="P129" i="69"/>
  <c r="O130" i="69"/>
  <c r="O132" i="69" s="1"/>
  <c r="R131" i="68"/>
  <c r="P129" i="67"/>
  <c r="O130" i="67"/>
  <c r="O132" i="67" s="1"/>
  <c r="AB129" i="71" l="1"/>
  <c r="AB131" i="71" s="1"/>
  <c r="AA130" i="71"/>
  <c r="AA132" i="71" s="1"/>
  <c r="AA133" i="71" s="1"/>
  <c r="AA135" i="71" s="1"/>
  <c r="Q135" i="68"/>
  <c r="P190" i="72"/>
  <c r="O133" i="75"/>
  <c r="O190" i="75" s="1"/>
  <c r="O133" i="69"/>
  <c r="O190" i="69" s="1"/>
  <c r="O133" i="70"/>
  <c r="O135" i="70" s="1"/>
  <c r="O133" i="74"/>
  <c r="O190" i="74" s="1"/>
  <c r="O133" i="73"/>
  <c r="O190" i="73" s="1"/>
  <c r="O133" i="67"/>
  <c r="O190" i="67" s="1"/>
  <c r="AB128" i="88"/>
  <c r="P131" i="75"/>
  <c r="P131" i="74"/>
  <c r="P131" i="73"/>
  <c r="R129" i="72"/>
  <c r="Q130" i="72"/>
  <c r="Q132" i="72" s="1"/>
  <c r="P131" i="70"/>
  <c r="P131" i="69"/>
  <c r="R130" i="68"/>
  <c r="R132" i="68" s="1"/>
  <c r="S129" i="68"/>
  <c r="P131" i="67"/>
  <c r="O135" i="75" l="1"/>
  <c r="AC129" i="71"/>
  <c r="AC131" i="71" s="1"/>
  <c r="AB130" i="71"/>
  <c r="AB132" i="71" s="1"/>
  <c r="AB133" i="71" s="1"/>
  <c r="AB135" i="71" s="1"/>
  <c r="O135" i="73"/>
  <c r="O135" i="69"/>
  <c r="P190" i="71"/>
  <c r="O135" i="67"/>
  <c r="Q133" i="72"/>
  <c r="Q190" i="72" s="1"/>
  <c r="R133" i="68"/>
  <c r="R190" i="68" s="1"/>
  <c r="O190" i="70"/>
  <c r="AC128" i="88"/>
  <c r="P130" i="75"/>
  <c r="P132" i="75" s="1"/>
  <c r="Q129" i="75"/>
  <c r="P130" i="74"/>
  <c r="P132" i="74" s="1"/>
  <c r="Q129" i="74"/>
  <c r="P130" i="73"/>
  <c r="P132" i="73" s="1"/>
  <c r="Q129" i="73"/>
  <c r="R131" i="72"/>
  <c r="P130" i="70"/>
  <c r="P132" i="70" s="1"/>
  <c r="Q129" i="70"/>
  <c r="P130" i="69"/>
  <c r="P132" i="69" s="1"/>
  <c r="Q129" i="69"/>
  <c r="S131" i="68"/>
  <c r="P130" i="67"/>
  <c r="P132" i="67" s="1"/>
  <c r="Q129" i="67"/>
  <c r="R135" i="68" l="1"/>
  <c r="Q135" i="72"/>
  <c r="AD129" i="71"/>
  <c r="AD131" i="71" s="1"/>
  <c r="AC130" i="71"/>
  <c r="AC132" i="71" s="1"/>
  <c r="AC133" i="71" s="1"/>
  <c r="AC135" i="71" s="1"/>
  <c r="Q190" i="71"/>
  <c r="P133" i="75"/>
  <c r="P135" i="75" s="1"/>
  <c r="P133" i="67"/>
  <c r="P135" i="67" s="1"/>
  <c r="P133" i="73"/>
  <c r="P190" i="73" s="1"/>
  <c r="P133" i="69"/>
  <c r="P190" i="69" s="1"/>
  <c r="P133" i="74"/>
  <c r="P190" i="74" s="1"/>
  <c r="P133" i="70"/>
  <c r="P135" i="70" s="1"/>
  <c r="AD128" i="88"/>
  <c r="Q131" i="75"/>
  <c r="Q131" i="74"/>
  <c r="Q131" i="73"/>
  <c r="R130" i="72"/>
  <c r="R132" i="72" s="1"/>
  <c r="S129" i="72"/>
  <c r="Q131" i="70"/>
  <c r="Q131" i="69"/>
  <c r="T129" i="68"/>
  <c r="S130" i="68"/>
  <c r="S132" i="68" s="1"/>
  <c r="Q131" i="67"/>
  <c r="AE129" i="71" l="1"/>
  <c r="AE131" i="71" s="1"/>
  <c r="AD130" i="71"/>
  <c r="AD132" i="71" s="1"/>
  <c r="AD133" i="71" s="1"/>
  <c r="AD135" i="71" s="1"/>
  <c r="P135" i="73"/>
  <c r="P190" i="70"/>
  <c r="P135" i="69"/>
  <c r="P190" i="67"/>
  <c r="S133" i="68"/>
  <c r="S190" i="68" s="1"/>
  <c r="R133" i="72"/>
  <c r="R190" i="72" s="1"/>
  <c r="P190" i="75"/>
  <c r="AE128" i="88"/>
  <c r="Q130" i="75"/>
  <c r="Q132" i="75" s="1"/>
  <c r="R129" i="75"/>
  <c r="Q130" i="74"/>
  <c r="Q132" i="74" s="1"/>
  <c r="R129" i="74"/>
  <c r="Q130" i="73"/>
  <c r="Q132" i="73" s="1"/>
  <c r="R129" i="73"/>
  <c r="S131" i="72"/>
  <c r="R129" i="70"/>
  <c r="Q130" i="70"/>
  <c r="Q132" i="70" s="1"/>
  <c r="Q130" i="69"/>
  <c r="Q132" i="69" s="1"/>
  <c r="R129" i="69"/>
  <c r="T131" i="68"/>
  <c r="R129" i="67"/>
  <c r="Q130" i="67"/>
  <c r="Q132" i="67" s="1"/>
  <c r="AF129" i="71" l="1"/>
  <c r="AF131" i="71" s="1"/>
  <c r="AE130" i="71"/>
  <c r="AE132" i="71" s="1"/>
  <c r="AE133" i="71" s="1"/>
  <c r="AE135" i="71" s="1"/>
  <c r="S135" i="68"/>
  <c r="R135" i="72"/>
  <c r="Q133" i="73"/>
  <c r="Q190" i="73" s="1"/>
  <c r="Q133" i="70"/>
  <c r="Q135" i="70" s="1"/>
  <c r="Q133" i="74"/>
  <c r="Q190" i="74" s="1"/>
  <c r="Q133" i="67"/>
  <c r="Q190" i="67" s="1"/>
  <c r="Q133" i="69"/>
  <c r="Q190" i="69" s="1"/>
  <c r="Q133" i="75"/>
  <c r="Q135" i="75" s="1"/>
  <c r="AF128" i="88"/>
  <c r="R131" i="75"/>
  <c r="R131" i="74"/>
  <c r="R131" i="73"/>
  <c r="T129" i="72"/>
  <c r="S130" i="72"/>
  <c r="S132" i="72" s="1"/>
  <c r="R131" i="70"/>
  <c r="R131" i="69"/>
  <c r="T130" i="68"/>
  <c r="T132" i="68" s="1"/>
  <c r="U129" i="68"/>
  <c r="R131" i="67"/>
  <c r="Q135" i="73" l="1"/>
  <c r="AG129" i="71"/>
  <c r="AG131" i="71" s="1"/>
  <c r="AF130" i="71"/>
  <c r="AF132" i="71" s="1"/>
  <c r="AF133" i="71" s="1"/>
  <c r="AF135" i="71" s="1"/>
  <c r="Q135" i="67"/>
  <c r="Q135" i="69"/>
  <c r="T133" i="68"/>
  <c r="T190" i="68" s="1"/>
  <c r="Q190" i="70"/>
  <c r="S133" i="72"/>
  <c r="S135" i="72" s="1"/>
  <c r="Q190" i="75"/>
  <c r="R190" i="71"/>
  <c r="AG128" i="88"/>
  <c r="R130" i="75"/>
  <c r="R132" i="75" s="1"/>
  <c r="S129" i="75"/>
  <c r="R130" i="74"/>
  <c r="R132" i="74" s="1"/>
  <c r="S129" i="74"/>
  <c r="R130" i="73"/>
  <c r="R132" i="73" s="1"/>
  <c r="S129" i="73"/>
  <c r="T131" i="72"/>
  <c r="R130" i="70"/>
  <c r="R132" i="70" s="1"/>
  <c r="S129" i="70"/>
  <c r="R130" i="69"/>
  <c r="R132" i="69" s="1"/>
  <c r="S129" i="69"/>
  <c r="U131" i="68"/>
  <c r="R130" i="67"/>
  <c r="R132" i="67" s="1"/>
  <c r="S129" i="67"/>
  <c r="T135" i="68" l="1"/>
  <c r="AH129" i="71"/>
  <c r="AH131" i="71" s="1"/>
  <c r="AG130" i="71"/>
  <c r="AG132" i="71" s="1"/>
  <c r="AG133" i="71" s="1"/>
  <c r="AG135" i="71" s="1"/>
  <c r="S190" i="72"/>
  <c r="R133" i="73"/>
  <c r="R135" i="73" s="1"/>
  <c r="R133" i="70"/>
  <c r="R135" i="70" s="1"/>
  <c r="R133" i="74"/>
  <c r="R190" i="74" s="1"/>
  <c r="R133" i="67"/>
  <c r="R135" i="67" s="1"/>
  <c r="R133" i="75"/>
  <c r="R135" i="75" s="1"/>
  <c r="R133" i="69"/>
  <c r="R190" i="69" s="1"/>
  <c r="AH128" i="88"/>
  <c r="S131" i="75"/>
  <c r="S131" i="74"/>
  <c r="S131" i="73"/>
  <c r="T130" i="72"/>
  <c r="T132" i="72" s="1"/>
  <c r="U129" i="72"/>
  <c r="S131" i="70"/>
  <c r="S131" i="69"/>
  <c r="U130" i="68"/>
  <c r="U132" i="68" s="1"/>
  <c r="V129" i="68"/>
  <c r="S131" i="67"/>
  <c r="AI129" i="71" l="1"/>
  <c r="AI131" i="71" s="1"/>
  <c r="AH130" i="71"/>
  <c r="AH132" i="71" s="1"/>
  <c r="AH133" i="71" s="1"/>
  <c r="AH135" i="71" s="1"/>
  <c r="R135" i="69"/>
  <c r="R190" i="75"/>
  <c r="R190" i="73"/>
  <c r="S190" i="71"/>
  <c r="R190" i="67"/>
  <c r="T133" i="72"/>
  <c r="T190" i="72" s="1"/>
  <c r="R190" i="70"/>
  <c r="U133" i="68"/>
  <c r="U190" i="68" s="1"/>
  <c r="AI128" i="88"/>
  <c r="S130" i="75"/>
  <c r="S132" i="75" s="1"/>
  <c r="T129" i="75"/>
  <c r="S130" i="74"/>
  <c r="S132" i="74" s="1"/>
  <c r="T129" i="74"/>
  <c r="S130" i="73"/>
  <c r="S132" i="73" s="1"/>
  <c r="T129" i="73"/>
  <c r="U131" i="72"/>
  <c r="T129" i="70"/>
  <c r="S130" i="70"/>
  <c r="S132" i="70" s="1"/>
  <c r="S130" i="69"/>
  <c r="S132" i="69" s="1"/>
  <c r="T129" i="69"/>
  <c r="V131" i="68"/>
  <c r="S130" i="67"/>
  <c r="S132" i="67" s="1"/>
  <c r="T129" i="67"/>
  <c r="AJ129" i="71" l="1"/>
  <c r="AJ131" i="71" s="1"/>
  <c r="AI130" i="71"/>
  <c r="AI132" i="71" s="1"/>
  <c r="AI133" i="71" s="1"/>
  <c r="AI135" i="71" s="1"/>
  <c r="U135" i="68"/>
  <c r="T135" i="72"/>
  <c r="T190" i="71"/>
  <c r="S133" i="67"/>
  <c r="S135" i="67" s="1"/>
  <c r="S133" i="75"/>
  <c r="S135" i="75" s="1"/>
  <c r="S133" i="73"/>
  <c r="S190" i="73" s="1"/>
  <c r="S133" i="69"/>
  <c r="S190" i="69" s="1"/>
  <c r="S133" i="70"/>
  <c r="S135" i="70" s="1"/>
  <c r="S133" i="74"/>
  <c r="S190" i="74" s="1"/>
  <c r="AJ128" i="88"/>
  <c r="T131" i="75"/>
  <c r="T131" i="74"/>
  <c r="T131" i="73"/>
  <c r="U130" i="72"/>
  <c r="U132" i="72" s="1"/>
  <c r="V129" i="72"/>
  <c r="T131" i="70"/>
  <c r="T131" i="69"/>
  <c r="V130" i="68"/>
  <c r="V132" i="68" s="1"/>
  <c r="W129" i="68"/>
  <c r="T131" i="67"/>
  <c r="AK129" i="71" l="1"/>
  <c r="AK131" i="71" s="1"/>
  <c r="AJ130" i="71"/>
  <c r="AJ132" i="71" s="1"/>
  <c r="AJ133" i="71" s="1"/>
  <c r="AJ135" i="71" s="1"/>
  <c r="S135" i="73"/>
  <c r="S190" i="70"/>
  <c r="S190" i="75"/>
  <c r="S135" i="69"/>
  <c r="S190" i="67"/>
  <c r="U133" i="72"/>
  <c r="U190" i="72" s="1"/>
  <c r="V133" i="68"/>
  <c r="V190" i="68" s="1"/>
  <c r="AK128" i="88"/>
  <c r="T130" i="75"/>
  <c r="T132" i="75" s="1"/>
  <c r="U129" i="75"/>
  <c r="T130" i="74"/>
  <c r="T132" i="74" s="1"/>
  <c r="U129" i="74"/>
  <c r="T130" i="73"/>
  <c r="T132" i="73" s="1"/>
  <c r="U129" i="73"/>
  <c r="V131" i="72"/>
  <c r="T130" i="70"/>
  <c r="T132" i="70" s="1"/>
  <c r="U129" i="70"/>
  <c r="T130" i="69"/>
  <c r="T132" i="69" s="1"/>
  <c r="U129" i="69"/>
  <c r="W131" i="68"/>
  <c r="T130" i="67"/>
  <c r="T132" i="67" s="1"/>
  <c r="U129" i="67"/>
  <c r="U135" i="72" l="1"/>
  <c r="AL129" i="71"/>
  <c r="AL131" i="71" s="1"/>
  <c r="AK130" i="71"/>
  <c r="AK132" i="71" s="1"/>
  <c r="AK133" i="71" s="1"/>
  <c r="AK135" i="71" s="1"/>
  <c r="T133" i="75"/>
  <c r="T190" i="75" s="1"/>
  <c r="T133" i="67"/>
  <c r="T135" i="67" s="1"/>
  <c r="T133" i="69"/>
  <c r="T190" i="69" s="1"/>
  <c r="T133" i="70"/>
  <c r="T190" i="70" s="1"/>
  <c r="V135" i="68"/>
  <c r="T133" i="73"/>
  <c r="T190" i="73" s="1"/>
  <c r="T133" i="74"/>
  <c r="T190" i="74" s="1"/>
  <c r="AL128" i="88"/>
  <c r="U131" i="75"/>
  <c r="U131" i="74"/>
  <c r="U131" i="73"/>
  <c r="V130" i="72"/>
  <c r="V132" i="72" s="1"/>
  <c r="W129" i="72"/>
  <c r="U131" i="70"/>
  <c r="U131" i="69"/>
  <c r="W130" i="68"/>
  <c r="W132" i="68" s="1"/>
  <c r="X129" i="68"/>
  <c r="U131" i="67"/>
  <c r="T135" i="75" l="1"/>
  <c r="AM129" i="71"/>
  <c r="AM131" i="71" s="1"/>
  <c r="AL130" i="71"/>
  <c r="AL132" i="71" s="1"/>
  <c r="AL133" i="71" s="1"/>
  <c r="AL135" i="71" s="1"/>
  <c r="T135" i="69"/>
  <c r="T135" i="73"/>
  <c r="T135" i="70"/>
  <c r="V133" i="72"/>
  <c r="V190" i="72" s="1"/>
  <c r="T190" i="67"/>
  <c r="U190" i="71"/>
  <c r="W133" i="68"/>
  <c r="W190" i="68" s="1"/>
  <c r="AM128" i="88"/>
  <c r="V129" i="75"/>
  <c r="U130" i="75"/>
  <c r="U132" i="75" s="1"/>
  <c r="V129" i="74"/>
  <c r="U130" i="74"/>
  <c r="U132" i="74" s="1"/>
  <c r="U130" i="73"/>
  <c r="U132" i="73" s="1"/>
  <c r="V129" i="73"/>
  <c r="W131" i="72"/>
  <c r="U130" i="70"/>
  <c r="U132" i="70" s="1"/>
  <c r="V129" i="70"/>
  <c r="V129" i="69"/>
  <c r="U130" i="69"/>
  <c r="U132" i="69" s="1"/>
  <c r="X131" i="68"/>
  <c r="U130" i="67"/>
  <c r="U132" i="67" s="1"/>
  <c r="V129" i="67"/>
  <c r="V135" i="72" l="1"/>
  <c r="AN129" i="71"/>
  <c r="AN131" i="71" s="1"/>
  <c r="AM130" i="71"/>
  <c r="AM132" i="71" s="1"/>
  <c r="AM133" i="71" s="1"/>
  <c r="AM135" i="71" s="1"/>
  <c r="W135" i="68"/>
  <c r="U133" i="74"/>
  <c r="U190" i="74" s="1"/>
  <c r="U133" i="73"/>
  <c r="U190" i="73" s="1"/>
  <c r="U133" i="70"/>
  <c r="U135" i="70" s="1"/>
  <c r="U133" i="69"/>
  <c r="U135" i="69" s="1"/>
  <c r="U133" i="75"/>
  <c r="U135" i="75" s="1"/>
  <c r="U133" i="67"/>
  <c r="U135" i="67" s="1"/>
  <c r="AN128" i="88"/>
  <c r="V131" i="75"/>
  <c r="V131" i="74"/>
  <c r="V131" i="73"/>
  <c r="X129" i="72"/>
  <c r="W130" i="72"/>
  <c r="W132" i="72" s="1"/>
  <c r="V131" i="70"/>
  <c r="V131" i="69"/>
  <c r="Y129" i="68"/>
  <c r="X130" i="68"/>
  <c r="X132" i="68" s="1"/>
  <c r="V131" i="67"/>
  <c r="U135" i="73" l="1"/>
  <c r="AO129" i="71"/>
  <c r="AO131" i="71" s="1"/>
  <c r="AN130" i="71"/>
  <c r="AN132" i="71" s="1"/>
  <c r="AN133" i="71" s="1"/>
  <c r="AN135" i="71" s="1"/>
  <c r="U190" i="69"/>
  <c r="V190" i="71"/>
  <c r="U190" i="70"/>
  <c r="W133" i="72"/>
  <c r="W190" i="72" s="1"/>
  <c r="X133" i="68"/>
  <c r="X190" i="68" s="1"/>
  <c r="U190" i="67"/>
  <c r="U190" i="75"/>
  <c r="AO128" i="88"/>
  <c r="W129" i="75"/>
  <c r="V130" i="75"/>
  <c r="V132" i="75" s="1"/>
  <c r="V130" i="74"/>
  <c r="V132" i="74" s="1"/>
  <c r="W129" i="74"/>
  <c r="V130" i="73"/>
  <c r="V132" i="73" s="1"/>
  <c r="W129" i="73"/>
  <c r="X131" i="72"/>
  <c r="V130" i="70"/>
  <c r="V132" i="70" s="1"/>
  <c r="W129" i="70"/>
  <c r="V130" i="69"/>
  <c r="V132" i="69" s="1"/>
  <c r="W129" i="69"/>
  <c r="Y131" i="68"/>
  <c r="V130" i="67"/>
  <c r="V132" i="67" s="1"/>
  <c r="W129" i="67"/>
  <c r="W135" i="72" l="1"/>
  <c r="AP129" i="71"/>
  <c r="AP131" i="71" s="1"/>
  <c r="AO130" i="71"/>
  <c r="AO132" i="71" s="1"/>
  <c r="AO133" i="71" s="1"/>
  <c r="AO135" i="71" s="1"/>
  <c r="X135" i="68"/>
  <c r="V133" i="73"/>
  <c r="V190" i="73" s="1"/>
  <c r="V133" i="74"/>
  <c r="V190" i="74" s="1"/>
  <c r="V133" i="69"/>
  <c r="V135" i="69" s="1"/>
  <c r="V133" i="70"/>
  <c r="V135" i="70" s="1"/>
  <c r="V133" i="75"/>
  <c r="V190" i="75" s="1"/>
  <c r="V133" i="67"/>
  <c r="V135" i="67" s="1"/>
  <c r="AP128" i="88"/>
  <c r="W131" i="75"/>
  <c r="W131" i="74"/>
  <c r="W131" i="73"/>
  <c r="Y129" i="72"/>
  <c r="X130" i="72"/>
  <c r="X132" i="72" s="1"/>
  <c r="W131" i="70"/>
  <c r="W131" i="69"/>
  <c r="Y130" i="68"/>
  <c r="Y132" i="68" s="1"/>
  <c r="Z129" i="68"/>
  <c r="W131" i="67"/>
  <c r="V135" i="73" l="1"/>
  <c r="AQ129" i="71"/>
  <c r="AQ131" i="71" s="1"/>
  <c r="AP130" i="71"/>
  <c r="AP132" i="71" s="1"/>
  <c r="AP133" i="71" s="1"/>
  <c r="AP135" i="71" s="1"/>
  <c r="V190" i="67"/>
  <c r="V190" i="70"/>
  <c r="Y133" i="68"/>
  <c r="Y190" i="68" s="1"/>
  <c r="X133" i="72"/>
  <c r="X190" i="72" s="1"/>
  <c r="W190" i="71"/>
  <c r="V190" i="69"/>
  <c r="V135" i="75"/>
  <c r="AQ128" i="88"/>
  <c r="W130" i="75"/>
  <c r="W132" i="75" s="1"/>
  <c r="X129" i="75"/>
  <c r="W130" i="74"/>
  <c r="W132" i="74" s="1"/>
  <c r="X129" i="74"/>
  <c r="X129" i="73"/>
  <c r="W130" i="73"/>
  <c r="W132" i="73" s="1"/>
  <c r="Y131" i="72"/>
  <c r="W130" i="70"/>
  <c r="W132" i="70" s="1"/>
  <c r="X129" i="70"/>
  <c r="X129" i="69"/>
  <c r="W130" i="69"/>
  <c r="W132" i="69" s="1"/>
  <c r="Z131" i="68"/>
  <c r="X129" i="67"/>
  <c r="W130" i="67"/>
  <c r="W132" i="67" s="1"/>
  <c r="X135" i="72" l="1"/>
  <c r="AR129" i="71"/>
  <c r="AR131" i="71" s="1"/>
  <c r="AQ130" i="71"/>
  <c r="AQ132" i="71" s="1"/>
  <c r="AQ133" i="71" s="1"/>
  <c r="AQ135" i="71" s="1"/>
  <c r="Y135" i="68"/>
  <c r="W133" i="70"/>
  <c r="W190" i="70" s="1"/>
  <c r="W133" i="74"/>
  <c r="W190" i="74" s="1"/>
  <c r="W133" i="73"/>
  <c r="W135" i="73" s="1"/>
  <c r="X190" i="71"/>
  <c r="W133" i="69"/>
  <c r="W190" i="69" s="1"/>
  <c r="W133" i="67"/>
  <c r="W190" i="67" s="1"/>
  <c r="W133" i="75"/>
  <c r="W135" i="75" s="1"/>
  <c r="AR128" i="88"/>
  <c r="X131" i="75"/>
  <c r="X131" i="74"/>
  <c r="X131" i="73"/>
  <c r="Z129" i="72"/>
  <c r="Y130" i="72"/>
  <c r="Y132" i="72" s="1"/>
  <c r="X131" i="70"/>
  <c r="X131" i="69"/>
  <c r="Z130" i="68"/>
  <c r="Z132" i="68" s="1"/>
  <c r="AA129" i="68"/>
  <c r="X131" i="67"/>
  <c r="AS129" i="71" l="1"/>
  <c r="AS131" i="71" s="1"/>
  <c r="AR130" i="71"/>
  <c r="AR132" i="71" s="1"/>
  <c r="AR133" i="71" s="1"/>
  <c r="AR135" i="71" s="1"/>
  <c r="W135" i="70"/>
  <c r="W135" i="69"/>
  <c r="W135" i="67"/>
  <c r="Y133" i="72"/>
  <c r="Y190" i="72" s="1"/>
  <c r="W190" i="73"/>
  <c r="Z133" i="68"/>
  <c r="Z135" i="68" s="1"/>
  <c r="W190" i="75"/>
  <c r="AS128" i="88"/>
  <c r="X130" i="75"/>
  <c r="X132" i="75" s="1"/>
  <c r="Y129" i="75"/>
  <c r="X130" i="74"/>
  <c r="X132" i="74" s="1"/>
  <c r="Y129" i="74"/>
  <c r="X130" i="73"/>
  <c r="X132" i="73" s="1"/>
  <c r="Y129" i="73"/>
  <c r="Z131" i="72"/>
  <c r="X130" i="70"/>
  <c r="X132" i="70" s="1"/>
  <c r="Y129" i="70"/>
  <c r="X130" i="69"/>
  <c r="X132" i="69" s="1"/>
  <c r="Y129" i="69"/>
  <c r="AA131" i="68"/>
  <c r="X130" i="67"/>
  <c r="X132" i="67" s="1"/>
  <c r="Y129" i="67"/>
  <c r="Y135" i="72" l="1"/>
  <c r="AT129" i="71"/>
  <c r="AT131" i="71" s="1"/>
  <c r="AS130" i="71"/>
  <c r="AS132" i="71" s="1"/>
  <c r="AS133" i="71" s="1"/>
  <c r="AS135" i="71" s="1"/>
  <c r="Z190" i="68"/>
  <c r="X133" i="69"/>
  <c r="X190" i="69" s="1"/>
  <c r="X133" i="73"/>
  <c r="X190" i="73" s="1"/>
  <c r="X133" i="70"/>
  <c r="X190" i="70" s="1"/>
  <c r="X133" i="74"/>
  <c r="X190" i="74" s="1"/>
  <c r="X133" i="67"/>
  <c r="X190" i="67" s="1"/>
  <c r="X133" i="75"/>
  <c r="X135" i="75" s="1"/>
  <c r="AT128" i="88"/>
  <c r="Y131" i="75"/>
  <c r="Y131" i="74"/>
  <c r="Y131" i="73"/>
  <c r="Z130" i="72"/>
  <c r="Z132" i="72" s="1"/>
  <c r="AA129" i="72"/>
  <c r="Y131" i="70"/>
  <c r="Y131" i="69"/>
  <c r="AB129" i="68"/>
  <c r="AA130" i="68"/>
  <c r="AA132" i="68" s="1"/>
  <c r="Y131" i="67"/>
  <c r="AU129" i="71" l="1"/>
  <c r="AU131" i="71" s="1"/>
  <c r="AT130" i="71"/>
  <c r="AT132" i="71" s="1"/>
  <c r="AT133" i="71" s="1"/>
  <c r="AT135" i="71" s="1"/>
  <c r="X135" i="73"/>
  <c r="X135" i="69"/>
  <c r="X190" i="75"/>
  <c r="Y190" i="71"/>
  <c r="Z133" i="72"/>
  <c r="Z135" i="72" s="1"/>
  <c r="X135" i="70"/>
  <c r="AA133" i="68"/>
  <c r="AA190" i="68" s="1"/>
  <c r="X135" i="67"/>
  <c r="AU128" i="88"/>
  <c r="Y130" i="75"/>
  <c r="Y132" i="75" s="1"/>
  <c r="Z129" i="75"/>
  <c r="Y130" i="74"/>
  <c r="Y132" i="74" s="1"/>
  <c r="Z129" i="74"/>
  <c r="Y130" i="73"/>
  <c r="Y132" i="73" s="1"/>
  <c r="Z129" i="73"/>
  <c r="AA131" i="72"/>
  <c r="Z129" i="70"/>
  <c r="Y130" i="70"/>
  <c r="Y132" i="70" s="1"/>
  <c r="Y130" i="69"/>
  <c r="Y132" i="69" s="1"/>
  <c r="Z129" i="69"/>
  <c r="AB131" i="68"/>
  <c r="Z129" i="67"/>
  <c r="Y130" i="67"/>
  <c r="Y132" i="67" s="1"/>
  <c r="AV129" i="71" l="1"/>
  <c r="AV131" i="71" s="1"/>
  <c r="AU130" i="71"/>
  <c r="AU132" i="71" s="1"/>
  <c r="AU133" i="71" s="1"/>
  <c r="AU135" i="71" s="1"/>
  <c r="AA135" i="68"/>
  <c r="Y133" i="73"/>
  <c r="Y190" i="73" s="1"/>
  <c r="Y133" i="69"/>
  <c r="Y190" i="69" s="1"/>
  <c r="Y133" i="74"/>
  <c r="Y190" i="74" s="1"/>
  <c r="Y133" i="70"/>
  <c r="Y135" i="70" s="1"/>
  <c r="Y133" i="67"/>
  <c r="Y190" i="67" s="1"/>
  <c r="Y133" i="75"/>
  <c r="Y190" i="75" s="1"/>
  <c r="Z190" i="72"/>
  <c r="AV128" i="88"/>
  <c r="Z131" i="75"/>
  <c r="Z131" i="74"/>
  <c r="Z131" i="73"/>
  <c r="AB129" i="72"/>
  <c r="AA130" i="72"/>
  <c r="AA132" i="72" s="1"/>
  <c r="Z131" i="70"/>
  <c r="Z131" i="69"/>
  <c r="AB130" i="68"/>
  <c r="AB132" i="68" s="1"/>
  <c r="AC129" i="68"/>
  <c r="Z131" i="67"/>
  <c r="Y135" i="73" l="1"/>
  <c r="AW129" i="71"/>
  <c r="AW131" i="71" s="1"/>
  <c r="AV130" i="71"/>
  <c r="AV132" i="71" s="1"/>
  <c r="AV133" i="71" s="1"/>
  <c r="AV135" i="71" s="1"/>
  <c r="Y135" i="67"/>
  <c r="Y135" i="69"/>
  <c r="AB133" i="68"/>
  <c r="AB190" i="68" s="1"/>
  <c r="Y190" i="70"/>
  <c r="AA133" i="72"/>
  <c r="AA190" i="72" s="1"/>
  <c r="Z190" i="71"/>
  <c r="Y135" i="75"/>
  <c r="AX128" i="88"/>
  <c r="AW128" i="88"/>
  <c r="Z130" i="75"/>
  <c r="Z132" i="75" s="1"/>
  <c r="AA129" i="75"/>
  <c r="Z130" i="74"/>
  <c r="Z132" i="74" s="1"/>
  <c r="AA129" i="74"/>
  <c r="Z130" i="73"/>
  <c r="Z132" i="73" s="1"/>
  <c r="AA129" i="73"/>
  <c r="AB131" i="72"/>
  <c r="Z130" i="70"/>
  <c r="Z132" i="70" s="1"/>
  <c r="AA129" i="70"/>
  <c r="Z130" i="69"/>
  <c r="Z132" i="69" s="1"/>
  <c r="AA129" i="69"/>
  <c r="AC131" i="68"/>
  <c r="Z130" i="67"/>
  <c r="Z132" i="67" s="1"/>
  <c r="AA129" i="67"/>
  <c r="AB135" i="68" l="1"/>
  <c r="AW130" i="71"/>
  <c r="AW132" i="71" s="1"/>
  <c r="AW133" i="71" s="1"/>
  <c r="AW135" i="71" s="1"/>
  <c r="AX129" i="71"/>
  <c r="AX131" i="71" s="1"/>
  <c r="AA135" i="72"/>
  <c r="Z133" i="69"/>
  <c r="Z190" i="69" s="1"/>
  <c r="Z133" i="74"/>
  <c r="Z190" i="74" s="1"/>
  <c r="Z133" i="70"/>
  <c r="Z135" i="70" s="1"/>
  <c r="Z133" i="73"/>
  <c r="Z135" i="73" s="1"/>
  <c r="Z133" i="67"/>
  <c r="Z190" i="67" s="1"/>
  <c r="Z133" i="75"/>
  <c r="Z135" i="75" s="1"/>
  <c r="AA131" i="75"/>
  <c r="AA131" i="74"/>
  <c r="AA131" i="73"/>
  <c r="AB130" i="72"/>
  <c r="AB132" i="72" s="1"/>
  <c r="AC129" i="72"/>
  <c r="AA131" i="70"/>
  <c r="AA131" i="69"/>
  <c r="AC130" i="68"/>
  <c r="AC132" i="68" s="1"/>
  <c r="AD129" i="68"/>
  <c r="AA131" i="67"/>
  <c r="Z135" i="69" l="1"/>
  <c r="AY129" i="71"/>
  <c r="AY131" i="71" s="1"/>
  <c r="AX130" i="71"/>
  <c r="AX132" i="71" s="1"/>
  <c r="AX133" i="71" s="1"/>
  <c r="AX135" i="71" s="1"/>
  <c r="Z190" i="73"/>
  <c r="AC133" i="68"/>
  <c r="AC190" i="68" s="1"/>
  <c r="Z190" i="70"/>
  <c r="AB133" i="72"/>
  <c r="AB190" i="72" s="1"/>
  <c r="AA190" i="71"/>
  <c r="Z190" i="75"/>
  <c r="Z135" i="67"/>
  <c r="AA130" i="75"/>
  <c r="AA132" i="75" s="1"/>
  <c r="AB129" i="75"/>
  <c r="AA130" i="74"/>
  <c r="AA132" i="74" s="1"/>
  <c r="AB129" i="74"/>
  <c r="AA130" i="73"/>
  <c r="AA132" i="73" s="1"/>
  <c r="AB129" i="73"/>
  <c r="AC131" i="72"/>
  <c r="AB129" i="70"/>
  <c r="AA130" i="70"/>
  <c r="AA132" i="70" s="1"/>
  <c r="AA130" i="69"/>
  <c r="AA132" i="69" s="1"/>
  <c r="AB129" i="69"/>
  <c r="AD131" i="68"/>
  <c r="AA130" i="67"/>
  <c r="AA132" i="67" s="1"/>
  <c r="AB129" i="67"/>
  <c r="AC135" i="68" l="1"/>
  <c r="AZ129" i="71"/>
  <c r="AZ131" i="71" s="1"/>
  <c r="AY130" i="71"/>
  <c r="AY132" i="71" s="1"/>
  <c r="AY133" i="71" s="1"/>
  <c r="AY135" i="71" s="1"/>
  <c r="AB135" i="72"/>
  <c r="AA133" i="69"/>
  <c r="AA190" i="69" s="1"/>
  <c r="AA133" i="74"/>
  <c r="AA190" i="74" s="1"/>
  <c r="AA133" i="73"/>
  <c r="AA135" i="73" s="1"/>
  <c r="AA133" i="70"/>
  <c r="AA190" i="70" s="1"/>
  <c r="AA133" i="67"/>
  <c r="AA135" i="67" s="1"/>
  <c r="AB190" i="71"/>
  <c r="AA133" i="75"/>
  <c r="AA190" i="75" s="1"/>
  <c r="AB131" i="75"/>
  <c r="AB131" i="74"/>
  <c r="AB131" i="73"/>
  <c r="AC130" i="72"/>
  <c r="AC132" i="72" s="1"/>
  <c r="AD129" i="72"/>
  <c r="AB131" i="70"/>
  <c r="AB131" i="69"/>
  <c r="AD130" i="68"/>
  <c r="AD132" i="68" s="1"/>
  <c r="AE129" i="68"/>
  <c r="AB131" i="67"/>
  <c r="BA129" i="71" l="1"/>
  <c r="BA131" i="71" s="1"/>
  <c r="AZ130" i="71"/>
  <c r="AZ132" i="71" s="1"/>
  <c r="AZ133" i="71" s="1"/>
  <c r="AZ135" i="71" s="1"/>
  <c r="AA135" i="69"/>
  <c r="AA135" i="70"/>
  <c r="AA190" i="73"/>
  <c r="AA190" i="67"/>
  <c r="AD133" i="68"/>
  <c r="AD190" i="68" s="1"/>
  <c r="AC133" i="72"/>
  <c r="AC190" i="72" s="1"/>
  <c r="AA135" i="75"/>
  <c r="AB130" i="75"/>
  <c r="AB132" i="75" s="1"/>
  <c r="AC129" i="75"/>
  <c r="AB130" i="74"/>
  <c r="AB132" i="74" s="1"/>
  <c r="AC129" i="74"/>
  <c r="AB130" i="73"/>
  <c r="AB132" i="73" s="1"/>
  <c r="AC129" i="73"/>
  <c r="AD131" i="72"/>
  <c r="AB130" i="70"/>
  <c r="AB132" i="70" s="1"/>
  <c r="AC129" i="70"/>
  <c r="AB130" i="69"/>
  <c r="AB132" i="69" s="1"/>
  <c r="AC129" i="69"/>
  <c r="AE131" i="68"/>
  <c r="AB130" i="67"/>
  <c r="AB132" i="67" s="1"/>
  <c r="AC129" i="67"/>
  <c r="BB129" i="71" l="1"/>
  <c r="BA130" i="71"/>
  <c r="BA132" i="71" s="1"/>
  <c r="BA133" i="71" s="1"/>
  <c r="BA135" i="71" s="1"/>
  <c r="AD135" i="68"/>
  <c r="AC135" i="72"/>
  <c r="AB133" i="75"/>
  <c r="AB190" i="75" s="1"/>
  <c r="AB133" i="70"/>
  <c r="AB135" i="70" s="1"/>
  <c r="AC190" i="71"/>
  <c r="AB133" i="74"/>
  <c r="AB190" i="74" s="1"/>
  <c r="AB133" i="69"/>
  <c r="AB190" i="69" s="1"/>
  <c r="AB133" i="73"/>
  <c r="AB190" i="73" s="1"/>
  <c r="AB133" i="67"/>
  <c r="AB190" i="67" s="1"/>
  <c r="AC131" i="75"/>
  <c r="AC131" i="74"/>
  <c r="AC131" i="73"/>
  <c r="AD130" i="72"/>
  <c r="AD132" i="72" s="1"/>
  <c r="AE129" i="72"/>
  <c r="AC131" i="70"/>
  <c r="AC131" i="69"/>
  <c r="AE130" i="68"/>
  <c r="AE132" i="68" s="1"/>
  <c r="AF129" i="68"/>
  <c r="AC131" i="67"/>
  <c r="BB131" i="71" l="1"/>
  <c r="BB130" i="71" s="1"/>
  <c r="BB132" i="71" s="1"/>
  <c r="BB133" i="71" s="1"/>
  <c r="BB135" i="71" s="1"/>
  <c r="AB135" i="75"/>
  <c r="AB135" i="69"/>
  <c r="AB135" i="67"/>
  <c r="AE133" i="68"/>
  <c r="AE190" i="68" s="1"/>
  <c r="AB135" i="73"/>
  <c r="AB190" i="70"/>
  <c r="AD133" i="72"/>
  <c r="AD190" i="72" s="1"/>
  <c r="AD129" i="75"/>
  <c r="AC130" i="75"/>
  <c r="AC132" i="75" s="1"/>
  <c r="AD129" i="74"/>
  <c r="AC130" i="74"/>
  <c r="AC132" i="74" s="1"/>
  <c r="AC130" i="73"/>
  <c r="AC132" i="73" s="1"/>
  <c r="AD129" i="73"/>
  <c r="AE131" i="72"/>
  <c r="AC130" i="70"/>
  <c r="AC132" i="70" s="1"/>
  <c r="AD129" i="70"/>
  <c r="AD129" i="69"/>
  <c r="AC130" i="69"/>
  <c r="AC132" i="69" s="1"/>
  <c r="AF131" i="68"/>
  <c r="AC130" i="67"/>
  <c r="AC132" i="67" s="1"/>
  <c r="AD129" i="67"/>
  <c r="AE135" i="68" l="1"/>
  <c r="AD190" i="71"/>
  <c r="AC133" i="67"/>
  <c r="AC190" i="67" s="1"/>
  <c r="AC133" i="69"/>
  <c r="AC135" i="69" s="1"/>
  <c r="AC133" i="75"/>
  <c r="AC135" i="75" s="1"/>
  <c r="AC133" i="74"/>
  <c r="AC190" i="74" s="1"/>
  <c r="AD135" i="72"/>
  <c r="AC133" i="73"/>
  <c r="AC135" i="73" s="1"/>
  <c r="AC133" i="70"/>
  <c r="AC135" i="70" s="1"/>
  <c r="AD131" i="75"/>
  <c r="AD131" i="74"/>
  <c r="AD131" i="73"/>
  <c r="AF129" i="72"/>
  <c r="AE130" i="72"/>
  <c r="AE132" i="72" s="1"/>
  <c r="AD131" i="70"/>
  <c r="AD131" i="69"/>
  <c r="AG129" i="68"/>
  <c r="AF130" i="68"/>
  <c r="AF132" i="68" s="1"/>
  <c r="AD131" i="67"/>
  <c r="AC135" i="67" l="1"/>
  <c r="AC190" i="75"/>
  <c r="AC190" i="69"/>
  <c r="AC190" i="70"/>
  <c r="AC190" i="73"/>
  <c r="AE133" i="72"/>
  <c r="AE190" i="72" s="1"/>
  <c r="AF133" i="68"/>
  <c r="AF135" i="68" s="1"/>
  <c r="AE129" i="75"/>
  <c r="AD130" i="75"/>
  <c r="AD132" i="75" s="1"/>
  <c r="AE129" i="74"/>
  <c r="AD130" i="74"/>
  <c r="AD132" i="74" s="1"/>
  <c r="AD130" i="73"/>
  <c r="AD132" i="73" s="1"/>
  <c r="AE129" i="73"/>
  <c r="AF131" i="72"/>
  <c r="AD130" i="70"/>
  <c r="AD132" i="70" s="1"/>
  <c r="AE129" i="70"/>
  <c r="AD130" i="69"/>
  <c r="AD132" i="69" s="1"/>
  <c r="AE129" i="69"/>
  <c r="AG131" i="68"/>
  <c r="AD130" i="67"/>
  <c r="AD132" i="67" s="1"/>
  <c r="AE129" i="67"/>
  <c r="AE135" i="72" l="1"/>
  <c r="AF190" i="68"/>
  <c r="AD133" i="73"/>
  <c r="AD190" i="73" s="1"/>
  <c r="AD133" i="69"/>
  <c r="AD190" i="69" s="1"/>
  <c r="AD133" i="70"/>
  <c r="AD135" i="70" s="1"/>
  <c r="AD133" i="75"/>
  <c r="AD135" i="75" s="1"/>
  <c r="AD133" i="74"/>
  <c r="AD190" i="74" s="1"/>
  <c r="AD133" i="67"/>
  <c r="AD190" i="67" s="1"/>
  <c r="AE190" i="71"/>
  <c r="AE131" i="75"/>
  <c r="AE131" i="74"/>
  <c r="AE131" i="73"/>
  <c r="AF130" i="72"/>
  <c r="AF132" i="72" s="1"/>
  <c r="AG129" i="72"/>
  <c r="AE131" i="70"/>
  <c r="AE131" i="69"/>
  <c r="AG130" i="68"/>
  <c r="AG132" i="68" s="1"/>
  <c r="AH129" i="68"/>
  <c r="AE131" i="67"/>
  <c r="AD135" i="73" l="1"/>
  <c r="AD135" i="67"/>
  <c r="AD135" i="69"/>
  <c r="AD190" i="75"/>
  <c r="AD190" i="70"/>
  <c r="AG133" i="68"/>
  <c r="AG190" i="68" s="1"/>
  <c r="AF133" i="72"/>
  <c r="AF135" i="72" s="1"/>
  <c r="AE130" i="75"/>
  <c r="AE132" i="75" s="1"/>
  <c r="AF129" i="75"/>
  <c r="AE130" i="74"/>
  <c r="AE132" i="74" s="1"/>
  <c r="AF129" i="74"/>
  <c r="AF129" i="73"/>
  <c r="AE130" i="73"/>
  <c r="AE132" i="73" s="1"/>
  <c r="AG131" i="72"/>
  <c r="AE130" i="70"/>
  <c r="AE132" i="70" s="1"/>
  <c r="AF129" i="70"/>
  <c r="AF129" i="69"/>
  <c r="AE130" i="69"/>
  <c r="AE132" i="69" s="1"/>
  <c r="AH131" i="68"/>
  <c r="AF129" i="67"/>
  <c r="AE130" i="67"/>
  <c r="AE132" i="67" s="1"/>
  <c r="AG135" i="68" l="1"/>
  <c r="AE133" i="74"/>
  <c r="AE190" i="74" s="1"/>
  <c r="AE133" i="70"/>
  <c r="AE135" i="70" s="1"/>
  <c r="AF190" i="71"/>
  <c r="AF190" i="72"/>
  <c r="AE133" i="73"/>
  <c r="AE135" i="73" s="1"/>
  <c r="AE133" i="67"/>
  <c r="AE190" i="67" s="1"/>
  <c r="AE133" i="75"/>
  <c r="AE135" i="75" s="1"/>
  <c r="AE133" i="69"/>
  <c r="AE190" i="69" s="1"/>
  <c r="AF131" i="75"/>
  <c r="AF131" i="74"/>
  <c r="AF131" i="73"/>
  <c r="AG130" i="72"/>
  <c r="AG132" i="72" s="1"/>
  <c r="AH129" i="72"/>
  <c r="AF131" i="70"/>
  <c r="AF131" i="69"/>
  <c r="AH130" i="68"/>
  <c r="AH132" i="68" s="1"/>
  <c r="AI129" i="68"/>
  <c r="AF131" i="67"/>
  <c r="AE135" i="69" l="1"/>
  <c r="AE190" i="73"/>
  <c r="AE135" i="67"/>
  <c r="AE190" i="70"/>
  <c r="AG133" i="72"/>
  <c r="AG190" i="72" s="1"/>
  <c r="AE190" i="75"/>
  <c r="AH133" i="68"/>
  <c r="AH190" i="68" s="1"/>
  <c r="AF130" i="75"/>
  <c r="AF132" i="75" s="1"/>
  <c r="AG129" i="75"/>
  <c r="AF130" i="74"/>
  <c r="AF132" i="74" s="1"/>
  <c r="AG129" i="74"/>
  <c r="AF130" i="73"/>
  <c r="AF132" i="73" s="1"/>
  <c r="AG129" i="73"/>
  <c r="AH131" i="72"/>
  <c r="AF130" i="70"/>
  <c r="AF132" i="70" s="1"/>
  <c r="AG129" i="70"/>
  <c r="AF130" i="69"/>
  <c r="AF132" i="69" s="1"/>
  <c r="AG129" i="69"/>
  <c r="AI131" i="68"/>
  <c r="AF130" i="67"/>
  <c r="AF132" i="67" s="1"/>
  <c r="AG129" i="67"/>
  <c r="AH135" i="68" l="1"/>
  <c r="AG135" i="72"/>
  <c r="AG190" i="71"/>
  <c r="AF133" i="75"/>
  <c r="AF190" i="75" s="1"/>
  <c r="AF133" i="67"/>
  <c r="AF135" i="67" s="1"/>
  <c r="AF133" i="69"/>
  <c r="AF135" i="69" s="1"/>
  <c r="AF133" i="73"/>
  <c r="AF190" i="73" s="1"/>
  <c r="AF133" i="70"/>
  <c r="AF135" i="70" s="1"/>
  <c r="AF133" i="74"/>
  <c r="AF190" i="74" s="1"/>
  <c r="AG131" i="75"/>
  <c r="AG131" i="74"/>
  <c r="AG131" i="73"/>
  <c r="AH130" i="72"/>
  <c r="AH132" i="72" s="1"/>
  <c r="AI129" i="72"/>
  <c r="AG131" i="70"/>
  <c r="AG131" i="69"/>
  <c r="AJ129" i="68"/>
  <c r="AI130" i="68"/>
  <c r="AI132" i="68" s="1"/>
  <c r="AG131" i="67"/>
  <c r="AF135" i="75" l="1"/>
  <c r="AF135" i="73"/>
  <c r="AF190" i="69"/>
  <c r="AF190" i="67"/>
  <c r="AI133" i="68"/>
  <c r="AI190" i="68" s="1"/>
  <c r="AF190" i="70"/>
  <c r="AH133" i="72"/>
  <c r="AH190" i="72" s="1"/>
  <c r="AG130" i="75"/>
  <c r="AG132" i="75" s="1"/>
  <c r="AH129" i="75"/>
  <c r="AG130" i="74"/>
  <c r="AG132" i="74" s="1"/>
  <c r="AH129" i="74"/>
  <c r="AG130" i="73"/>
  <c r="AG132" i="73" s="1"/>
  <c r="AH129" i="73"/>
  <c r="AI131" i="72"/>
  <c r="AH129" i="70"/>
  <c r="AG130" i="70"/>
  <c r="AG132" i="70" s="1"/>
  <c r="AG130" i="69"/>
  <c r="AG132" i="69" s="1"/>
  <c r="AH129" i="69"/>
  <c r="AJ131" i="68"/>
  <c r="AH129" i="67"/>
  <c r="AG130" i="67"/>
  <c r="AG132" i="67" s="1"/>
  <c r="AI135" i="68" l="1"/>
  <c r="AH135" i="72"/>
  <c r="AH190" i="71"/>
  <c r="AG133" i="69"/>
  <c r="AG190" i="69" s="1"/>
  <c r="AG133" i="73"/>
  <c r="AG135" i="73" s="1"/>
  <c r="AG133" i="74"/>
  <c r="AG190" i="74" s="1"/>
  <c r="AG133" i="75"/>
  <c r="AG190" i="75" s="1"/>
  <c r="AG133" i="70"/>
  <c r="AG190" i="70" s="1"/>
  <c r="AG133" i="67"/>
  <c r="AG135" i="67" s="1"/>
  <c r="AH131" i="75"/>
  <c r="AH131" i="74"/>
  <c r="AH131" i="73"/>
  <c r="AJ129" i="72"/>
  <c r="AI130" i="72"/>
  <c r="AI132" i="72" s="1"/>
  <c r="AH131" i="70"/>
  <c r="AH131" i="69"/>
  <c r="AJ130" i="68"/>
  <c r="AJ132" i="68" s="1"/>
  <c r="AK129" i="68"/>
  <c r="AH131" i="67"/>
  <c r="AG135" i="69" l="1"/>
  <c r="AG190" i="67"/>
  <c r="AG135" i="75"/>
  <c r="AG190" i="73"/>
  <c r="AG135" i="70"/>
  <c r="AI133" i="72"/>
  <c r="AI190" i="72" s="1"/>
  <c r="AJ133" i="68"/>
  <c r="AJ190" i="68" s="1"/>
  <c r="AH130" i="75"/>
  <c r="AH132" i="75" s="1"/>
  <c r="AI129" i="75"/>
  <c r="AH130" i="74"/>
  <c r="AH132" i="74" s="1"/>
  <c r="AI129" i="74"/>
  <c r="AH130" i="73"/>
  <c r="AH132" i="73" s="1"/>
  <c r="AI129" i="73"/>
  <c r="AJ131" i="72"/>
  <c r="AH130" i="70"/>
  <c r="AH132" i="70" s="1"/>
  <c r="AI129" i="70"/>
  <c r="AH130" i="69"/>
  <c r="AH132" i="69" s="1"/>
  <c r="AI129" i="69"/>
  <c r="AK131" i="68"/>
  <c r="AH130" i="67"/>
  <c r="AH132" i="67" s="1"/>
  <c r="AI129" i="67"/>
  <c r="AI135" i="72" l="1"/>
  <c r="AJ135" i="68"/>
  <c r="AH133" i="74"/>
  <c r="AH190" i="74" s="1"/>
  <c r="AH133" i="67"/>
  <c r="AH190" i="67" s="1"/>
  <c r="AH133" i="75"/>
  <c r="AH190" i="75" s="1"/>
  <c r="AH133" i="70"/>
  <c r="AH135" i="70" s="1"/>
  <c r="AI190" i="71"/>
  <c r="AH133" i="69"/>
  <c r="AH190" i="69" s="1"/>
  <c r="AH133" i="73"/>
  <c r="AH135" i="73" s="1"/>
  <c r="AI131" i="75"/>
  <c r="AI131" i="74"/>
  <c r="AI131" i="73"/>
  <c r="AJ130" i="72"/>
  <c r="AJ132" i="72" s="1"/>
  <c r="AK129" i="72"/>
  <c r="AI131" i="70"/>
  <c r="AI131" i="69"/>
  <c r="AK130" i="68"/>
  <c r="AK132" i="68" s="1"/>
  <c r="AL129" i="68"/>
  <c r="AI131" i="67"/>
  <c r="AH135" i="67" l="1"/>
  <c r="AH135" i="75"/>
  <c r="AH135" i="69"/>
  <c r="AH190" i="70"/>
  <c r="AK133" i="68"/>
  <c r="AK190" i="68" s="1"/>
  <c r="AH190" i="73"/>
  <c r="AJ133" i="72"/>
  <c r="AJ190" i="72" s="1"/>
  <c r="AI130" i="75"/>
  <c r="AI132" i="75" s="1"/>
  <c r="AJ129" i="75"/>
  <c r="AI130" i="74"/>
  <c r="AI132" i="74" s="1"/>
  <c r="AJ129" i="74"/>
  <c r="AI130" i="73"/>
  <c r="AI132" i="73" s="1"/>
  <c r="AJ129" i="73"/>
  <c r="AK131" i="72"/>
  <c r="AJ129" i="70"/>
  <c r="AI130" i="70"/>
  <c r="AI132" i="70" s="1"/>
  <c r="AI130" i="69"/>
  <c r="AI132" i="69" s="1"/>
  <c r="AJ129" i="69"/>
  <c r="AL131" i="68"/>
  <c r="AI130" i="67"/>
  <c r="AI132" i="67" s="1"/>
  <c r="AJ129" i="67"/>
  <c r="AK135" i="68" l="1"/>
  <c r="AI133" i="75"/>
  <c r="AI190" i="75" s="1"/>
  <c r="AI133" i="67"/>
  <c r="AI190" i="67" s="1"/>
  <c r="AJ135" i="72"/>
  <c r="AI133" i="73"/>
  <c r="AI135" i="73" s="1"/>
  <c r="AI133" i="69"/>
  <c r="AI190" i="69" s="1"/>
  <c r="AI133" i="70"/>
  <c r="AI135" i="70" s="1"/>
  <c r="AI133" i="74"/>
  <c r="AI190" i="74" s="1"/>
  <c r="AJ131" i="75"/>
  <c r="AI135" i="75"/>
  <c r="AJ131" i="74"/>
  <c r="AJ131" i="73"/>
  <c r="AK130" i="72"/>
  <c r="AK132" i="72" s="1"/>
  <c r="AL129" i="72"/>
  <c r="AJ131" i="70"/>
  <c r="AJ131" i="69"/>
  <c r="AL130" i="68"/>
  <c r="AL132" i="68" s="1"/>
  <c r="AM129" i="68"/>
  <c r="AJ131" i="67"/>
  <c r="AI135" i="67" l="1"/>
  <c r="AJ190" i="71"/>
  <c r="AI190" i="73"/>
  <c r="AL133" i="68"/>
  <c r="AL190" i="68" s="1"/>
  <c r="AI190" i="70"/>
  <c r="AK133" i="72"/>
  <c r="AK135" i="72" s="1"/>
  <c r="AI135" i="69"/>
  <c r="AJ130" i="75"/>
  <c r="AJ132" i="75" s="1"/>
  <c r="AK129" i="75"/>
  <c r="AJ130" i="74"/>
  <c r="AJ132" i="74" s="1"/>
  <c r="AK129" i="74"/>
  <c r="AJ130" i="73"/>
  <c r="AJ132" i="73" s="1"/>
  <c r="AK129" i="73"/>
  <c r="AL131" i="72"/>
  <c r="AJ130" i="70"/>
  <c r="AJ132" i="70" s="1"/>
  <c r="AK129" i="70"/>
  <c r="AJ130" i="69"/>
  <c r="AJ132" i="69" s="1"/>
  <c r="AK129" i="69"/>
  <c r="AM131" i="68"/>
  <c r="AJ130" i="67"/>
  <c r="AJ132" i="67" s="1"/>
  <c r="AK129" i="67"/>
  <c r="AL135" i="68" l="1"/>
  <c r="AK190" i="72"/>
  <c r="AK190" i="71"/>
  <c r="AJ133" i="69"/>
  <c r="AJ135" i="69" s="1"/>
  <c r="AJ133" i="75"/>
  <c r="AJ135" i="75" s="1"/>
  <c r="AJ133" i="74"/>
  <c r="AJ190" i="74" s="1"/>
  <c r="AJ133" i="67"/>
  <c r="AJ190" i="67" s="1"/>
  <c r="AJ133" i="73"/>
  <c r="AJ135" i="73" s="1"/>
  <c r="AJ133" i="70"/>
  <c r="AJ135" i="70" s="1"/>
  <c r="AK131" i="75"/>
  <c r="AK131" i="74"/>
  <c r="AK131" i="73"/>
  <c r="AL130" i="72"/>
  <c r="AL132" i="72" s="1"/>
  <c r="AM129" i="72"/>
  <c r="AK131" i="70"/>
  <c r="AK131" i="69"/>
  <c r="AM130" i="68"/>
  <c r="AM132" i="68" s="1"/>
  <c r="AN129" i="68"/>
  <c r="AK131" i="67"/>
  <c r="AJ135" i="67" l="1"/>
  <c r="AJ190" i="75"/>
  <c r="AJ190" i="73"/>
  <c r="AJ190" i="69"/>
  <c r="AJ190" i="70"/>
  <c r="AL133" i="72"/>
  <c r="AL190" i="72" s="1"/>
  <c r="AM133" i="68"/>
  <c r="AM135" i="68" s="1"/>
  <c r="AL129" i="75"/>
  <c r="AK130" i="75"/>
  <c r="AK132" i="75" s="1"/>
  <c r="AL129" i="74"/>
  <c r="AK130" i="74"/>
  <c r="AK132" i="74" s="1"/>
  <c r="AK130" i="73"/>
  <c r="AK132" i="73" s="1"/>
  <c r="AL129" i="73"/>
  <c r="AM131" i="72"/>
  <c r="AK130" i="70"/>
  <c r="AK132" i="70" s="1"/>
  <c r="AL129" i="70"/>
  <c r="AL129" i="69"/>
  <c r="AK130" i="69"/>
  <c r="AK132" i="69" s="1"/>
  <c r="AN131" i="68"/>
  <c r="AK130" i="67"/>
  <c r="AK132" i="67" s="1"/>
  <c r="AL129" i="67"/>
  <c r="AL135" i="72" l="1"/>
  <c r="AM190" i="68"/>
  <c r="AK133" i="75"/>
  <c r="AK190" i="75" s="1"/>
  <c r="AK133" i="67"/>
  <c r="AK190" i="67" s="1"/>
  <c r="AK133" i="73"/>
  <c r="AK135" i="73" s="1"/>
  <c r="AK133" i="74"/>
  <c r="AK190" i="74" s="1"/>
  <c r="AK133" i="69"/>
  <c r="AK135" i="69" s="1"/>
  <c r="AK133" i="70"/>
  <c r="AK135" i="70" s="1"/>
  <c r="AL131" i="75"/>
  <c r="AL131" i="74"/>
  <c r="AL131" i="73"/>
  <c r="AN129" i="72"/>
  <c r="AM130" i="72"/>
  <c r="AM132" i="72" s="1"/>
  <c r="AL131" i="70"/>
  <c r="AL131" i="69"/>
  <c r="AO129" i="68"/>
  <c r="AN130" i="68"/>
  <c r="AN132" i="68" s="1"/>
  <c r="AL131" i="67"/>
  <c r="AK135" i="67" l="1"/>
  <c r="AK135" i="75"/>
  <c r="AK190" i="69"/>
  <c r="AL190" i="71"/>
  <c r="AM133" i="72"/>
  <c r="AM190" i="72" s="1"/>
  <c r="AK190" i="70"/>
  <c r="AK190" i="73"/>
  <c r="AN133" i="68"/>
  <c r="AN190" i="68" s="1"/>
  <c r="AM129" i="75"/>
  <c r="AL130" i="75"/>
  <c r="AL132" i="75" s="1"/>
  <c r="AM129" i="74"/>
  <c r="AL130" i="74"/>
  <c r="AL132" i="74" s="1"/>
  <c r="AL130" i="73"/>
  <c r="AL132" i="73" s="1"/>
  <c r="AM129" i="73"/>
  <c r="AN131" i="72"/>
  <c r="AL130" i="70"/>
  <c r="AL132" i="70" s="1"/>
  <c r="AM129" i="70"/>
  <c r="AL130" i="69"/>
  <c r="AL132" i="69" s="1"/>
  <c r="AM129" i="69"/>
  <c r="AO131" i="68"/>
  <c r="AL130" i="67"/>
  <c r="AL132" i="67" s="1"/>
  <c r="AM129" i="67"/>
  <c r="AM135" i="72" l="1"/>
  <c r="AN135" i="68"/>
  <c r="AL133" i="75"/>
  <c r="AL190" i="75" s="1"/>
  <c r="AM190" i="71"/>
  <c r="AL133" i="67"/>
  <c r="AL190" i="67" s="1"/>
  <c r="AL133" i="69"/>
  <c r="AL135" i="69" s="1"/>
  <c r="AL133" i="73"/>
  <c r="AL190" i="73" s="1"/>
  <c r="AL133" i="74"/>
  <c r="AL190" i="74" s="1"/>
  <c r="AL133" i="70"/>
  <c r="AL135" i="70" s="1"/>
  <c r="AM131" i="75"/>
  <c r="AM131" i="74"/>
  <c r="AM131" i="73"/>
  <c r="AO129" i="72"/>
  <c r="AN130" i="72"/>
  <c r="AN132" i="72" s="1"/>
  <c r="AM131" i="70"/>
  <c r="AM131" i="69"/>
  <c r="AO130" i="68"/>
  <c r="AO132" i="68" s="1"/>
  <c r="AP129" i="68"/>
  <c r="AM131" i="67"/>
  <c r="AL135" i="67" l="1"/>
  <c r="AL135" i="75"/>
  <c r="AL135" i="73"/>
  <c r="AL190" i="69"/>
  <c r="AL190" i="70"/>
  <c r="AN133" i="72"/>
  <c r="AN190" i="72" s="1"/>
  <c r="AO133" i="68"/>
  <c r="AO190" i="68" s="1"/>
  <c r="AM130" i="75"/>
  <c r="AM132" i="75" s="1"/>
  <c r="AN129" i="75"/>
  <c r="AM130" i="74"/>
  <c r="AM132" i="74" s="1"/>
  <c r="AN129" i="74"/>
  <c r="AN129" i="73"/>
  <c r="AM130" i="73"/>
  <c r="AM132" i="73" s="1"/>
  <c r="AO131" i="72"/>
  <c r="AM130" i="70"/>
  <c r="AM132" i="70" s="1"/>
  <c r="AN129" i="70"/>
  <c r="AN129" i="69"/>
  <c r="AM130" i="69"/>
  <c r="AM132" i="69" s="1"/>
  <c r="AP131" i="68"/>
  <c r="AN129" i="67"/>
  <c r="AM130" i="67"/>
  <c r="AM132" i="67" s="1"/>
  <c r="AN135" i="72" l="1"/>
  <c r="AO135" i="68"/>
  <c r="AM133" i="67"/>
  <c r="AM190" i="67" s="1"/>
  <c r="AM133" i="70"/>
  <c r="AM135" i="70" s="1"/>
  <c r="AM133" i="75"/>
  <c r="AM190" i="75" s="1"/>
  <c r="AM133" i="69"/>
  <c r="AM190" i="69" s="1"/>
  <c r="AM133" i="74"/>
  <c r="AM190" i="74" s="1"/>
  <c r="AM133" i="73"/>
  <c r="AM135" i="73" s="1"/>
  <c r="AN131" i="75"/>
  <c r="AN131" i="74"/>
  <c r="AN131" i="73"/>
  <c r="AP129" i="72"/>
  <c r="AO130" i="72"/>
  <c r="AO132" i="72" s="1"/>
  <c r="AN131" i="70"/>
  <c r="AN131" i="69"/>
  <c r="AP130" i="68"/>
  <c r="AP132" i="68" s="1"/>
  <c r="AQ129" i="68"/>
  <c r="AN131" i="67"/>
  <c r="AM135" i="67" l="1"/>
  <c r="AM135" i="69"/>
  <c r="AM135" i="75"/>
  <c r="AN190" i="71"/>
  <c r="AO133" i="72"/>
  <c r="AO190" i="72" s="1"/>
  <c r="AM190" i="70"/>
  <c r="AM190" i="73"/>
  <c r="AP133" i="68"/>
  <c r="AP190" i="68" s="1"/>
  <c r="AN130" i="75"/>
  <c r="AN132" i="75" s="1"/>
  <c r="AO129" i="75"/>
  <c r="AN130" i="74"/>
  <c r="AN132" i="74" s="1"/>
  <c r="AO129" i="74"/>
  <c r="AN130" i="73"/>
  <c r="AN132" i="73" s="1"/>
  <c r="AO129" i="73"/>
  <c r="AP131" i="72"/>
  <c r="AN130" i="70"/>
  <c r="AN132" i="70" s="1"/>
  <c r="AO129" i="70"/>
  <c r="AN130" i="69"/>
  <c r="AN132" i="69" s="1"/>
  <c r="AO129" i="69"/>
  <c r="AQ131" i="68"/>
  <c r="AN130" i="67"/>
  <c r="AN132" i="67" s="1"/>
  <c r="AO129" i="67"/>
  <c r="AO135" i="72" l="1"/>
  <c r="AO190" i="71"/>
  <c r="AN133" i="73"/>
  <c r="AN190" i="73" s="1"/>
  <c r="AN133" i="75"/>
  <c r="AN135" i="75" s="1"/>
  <c r="AP135" i="68"/>
  <c r="AN133" i="70"/>
  <c r="AN135" i="70" s="1"/>
  <c r="AN133" i="67"/>
  <c r="AN190" i="67" s="1"/>
  <c r="AN133" i="69"/>
  <c r="AN135" i="69" s="1"/>
  <c r="AN133" i="74"/>
  <c r="AN190" i="74" s="1"/>
  <c r="AO131" i="75"/>
  <c r="AO131" i="74"/>
  <c r="AO131" i="73"/>
  <c r="AP130" i="72"/>
  <c r="AP132" i="72" s="1"/>
  <c r="AQ129" i="72"/>
  <c r="AO131" i="70"/>
  <c r="AO131" i="69"/>
  <c r="AR129" i="68"/>
  <c r="AQ130" i="68"/>
  <c r="AQ132" i="68" s="1"/>
  <c r="AO131" i="67"/>
  <c r="AN135" i="73" l="1"/>
  <c r="AN190" i="69"/>
  <c r="AN190" i="70"/>
  <c r="AN135" i="67"/>
  <c r="AQ133" i="68"/>
  <c r="AQ190" i="68" s="1"/>
  <c r="AP133" i="72"/>
  <c r="AP190" i="72" s="1"/>
  <c r="AN190" i="75"/>
  <c r="AO130" i="75"/>
  <c r="AO132" i="75" s="1"/>
  <c r="AP129" i="75"/>
  <c r="AO130" i="74"/>
  <c r="AO132" i="74" s="1"/>
  <c r="AP129" i="74"/>
  <c r="AO130" i="73"/>
  <c r="AO132" i="73" s="1"/>
  <c r="AP129" i="73"/>
  <c r="AQ131" i="72"/>
  <c r="AP129" i="70"/>
  <c r="AO130" i="70"/>
  <c r="AO132" i="70" s="1"/>
  <c r="AO130" i="69"/>
  <c r="AO132" i="69" s="1"/>
  <c r="AP129" i="69"/>
  <c r="AR131" i="68"/>
  <c r="AP129" i="67"/>
  <c r="AO130" i="67"/>
  <c r="AO132" i="67" s="1"/>
  <c r="AP135" i="72" l="1"/>
  <c r="AQ135" i="68"/>
  <c r="AO133" i="74"/>
  <c r="AO190" i="74" s="1"/>
  <c r="AO133" i="67"/>
  <c r="AO190" i="67" s="1"/>
  <c r="AP190" i="71"/>
  <c r="AO133" i="75"/>
  <c r="AO135" i="75" s="1"/>
  <c r="AO133" i="73"/>
  <c r="AO190" i="73" s="1"/>
  <c r="AO133" i="69"/>
  <c r="AO135" i="69" s="1"/>
  <c r="AO133" i="70"/>
  <c r="AO190" i="70" s="1"/>
  <c r="AP131" i="75"/>
  <c r="AP131" i="74"/>
  <c r="AP131" i="73"/>
  <c r="AR129" i="72"/>
  <c r="AQ130" i="72"/>
  <c r="AQ132" i="72" s="1"/>
  <c r="AP131" i="70"/>
  <c r="AP131" i="69"/>
  <c r="AR130" i="68"/>
  <c r="AR132" i="68" s="1"/>
  <c r="AS129" i="68"/>
  <c r="AP131" i="67"/>
  <c r="AO135" i="67" l="1"/>
  <c r="AO135" i="73"/>
  <c r="AO135" i="70"/>
  <c r="AO190" i="75"/>
  <c r="AR133" i="68"/>
  <c r="AR190" i="68" s="1"/>
  <c r="AO190" i="69"/>
  <c r="AQ133" i="72"/>
  <c r="AQ190" i="72" s="1"/>
  <c r="AP130" i="75"/>
  <c r="AP132" i="75" s="1"/>
  <c r="AQ129" i="75"/>
  <c r="AP130" i="74"/>
  <c r="AP132" i="74" s="1"/>
  <c r="AQ129" i="74"/>
  <c r="AP130" i="73"/>
  <c r="AP132" i="73" s="1"/>
  <c r="AQ129" i="73"/>
  <c r="AR131" i="72"/>
  <c r="AP130" i="70"/>
  <c r="AP132" i="70" s="1"/>
  <c r="AQ129" i="70"/>
  <c r="AP130" i="69"/>
  <c r="AP132" i="69" s="1"/>
  <c r="AQ129" i="69"/>
  <c r="AS131" i="68"/>
  <c r="AP130" i="67"/>
  <c r="AP132" i="67" s="1"/>
  <c r="AQ129" i="67"/>
  <c r="AR135" i="68" l="1"/>
  <c r="AQ135" i="72"/>
  <c r="AP133" i="75"/>
  <c r="AP190" i="75" s="1"/>
  <c r="AP133" i="73"/>
  <c r="AP190" i="73" s="1"/>
  <c r="AP133" i="67"/>
  <c r="AP190" i="67" s="1"/>
  <c r="AP133" i="69"/>
  <c r="AP135" i="69" s="1"/>
  <c r="AQ190" i="71"/>
  <c r="AP133" i="70"/>
  <c r="AP135" i="70" s="1"/>
  <c r="AP133" i="74"/>
  <c r="AP190" i="74" s="1"/>
  <c r="AQ131" i="75"/>
  <c r="AQ131" i="74"/>
  <c r="AQ131" i="73"/>
  <c r="AR130" i="72"/>
  <c r="AR132" i="72" s="1"/>
  <c r="AS129" i="72"/>
  <c r="AQ131" i="70"/>
  <c r="AQ131" i="69"/>
  <c r="AS130" i="68"/>
  <c r="AS132" i="68" s="1"/>
  <c r="AT129" i="68"/>
  <c r="AQ131" i="67"/>
  <c r="AP135" i="67" l="1"/>
  <c r="AP135" i="75"/>
  <c r="AP190" i="69"/>
  <c r="AS133" i="68"/>
  <c r="AS190" i="68" s="1"/>
  <c r="AP135" i="73"/>
  <c r="AP190" i="70"/>
  <c r="AR133" i="72"/>
  <c r="AR190" i="72" s="1"/>
  <c r="AQ130" i="75"/>
  <c r="AQ132" i="75" s="1"/>
  <c r="AR129" i="75"/>
  <c r="AQ130" i="74"/>
  <c r="AQ132" i="74" s="1"/>
  <c r="AR129" i="74"/>
  <c r="AQ130" i="73"/>
  <c r="AQ132" i="73" s="1"/>
  <c r="AR129" i="73"/>
  <c r="AS131" i="72"/>
  <c r="AR129" i="70"/>
  <c r="AQ130" i="70"/>
  <c r="AQ132" i="70" s="1"/>
  <c r="AQ130" i="69"/>
  <c r="AQ132" i="69" s="1"/>
  <c r="AR129" i="69"/>
  <c r="AT131" i="68"/>
  <c r="AQ130" i="67"/>
  <c r="AQ132" i="67" s="1"/>
  <c r="AR129" i="67"/>
  <c r="AS135" i="68" l="1"/>
  <c r="AR135" i="72"/>
  <c r="AR190" i="71"/>
  <c r="AQ133" i="67"/>
  <c r="AQ190" i="67" s="1"/>
  <c r="AQ133" i="69"/>
  <c r="AQ135" i="69" s="1"/>
  <c r="AQ133" i="75"/>
  <c r="AQ190" i="75" s="1"/>
  <c r="AQ133" i="73"/>
  <c r="AQ190" i="73" s="1"/>
  <c r="AQ133" i="74"/>
  <c r="AQ190" i="74" s="1"/>
  <c r="AQ133" i="70"/>
  <c r="AQ135" i="70" s="1"/>
  <c r="AR131" i="75"/>
  <c r="AR131" i="74"/>
  <c r="AR131" i="73"/>
  <c r="AS130" i="72"/>
  <c r="AS132" i="72" s="1"/>
  <c r="AT129" i="72"/>
  <c r="AR131" i="70"/>
  <c r="AR131" i="69"/>
  <c r="AT130" i="68"/>
  <c r="AT132" i="68" s="1"/>
  <c r="AU129" i="68"/>
  <c r="AR131" i="67"/>
  <c r="AQ135" i="75" l="1"/>
  <c r="AQ135" i="73"/>
  <c r="AQ190" i="70"/>
  <c r="AQ190" i="69"/>
  <c r="AQ135" i="67"/>
  <c r="AT133" i="68"/>
  <c r="AT190" i="68" s="1"/>
  <c r="AS133" i="72"/>
  <c r="AS190" i="72" s="1"/>
  <c r="AR130" i="75"/>
  <c r="AR132" i="75" s="1"/>
  <c r="AS129" i="75"/>
  <c r="AR130" i="74"/>
  <c r="AR132" i="74" s="1"/>
  <c r="AS129" i="74"/>
  <c r="AR130" i="73"/>
  <c r="AR132" i="73" s="1"/>
  <c r="AS129" i="73"/>
  <c r="AT131" i="72"/>
  <c r="AR130" i="70"/>
  <c r="AR132" i="70" s="1"/>
  <c r="AS129" i="70"/>
  <c r="AR130" i="69"/>
  <c r="AR132" i="69" s="1"/>
  <c r="AS129" i="69"/>
  <c r="AU131" i="68"/>
  <c r="AR130" i="67"/>
  <c r="AR132" i="67" s="1"/>
  <c r="AS129" i="67"/>
  <c r="AT135" i="68" l="1"/>
  <c r="AR133" i="74"/>
  <c r="AR190" i="74" s="1"/>
  <c r="AR133" i="70"/>
  <c r="AR190" i="70" s="1"/>
  <c r="AR133" i="75"/>
  <c r="AR135" i="75" s="1"/>
  <c r="AS135" i="72"/>
  <c r="AS190" i="71"/>
  <c r="AR133" i="67"/>
  <c r="AR190" i="67" s="1"/>
  <c r="AR133" i="69"/>
  <c r="AR190" i="69" s="1"/>
  <c r="AR133" i="73"/>
  <c r="AR135" i="73" s="1"/>
  <c r="AS131" i="75"/>
  <c r="AS131" i="74"/>
  <c r="AS131" i="73"/>
  <c r="AT130" i="72"/>
  <c r="AT132" i="72" s="1"/>
  <c r="AU129" i="72"/>
  <c r="AS131" i="70"/>
  <c r="AS131" i="69"/>
  <c r="AU130" i="68"/>
  <c r="AU132" i="68" s="1"/>
  <c r="AV129" i="68"/>
  <c r="AS131" i="67"/>
  <c r="AR135" i="67" l="1"/>
  <c r="AR135" i="70"/>
  <c r="AR135" i="69"/>
  <c r="AT133" i="72"/>
  <c r="AT190" i="72" s="1"/>
  <c r="AR190" i="75"/>
  <c r="AR190" i="73"/>
  <c r="AU133" i="68"/>
  <c r="AU190" i="68" s="1"/>
  <c r="AT129" i="75"/>
  <c r="AS130" i="75"/>
  <c r="AS132" i="75" s="1"/>
  <c r="AT129" i="74"/>
  <c r="AS130" i="74"/>
  <c r="AS132" i="74" s="1"/>
  <c r="AS130" i="73"/>
  <c r="AS132" i="73" s="1"/>
  <c r="AT129" i="73"/>
  <c r="AU131" i="72"/>
  <c r="AS130" i="70"/>
  <c r="AS132" i="70" s="1"/>
  <c r="AT129" i="70"/>
  <c r="AT129" i="69"/>
  <c r="AS130" i="69"/>
  <c r="AS132" i="69" s="1"/>
  <c r="AV131" i="68"/>
  <c r="AS130" i="67"/>
  <c r="AS132" i="67" s="1"/>
  <c r="AT129" i="67"/>
  <c r="AT135" i="72" l="1"/>
  <c r="AU135" i="68"/>
  <c r="AS133" i="75"/>
  <c r="AS190" i="75" s="1"/>
  <c r="AS133" i="69"/>
  <c r="AS190" i="69" s="1"/>
  <c r="AS133" i="73"/>
  <c r="AS135" i="73" s="1"/>
  <c r="AS133" i="67"/>
  <c r="AS190" i="67" s="1"/>
  <c r="AS133" i="74"/>
  <c r="AS190" i="74" s="1"/>
  <c r="AT190" i="71"/>
  <c r="AS133" i="70"/>
  <c r="AS135" i="70" s="1"/>
  <c r="AT131" i="75"/>
  <c r="AT131" i="74"/>
  <c r="AT131" i="73"/>
  <c r="AV129" i="72"/>
  <c r="AU130" i="72"/>
  <c r="AU132" i="72" s="1"/>
  <c r="AT131" i="70"/>
  <c r="AT131" i="69"/>
  <c r="AW129" i="68"/>
  <c r="AV130" i="68"/>
  <c r="AV132" i="68" s="1"/>
  <c r="AT131" i="67"/>
  <c r="AS135" i="75" l="1"/>
  <c r="AS135" i="69"/>
  <c r="AS190" i="73"/>
  <c r="AS135" i="67"/>
  <c r="AV133" i="68"/>
  <c r="AV190" i="68" s="1"/>
  <c r="AU133" i="72"/>
  <c r="AU135" i="72" s="1"/>
  <c r="AS190" i="70"/>
  <c r="AT130" i="75"/>
  <c r="AT132" i="75" s="1"/>
  <c r="AU129" i="75"/>
  <c r="AU129" i="74"/>
  <c r="AT130" i="74"/>
  <c r="AT132" i="74" s="1"/>
  <c r="AT130" i="73"/>
  <c r="AT132" i="73" s="1"/>
  <c r="AU129" i="73"/>
  <c r="AV131" i="72"/>
  <c r="AT130" i="70"/>
  <c r="AT132" i="70" s="1"/>
  <c r="AU129" i="70"/>
  <c r="AT130" i="69"/>
  <c r="AT132" i="69" s="1"/>
  <c r="AU129" i="69"/>
  <c r="AW131" i="68"/>
  <c r="AT130" i="67"/>
  <c r="AT132" i="67" s="1"/>
  <c r="AU129" i="67"/>
  <c r="AV135" i="68" l="1"/>
  <c r="AT133" i="75"/>
  <c r="AT190" i="75" s="1"/>
  <c r="AT133" i="67"/>
  <c r="AT190" i="67" s="1"/>
  <c r="AU190" i="72"/>
  <c r="AT133" i="69"/>
  <c r="AT190" i="69" s="1"/>
  <c r="AT133" i="73"/>
  <c r="AT190" i="73" s="1"/>
  <c r="AT133" i="74"/>
  <c r="AT190" i="74" s="1"/>
  <c r="AT133" i="70"/>
  <c r="AT135" i="70" s="1"/>
  <c r="AU131" i="75"/>
  <c r="AU131" i="74"/>
  <c r="AU131" i="73"/>
  <c r="AV130" i="72"/>
  <c r="AV132" i="72" s="1"/>
  <c r="AW129" i="72"/>
  <c r="AU131" i="70"/>
  <c r="AU131" i="69"/>
  <c r="AW130" i="68"/>
  <c r="AW132" i="68" s="1"/>
  <c r="AX129" i="68"/>
  <c r="AU131" i="67"/>
  <c r="AT135" i="67" l="1"/>
  <c r="AT135" i="75"/>
  <c r="AT135" i="69"/>
  <c r="AT135" i="73"/>
  <c r="AU190" i="71"/>
  <c r="AT190" i="70"/>
  <c r="AW133" i="68"/>
  <c r="AW190" i="68" s="1"/>
  <c r="AV133" i="72"/>
  <c r="AV190" i="72" s="1"/>
  <c r="AU130" i="75"/>
  <c r="AU132" i="75" s="1"/>
  <c r="AV129" i="75"/>
  <c r="AU130" i="74"/>
  <c r="AU132" i="74" s="1"/>
  <c r="AV129" i="74"/>
  <c r="AV129" i="73"/>
  <c r="AU130" i="73"/>
  <c r="AU132" i="73" s="1"/>
  <c r="AW131" i="72"/>
  <c r="AU130" i="70"/>
  <c r="AU132" i="70" s="1"/>
  <c r="AV129" i="70"/>
  <c r="AV129" i="69"/>
  <c r="AU130" i="69"/>
  <c r="AU132" i="69" s="1"/>
  <c r="AX131" i="68"/>
  <c r="AV129" i="67"/>
  <c r="AU130" i="67"/>
  <c r="AU132" i="67" s="1"/>
  <c r="AW135" i="68" l="1"/>
  <c r="AU133" i="74"/>
  <c r="AU190" i="74" s="1"/>
  <c r="AU133" i="75"/>
  <c r="AU135" i="75" s="1"/>
  <c r="AU133" i="67"/>
  <c r="AU190" i="67" s="1"/>
  <c r="AV190" i="71"/>
  <c r="AV135" i="72"/>
  <c r="AU133" i="70"/>
  <c r="AU190" i="70" s="1"/>
  <c r="AU133" i="69"/>
  <c r="AU190" i="69" s="1"/>
  <c r="AU133" i="73"/>
  <c r="AU190" i="73" s="1"/>
  <c r="AV131" i="75"/>
  <c r="AV131" i="74"/>
  <c r="AV131" i="73"/>
  <c r="AW130" i="72"/>
  <c r="AW132" i="72" s="1"/>
  <c r="AX129" i="72"/>
  <c r="AV131" i="70"/>
  <c r="AV131" i="69"/>
  <c r="AX130" i="68"/>
  <c r="AX132" i="68" s="1"/>
  <c r="AY129" i="68"/>
  <c r="AV131" i="67"/>
  <c r="AU135" i="67" l="1"/>
  <c r="AX133" i="68"/>
  <c r="AX190" i="68" s="1"/>
  <c r="AU135" i="73"/>
  <c r="AU190" i="75"/>
  <c r="AW133" i="72"/>
  <c r="AW190" i="72" s="1"/>
  <c r="AU135" i="69"/>
  <c r="AU135" i="70"/>
  <c r="AV130" i="75"/>
  <c r="AV132" i="75" s="1"/>
  <c r="AW129" i="75"/>
  <c r="AV130" i="74"/>
  <c r="AV132" i="74" s="1"/>
  <c r="AW129" i="74"/>
  <c r="AV130" i="73"/>
  <c r="AV132" i="73" s="1"/>
  <c r="AW129" i="73"/>
  <c r="AX131" i="72"/>
  <c r="AV130" i="70"/>
  <c r="AV132" i="70" s="1"/>
  <c r="AW129" i="70"/>
  <c r="AV130" i="69"/>
  <c r="AV132" i="69" s="1"/>
  <c r="AW129" i="69"/>
  <c r="AY131" i="68"/>
  <c r="AV130" i="67"/>
  <c r="AV132" i="67" s="1"/>
  <c r="AW129" i="67"/>
  <c r="AX135" i="68" l="1"/>
  <c r="AW135" i="72"/>
  <c r="AV133" i="73"/>
  <c r="AV190" i="73" s="1"/>
  <c r="AV133" i="70"/>
  <c r="AV135" i="70" s="1"/>
  <c r="AV133" i="74"/>
  <c r="AV190" i="74" s="1"/>
  <c r="AV133" i="69"/>
  <c r="AV135" i="69" s="1"/>
  <c r="AV133" i="67"/>
  <c r="AV190" i="67" s="1"/>
  <c r="AW190" i="71"/>
  <c r="AV133" i="75"/>
  <c r="AV190" i="75" s="1"/>
  <c r="AW131" i="75"/>
  <c r="AW131" i="74"/>
  <c r="AW131" i="73"/>
  <c r="AX130" i="72"/>
  <c r="AX132" i="72" s="1"/>
  <c r="AY129" i="72"/>
  <c r="AW131" i="70"/>
  <c r="AW131" i="69"/>
  <c r="AZ129" i="68"/>
  <c r="AY130" i="68"/>
  <c r="AY132" i="68" s="1"/>
  <c r="AW131" i="67"/>
  <c r="AV135" i="73" l="1"/>
  <c r="AV135" i="67"/>
  <c r="AV135" i="75"/>
  <c r="AV190" i="69"/>
  <c r="AY133" i="68"/>
  <c r="AY190" i="68" s="1"/>
  <c r="AX133" i="72"/>
  <c r="AX190" i="72" s="1"/>
  <c r="AV190" i="70"/>
  <c r="AW130" i="75"/>
  <c r="AW132" i="75" s="1"/>
  <c r="AX129" i="75"/>
  <c r="AW130" i="74"/>
  <c r="AW132" i="74" s="1"/>
  <c r="AX129" i="74"/>
  <c r="AW130" i="73"/>
  <c r="AW132" i="73" s="1"/>
  <c r="AX129" i="73"/>
  <c r="AY131" i="72"/>
  <c r="AX129" i="70"/>
  <c r="AW130" i="70"/>
  <c r="AW132" i="70" s="1"/>
  <c r="AW130" i="69"/>
  <c r="AW132" i="69" s="1"/>
  <c r="AX129" i="69"/>
  <c r="AZ131" i="68"/>
  <c r="AX129" i="67"/>
  <c r="AW130" i="67"/>
  <c r="AW132" i="67" s="1"/>
  <c r="AY135" i="68" l="1"/>
  <c r="AX135" i="72"/>
  <c r="AW133" i="75"/>
  <c r="AW190" i="75" s="1"/>
  <c r="AW133" i="67"/>
  <c r="AW190" i="67" s="1"/>
  <c r="AW133" i="73"/>
  <c r="AW135" i="73" s="1"/>
  <c r="AW133" i="69"/>
  <c r="AW190" i="69" s="1"/>
  <c r="AW133" i="70"/>
  <c r="AW135" i="70" s="1"/>
  <c r="AW133" i="74"/>
  <c r="AW190" i="74" s="1"/>
  <c r="AX131" i="75"/>
  <c r="AX131" i="74"/>
  <c r="AX131" i="73"/>
  <c r="AY130" i="72"/>
  <c r="AY132" i="72" s="1"/>
  <c r="AZ129" i="72"/>
  <c r="AX131" i="70"/>
  <c r="AX131" i="69"/>
  <c r="AZ130" i="68"/>
  <c r="AZ132" i="68" s="1"/>
  <c r="BA129" i="68"/>
  <c r="AX131" i="67"/>
  <c r="AW135" i="67" l="1"/>
  <c r="AW135" i="75"/>
  <c r="AW135" i="69"/>
  <c r="AX190" i="71"/>
  <c r="AW190" i="73"/>
  <c r="AW190" i="70"/>
  <c r="AZ133" i="68"/>
  <c r="AZ190" i="68" s="1"/>
  <c r="AY133" i="72"/>
  <c r="AY190" i="72" s="1"/>
  <c r="AX130" i="75"/>
  <c r="AX132" i="75" s="1"/>
  <c r="AY129" i="75"/>
  <c r="AX130" i="74"/>
  <c r="AX132" i="74" s="1"/>
  <c r="AY129" i="74"/>
  <c r="AX130" i="73"/>
  <c r="AX132" i="73" s="1"/>
  <c r="AY129" i="73"/>
  <c r="AZ131" i="72"/>
  <c r="AX130" i="70"/>
  <c r="AX132" i="70" s="1"/>
  <c r="AY129" i="70"/>
  <c r="AX130" i="69"/>
  <c r="AX132" i="69" s="1"/>
  <c r="AY129" i="69"/>
  <c r="BA131" i="68"/>
  <c r="AX130" i="67"/>
  <c r="AX132" i="67" s="1"/>
  <c r="AY129" i="67"/>
  <c r="AY135" i="72" l="1"/>
  <c r="AZ135" i="68"/>
  <c r="AX133" i="67"/>
  <c r="AX190" i="67" s="1"/>
  <c r="AX133" i="75"/>
  <c r="AX190" i="75" s="1"/>
  <c r="AX133" i="69"/>
  <c r="AX190" i="69" s="1"/>
  <c r="AY190" i="71"/>
  <c r="AX133" i="73"/>
  <c r="AX190" i="73" s="1"/>
  <c r="AX133" i="70"/>
  <c r="AX135" i="70" s="1"/>
  <c r="AX133" i="74"/>
  <c r="AX190" i="74" s="1"/>
  <c r="AY131" i="75"/>
  <c r="AY131" i="74"/>
  <c r="AY131" i="73"/>
  <c r="AZ130" i="72"/>
  <c r="AZ132" i="72" s="1"/>
  <c r="BA129" i="72"/>
  <c r="AY131" i="70"/>
  <c r="AY131" i="69"/>
  <c r="BA130" i="68"/>
  <c r="BA132" i="68" s="1"/>
  <c r="BB129" i="68"/>
  <c r="AY131" i="67"/>
  <c r="AX135" i="67" l="1"/>
  <c r="AX135" i="69"/>
  <c r="AX135" i="75"/>
  <c r="AX135" i="73"/>
  <c r="AZ133" i="72"/>
  <c r="AZ190" i="72" s="1"/>
  <c r="BA133" i="68"/>
  <c r="BA190" i="68" s="1"/>
  <c r="AX190" i="70"/>
  <c r="AY130" i="75"/>
  <c r="AY132" i="75" s="1"/>
  <c r="AZ129" i="75"/>
  <c r="AY130" i="74"/>
  <c r="AY132" i="74" s="1"/>
  <c r="AZ129" i="74"/>
  <c r="AY130" i="73"/>
  <c r="AY132" i="73" s="1"/>
  <c r="AZ129" i="73"/>
  <c r="BA131" i="72"/>
  <c r="AZ129" i="70"/>
  <c r="AY130" i="70"/>
  <c r="AY132" i="70" s="1"/>
  <c r="AY130" i="69"/>
  <c r="AY132" i="69" s="1"/>
  <c r="AZ129" i="69"/>
  <c r="BB131" i="68"/>
  <c r="BB130" i="68" s="1"/>
  <c r="BB132" i="68" s="1"/>
  <c r="AY130" i="67"/>
  <c r="AY132" i="67" s="1"/>
  <c r="AZ129" i="67"/>
  <c r="BA135" i="68" l="1"/>
  <c r="AZ135" i="72"/>
  <c r="AY133" i="67"/>
  <c r="AY190" i="67" s="1"/>
  <c r="AY133" i="75"/>
  <c r="AY135" i="75" s="1"/>
  <c r="BB133" i="68"/>
  <c r="BB190" i="68" s="1"/>
  <c r="AY133" i="73"/>
  <c r="AY190" i="73" s="1"/>
  <c r="AY133" i="74"/>
  <c r="AY190" i="74" s="1"/>
  <c r="AY133" i="69"/>
  <c r="AY190" i="69" s="1"/>
  <c r="AY133" i="70"/>
  <c r="AY135" i="70" s="1"/>
  <c r="AZ131" i="75"/>
  <c r="AZ131" i="74"/>
  <c r="AZ131" i="73"/>
  <c r="BA130" i="72"/>
  <c r="BA132" i="72" s="1"/>
  <c r="BB129" i="72"/>
  <c r="AZ131" i="70"/>
  <c r="AZ131" i="69"/>
  <c r="AZ131" i="67"/>
  <c r="AY135" i="67" l="1"/>
  <c r="AY135" i="73"/>
  <c r="BB135" i="68"/>
  <c r="AY190" i="70"/>
  <c r="AZ190" i="71"/>
  <c r="BA133" i="72"/>
  <c r="BA190" i="72" s="1"/>
  <c r="AY135" i="69"/>
  <c r="AY190" i="75"/>
  <c r="AZ130" i="75"/>
  <c r="AZ132" i="75" s="1"/>
  <c r="BA129" i="75"/>
  <c r="AZ130" i="74"/>
  <c r="AZ132" i="74" s="1"/>
  <c r="BA129" i="74"/>
  <c r="AZ130" i="73"/>
  <c r="AZ132" i="73" s="1"/>
  <c r="BA129" i="73"/>
  <c r="BB131" i="72"/>
  <c r="BB130" i="72" s="1"/>
  <c r="BB132" i="72" s="1"/>
  <c r="AZ130" i="70"/>
  <c r="AZ132" i="70" s="1"/>
  <c r="BA129" i="70"/>
  <c r="AZ130" i="69"/>
  <c r="AZ132" i="69" s="1"/>
  <c r="BA129" i="69"/>
  <c r="AZ130" i="67"/>
  <c r="AZ132" i="67" s="1"/>
  <c r="BA129" i="67"/>
  <c r="BA135" i="72" l="1"/>
  <c r="AZ133" i="75"/>
  <c r="AZ190" i="75" s="1"/>
  <c r="AZ133" i="67"/>
  <c r="AZ190" i="67" s="1"/>
  <c r="BA190" i="71"/>
  <c r="BB133" i="72"/>
  <c r="BB190" i="72" s="1"/>
  <c r="AZ133" i="69"/>
  <c r="AZ190" i="69" s="1"/>
  <c r="AZ133" i="73"/>
  <c r="AZ190" i="73" s="1"/>
  <c r="AZ133" i="70"/>
  <c r="AZ135" i="70" s="1"/>
  <c r="AZ133" i="74"/>
  <c r="AZ190" i="74" s="1"/>
  <c r="BA131" i="75"/>
  <c r="BA131" i="74"/>
  <c r="BA131" i="73"/>
  <c r="BA131" i="70"/>
  <c r="BA131" i="69"/>
  <c r="BA131" i="67"/>
  <c r="BB135" i="72" l="1"/>
  <c r="AZ135" i="75"/>
  <c r="AZ135" i="67"/>
  <c r="AZ135" i="73"/>
  <c r="AZ135" i="69"/>
  <c r="BB190" i="71"/>
  <c r="AZ190" i="70"/>
  <c r="BB129" i="75"/>
  <c r="BA130" i="75"/>
  <c r="BA132" i="75" s="1"/>
  <c r="BB129" i="74"/>
  <c r="BA130" i="74"/>
  <c r="BA132" i="74" s="1"/>
  <c r="BA130" i="73"/>
  <c r="BA132" i="73" s="1"/>
  <c r="BB129" i="73"/>
  <c r="BA130" i="70"/>
  <c r="BA132" i="70" s="1"/>
  <c r="BB129" i="70"/>
  <c r="BB129" i="69"/>
  <c r="BA130" i="69"/>
  <c r="BA132" i="69" s="1"/>
  <c r="BA130" i="67"/>
  <c r="BA132" i="67" s="1"/>
  <c r="BB129" i="67"/>
  <c r="BA133" i="67" l="1"/>
  <c r="BA190" i="67" s="1"/>
  <c r="BA133" i="69"/>
  <c r="BA135" i="69" s="1"/>
  <c r="BA133" i="74"/>
  <c r="BA190" i="74" s="1"/>
  <c r="BA133" i="73"/>
  <c r="BA135" i="73" s="1"/>
  <c r="BA133" i="75"/>
  <c r="BA190" i="75" s="1"/>
  <c r="BA133" i="70"/>
  <c r="BA135" i="70" s="1"/>
  <c r="BB131" i="75"/>
  <c r="BB130" i="75" s="1"/>
  <c r="BB132" i="75" s="1"/>
  <c r="BB131" i="74"/>
  <c r="BB130" i="74" s="1"/>
  <c r="BB132" i="74" s="1"/>
  <c r="BB131" i="73"/>
  <c r="BB130" i="73" s="1"/>
  <c r="BB132" i="73" s="1"/>
  <c r="BB131" i="70"/>
  <c r="BB130" i="70" s="1"/>
  <c r="BB132" i="70" s="1"/>
  <c r="BB131" i="69"/>
  <c r="BB130" i="69" s="1"/>
  <c r="BB132" i="69" s="1"/>
  <c r="BB131" i="67"/>
  <c r="BB130" i="67" s="1"/>
  <c r="BB132" i="67" s="1"/>
  <c r="BA135" i="75" l="1"/>
  <c r="BA135" i="67"/>
  <c r="BB133" i="74"/>
  <c r="BB190" i="74" s="1"/>
  <c r="BA190" i="73"/>
  <c r="BB133" i="67"/>
  <c r="BB135" i="67" s="1"/>
  <c r="BA190" i="69"/>
  <c r="BB133" i="75"/>
  <c r="BB190" i="75" s="1"/>
  <c r="BA190" i="70"/>
  <c r="BB133" i="73"/>
  <c r="BB135" i="73" s="1"/>
  <c r="BB133" i="69"/>
  <c r="BB135" i="69" s="1"/>
  <c r="BB133" i="70"/>
  <c r="BB135" i="70" s="1"/>
  <c r="BB135" i="75" l="1"/>
  <c r="BB190" i="67"/>
  <c r="BB190" i="70"/>
  <c r="BB190" i="69"/>
  <c r="BB190" i="73"/>
  <c r="BF40" i="81"/>
  <c r="BF39" i="81" s="1"/>
  <c r="BG40" i="81"/>
  <c r="BH40" i="81"/>
  <c r="BH39" i="81" s="1"/>
  <c r="AJ45" i="81"/>
  <c r="AJ43" i="81"/>
  <c r="AK43" i="81" s="1"/>
  <c r="AL43" i="81" s="1"/>
  <c r="BG39" i="81" l="1"/>
  <c r="AK45" i="81"/>
  <c r="AL45" i="81" s="1"/>
  <c r="AM45" i="81" s="1"/>
  <c r="AM43" i="81"/>
  <c r="AN43" i="81" l="1"/>
  <c r="AN45" i="81"/>
  <c r="AO43" i="81" l="1"/>
  <c r="AO45" i="81"/>
  <c r="AP43" i="81" l="1"/>
  <c r="AP45" i="81"/>
  <c r="AQ43" i="81" l="1"/>
  <c r="AQ45" i="81"/>
  <c r="AR43" i="81" l="1"/>
  <c r="AR45" i="81"/>
  <c r="AS43" i="81" l="1"/>
  <c r="AS45" i="81"/>
  <c r="AT43" i="81" l="1"/>
  <c r="AT45" i="81"/>
  <c r="AU43" i="81" l="1"/>
  <c r="AU45" i="81"/>
  <c r="AV43" i="81" l="1"/>
  <c r="AV45" i="81"/>
  <c r="AW43" i="81" l="1"/>
  <c r="AW45" i="81"/>
  <c r="AX43" i="81" l="1"/>
  <c r="AX45" i="81"/>
  <c r="AY43" i="81" l="1"/>
  <c r="AY45" i="81"/>
  <c r="AZ43" i="81" l="1"/>
  <c r="AZ45" i="81"/>
  <c r="BA43" i="81" l="1"/>
  <c r="BA45" i="81"/>
  <c r="BB43" i="81" l="1"/>
  <c r="BB45" i="81"/>
  <c r="BC43" i="81" l="1"/>
  <c r="BC45" i="81"/>
  <c r="BD43" i="81" l="1"/>
  <c r="BD45" i="81"/>
  <c r="BE43" i="81" l="1"/>
  <c r="BE45" i="81"/>
  <c r="BF43" i="81" l="1"/>
  <c r="BF45" i="81"/>
  <c r="BG43" i="81" l="1"/>
  <c r="BF44" i="81"/>
  <c r="BG45" i="81"/>
  <c r="AY172" i="74" l="1"/>
  <c r="AY194" i="74" s="1"/>
  <c r="AY172" i="73"/>
  <c r="AY194" i="73" s="1"/>
  <c r="AY172" i="71"/>
  <c r="AY194" i="71" s="1"/>
  <c r="AY172" i="69"/>
  <c r="AY194" i="69" s="1"/>
  <c r="AY172" i="67"/>
  <c r="AY194" i="67" s="1"/>
  <c r="AY172" i="88"/>
  <c r="AY194" i="88" s="1"/>
  <c r="AY172" i="75"/>
  <c r="AY194" i="75" s="1"/>
  <c r="AY172" i="72"/>
  <c r="AY194" i="72" s="1"/>
  <c r="AY172" i="70"/>
  <c r="AY194" i="70" s="1"/>
  <c r="AY172" i="68"/>
  <c r="AY194" i="68" s="1"/>
  <c r="AY172" i="63"/>
  <c r="BH43" i="81"/>
  <c r="BG44" i="81"/>
  <c r="BH45" i="81"/>
  <c r="BI45" i="81" s="1"/>
  <c r="BI46" i="81" s="1"/>
  <c r="BH44" i="81" l="1"/>
  <c r="BI43" i="81"/>
  <c r="BI44" i="81" s="1"/>
  <c r="AZ172" i="74"/>
  <c r="AZ194" i="74" s="1"/>
  <c r="AZ172" i="73"/>
  <c r="AZ194" i="73" s="1"/>
  <c r="AZ172" i="71"/>
  <c r="AZ194" i="71" s="1"/>
  <c r="AZ172" i="69"/>
  <c r="AZ194" i="69" s="1"/>
  <c r="AZ172" i="68"/>
  <c r="AZ194" i="68" s="1"/>
  <c r="AZ172" i="88"/>
  <c r="AZ194" i="88" s="1"/>
  <c r="AZ172" i="70"/>
  <c r="AZ194" i="70" s="1"/>
  <c r="AZ172" i="75"/>
  <c r="AZ194" i="75" s="1"/>
  <c r="AZ172" i="72"/>
  <c r="AZ194" i="72" s="1"/>
  <c r="AZ172" i="67"/>
  <c r="AZ194" i="67" s="1"/>
  <c r="AZ172" i="63"/>
  <c r="BB176" i="74"/>
  <c r="BB176" i="73"/>
  <c r="BB176" i="67"/>
  <c r="BB195" i="67" s="1"/>
  <c r="BB176" i="68"/>
  <c r="BB195" i="68" s="1"/>
  <c r="BB176" i="71"/>
  <c r="BB176" i="70"/>
  <c r="BB176" i="88"/>
  <c r="BB195" i="88" s="1"/>
  <c r="BB176" i="69"/>
  <c r="BB176" i="72"/>
  <c r="BB176" i="75"/>
  <c r="BB176" i="63"/>
  <c r="BB71" i="63"/>
  <c r="BA71" i="63"/>
  <c r="AZ71" i="63"/>
  <c r="AY71" i="63"/>
  <c r="AX71" i="63"/>
  <c r="AW71" i="63"/>
  <c r="AV71" i="63"/>
  <c r="AU71" i="63"/>
  <c r="AT71" i="63"/>
  <c r="AS71" i="63"/>
  <c r="AR71" i="63"/>
  <c r="AQ71" i="63"/>
  <c r="AP71" i="63"/>
  <c r="AO71" i="63"/>
  <c r="AN71" i="63"/>
  <c r="AM71" i="63"/>
  <c r="AL71" i="63"/>
  <c r="AK71" i="63"/>
  <c r="AJ71" i="63"/>
  <c r="AI71" i="63"/>
  <c r="AH71" i="63"/>
  <c r="AG71" i="63"/>
  <c r="AF71" i="63"/>
  <c r="AE71" i="63"/>
  <c r="AD71" i="63"/>
  <c r="AC71" i="63"/>
  <c r="AB71" i="63"/>
  <c r="AA71" i="63"/>
  <c r="Z71" i="63"/>
  <c r="Y71" i="63"/>
  <c r="X71" i="63"/>
  <c r="W71" i="63"/>
  <c r="V71" i="63"/>
  <c r="U71" i="63"/>
  <c r="T71" i="63"/>
  <c r="S71" i="63"/>
  <c r="R71" i="63"/>
  <c r="Q71" i="63"/>
  <c r="P71" i="63"/>
  <c r="O71" i="63"/>
  <c r="N71" i="63"/>
  <c r="M71" i="63"/>
  <c r="L71" i="63"/>
  <c r="K71" i="63"/>
  <c r="J71" i="63"/>
  <c r="I71" i="63"/>
  <c r="H71" i="63"/>
  <c r="G71" i="63"/>
  <c r="F71" i="63"/>
  <c r="BB64" i="63"/>
  <c r="BB82" i="63" s="1"/>
  <c r="BB83" i="63" s="1"/>
  <c r="BA64" i="63"/>
  <c r="AZ64" i="63"/>
  <c r="AY64" i="63"/>
  <c r="AX64" i="63"/>
  <c r="AW64" i="63"/>
  <c r="AV64" i="63"/>
  <c r="AU64" i="63"/>
  <c r="AT64" i="63"/>
  <c r="AS64" i="63"/>
  <c r="AR64" i="63"/>
  <c r="AQ64" i="63"/>
  <c r="AP64" i="63"/>
  <c r="AO64" i="63"/>
  <c r="AN64" i="63"/>
  <c r="AM64" i="63"/>
  <c r="AL64" i="63"/>
  <c r="AK64" i="63"/>
  <c r="AJ64" i="63"/>
  <c r="AI64" i="63"/>
  <c r="AH64" i="63"/>
  <c r="AG64" i="63"/>
  <c r="AF64" i="63"/>
  <c r="AE64" i="63"/>
  <c r="AD64" i="63"/>
  <c r="AC64" i="63"/>
  <c r="AB64" i="63"/>
  <c r="AA64" i="63"/>
  <c r="Z64" i="63"/>
  <c r="Y64" i="63"/>
  <c r="X64" i="63"/>
  <c r="W64" i="63"/>
  <c r="V64" i="63"/>
  <c r="U64" i="63"/>
  <c r="T64" i="63"/>
  <c r="S64" i="63"/>
  <c r="R64" i="63"/>
  <c r="Q64" i="63"/>
  <c r="P64" i="63"/>
  <c r="O64" i="63"/>
  <c r="N64" i="63"/>
  <c r="M64" i="63"/>
  <c r="L64" i="63"/>
  <c r="K64" i="63"/>
  <c r="J64" i="63"/>
  <c r="I64" i="63"/>
  <c r="H64" i="63"/>
  <c r="G64" i="63"/>
  <c r="F64" i="63"/>
  <c r="E128" i="63"/>
  <c r="AA81" i="63"/>
  <c r="Z81" i="63"/>
  <c r="Y81" i="63"/>
  <c r="X81" i="63"/>
  <c r="W81" i="63"/>
  <c r="V81" i="63"/>
  <c r="U81" i="63"/>
  <c r="T81" i="63"/>
  <c r="S81" i="63"/>
  <c r="R81" i="63"/>
  <c r="Q81" i="63"/>
  <c r="P81" i="63"/>
  <c r="O81" i="63"/>
  <c r="N81" i="63"/>
  <c r="M81" i="63"/>
  <c r="L81" i="63"/>
  <c r="K81" i="63"/>
  <c r="J81" i="63"/>
  <c r="I81" i="63"/>
  <c r="H81" i="63"/>
  <c r="G81" i="63"/>
  <c r="F81" i="63"/>
  <c r="E81" i="63"/>
  <c r="AY82" i="63"/>
  <c r="AY83" i="63" s="1"/>
  <c r="BB172" i="74" l="1"/>
  <c r="BB194" i="74" s="1"/>
  <c r="BB172" i="88"/>
  <c r="BB194" i="88" s="1"/>
  <c r="BB172" i="75"/>
  <c r="BB194" i="75" s="1"/>
  <c r="BB172" i="72"/>
  <c r="BB194" i="72" s="1"/>
  <c r="BB172" i="70"/>
  <c r="BB194" i="70" s="1"/>
  <c r="BB172" i="68"/>
  <c r="BB194" i="68" s="1"/>
  <c r="BB172" i="69"/>
  <c r="BB194" i="69" s="1"/>
  <c r="BB172" i="67"/>
  <c r="BB194" i="67" s="1"/>
  <c r="BB172" i="73"/>
  <c r="BB194" i="73" s="1"/>
  <c r="BB172" i="71"/>
  <c r="BB194" i="71" s="1"/>
  <c r="BB172" i="63"/>
  <c r="BA172" i="74"/>
  <c r="BA194" i="74" s="1"/>
  <c r="BA172" i="88"/>
  <c r="BA194" i="88" s="1"/>
  <c r="BA172" i="75"/>
  <c r="BA194" i="75" s="1"/>
  <c r="BA172" i="72"/>
  <c r="BA194" i="72" s="1"/>
  <c r="BA172" i="70"/>
  <c r="BA194" i="70" s="1"/>
  <c r="BA172" i="68"/>
  <c r="BA194" i="68" s="1"/>
  <c r="BA172" i="67"/>
  <c r="BA194" i="67" s="1"/>
  <c r="BA172" i="69"/>
  <c r="BA194" i="69" s="1"/>
  <c r="BA172" i="73"/>
  <c r="BA194" i="73" s="1"/>
  <c r="BA172" i="71"/>
  <c r="BA194" i="71" s="1"/>
  <c r="BA172" i="63"/>
  <c r="AW82" i="63"/>
  <c r="AW83" i="63" s="1"/>
  <c r="AG82" i="63"/>
  <c r="AG83" i="63" s="1"/>
  <c r="Q82" i="63"/>
  <c r="Y82" i="63"/>
  <c r="AO82" i="63"/>
  <c r="AX82" i="63"/>
  <c r="AX83" i="63" s="1"/>
  <c r="AF82" i="63"/>
  <c r="AF83" i="63" s="1"/>
  <c r="AV82" i="63"/>
  <c r="P82" i="63"/>
  <c r="AN82" i="63"/>
  <c r="AN83" i="63" s="1"/>
  <c r="X82" i="63"/>
  <c r="X83" i="63" s="1"/>
  <c r="J82" i="63"/>
  <c r="AP82" i="63"/>
  <c r="R82" i="63"/>
  <c r="Z82" i="63"/>
  <c r="AH82" i="63"/>
  <c r="AB82" i="63"/>
  <c r="AB83" i="63" s="1"/>
  <c r="AC82" i="63"/>
  <c r="AK82" i="63"/>
  <c r="N82" i="63"/>
  <c r="V82" i="63"/>
  <c r="AD82" i="63"/>
  <c r="AT82" i="63"/>
  <c r="AT83" i="63" s="1"/>
  <c r="F82" i="63"/>
  <c r="AL82" i="63"/>
  <c r="K82" i="63"/>
  <c r="S82" i="63"/>
  <c r="AA82" i="63"/>
  <c r="AI82" i="63"/>
  <c r="AQ82" i="63"/>
  <c r="L82" i="63"/>
  <c r="T82" i="63"/>
  <c r="AJ82" i="63"/>
  <c r="AR82" i="63"/>
  <c r="AR83" i="63" s="1"/>
  <c r="AZ82" i="63"/>
  <c r="AZ83" i="63" s="1"/>
  <c r="M82" i="63"/>
  <c r="U82" i="63"/>
  <c r="AS82" i="63"/>
  <c r="BA82" i="63"/>
  <c r="BA83" i="63" s="1"/>
  <c r="G26" i="63"/>
  <c r="G82" i="63"/>
  <c r="AE82" i="63"/>
  <c r="AM82" i="63"/>
  <c r="AU82" i="63"/>
  <c r="H82" i="63"/>
  <c r="I82" i="63"/>
  <c r="AO83" i="63"/>
  <c r="Q83" i="63"/>
  <c r="Y83" i="63"/>
  <c r="O82" i="63"/>
  <c r="W82" i="63"/>
  <c r="L89" i="63" l="1"/>
  <c r="X89" i="63"/>
  <c r="AJ89" i="63"/>
  <c r="AV89" i="63"/>
  <c r="M89" i="63"/>
  <c r="Y89" i="63"/>
  <c r="AK89" i="63"/>
  <c r="AW89" i="63"/>
  <c r="N89" i="63"/>
  <c r="Z89" i="63"/>
  <c r="AL89" i="63"/>
  <c r="AX89" i="63"/>
  <c r="O89" i="63"/>
  <c r="AA89" i="63"/>
  <c r="AM89" i="63"/>
  <c r="AY89" i="63"/>
  <c r="P89" i="63"/>
  <c r="AB89" i="63"/>
  <c r="AN89" i="63"/>
  <c r="AZ89" i="63"/>
  <c r="Q89" i="63"/>
  <c r="AC89" i="63"/>
  <c r="AO89" i="63"/>
  <c r="BA89" i="63"/>
  <c r="R89" i="63"/>
  <c r="AD89" i="63"/>
  <c r="AP89" i="63"/>
  <c r="BB89" i="63"/>
  <c r="S89" i="63"/>
  <c r="AE89" i="63"/>
  <c r="AQ89" i="63"/>
  <c r="K89" i="63"/>
  <c r="T89" i="63"/>
  <c r="AF89" i="63"/>
  <c r="AR89" i="63"/>
  <c r="V89" i="63"/>
  <c r="AH89" i="63"/>
  <c r="AT89" i="63"/>
  <c r="AI89" i="63"/>
  <c r="AS89" i="63"/>
  <c r="AU89" i="63"/>
  <c r="W89" i="63"/>
  <c r="AG89" i="63"/>
  <c r="U89" i="63"/>
  <c r="AD85" i="63"/>
  <c r="AP85" i="63"/>
  <c r="BB85" i="63"/>
  <c r="AE85" i="63"/>
  <c r="AQ85" i="63"/>
  <c r="G85" i="63"/>
  <c r="AH85" i="63"/>
  <c r="AF85" i="63"/>
  <c r="AR85" i="63"/>
  <c r="AT85" i="63"/>
  <c r="AG85" i="63"/>
  <c r="AS85" i="63"/>
  <c r="AI85" i="63"/>
  <c r="AU85" i="63"/>
  <c r="AJ85" i="63"/>
  <c r="AV85" i="63"/>
  <c r="AK85" i="63"/>
  <c r="AW85" i="63"/>
  <c r="AL85" i="63"/>
  <c r="AX85" i="63"/>
  <c r="AN85" i="63"/>
  <c r="AZ85" i="63"/>
  <c r="AC85" i="63"/>
  <c r="AM85" i="63"/>
  <c r="BA85" i="63"/>
  <c r="AO85" i="63"/>
  <c r="AY85" i="63"/>
  <c r="AG100" i="63"/>
  <c r="AS100" i="63"/>
  <c r="AH100" i="63"/>
  <c r="AT100" i="63"/>
  <c r="W100" i="63"/>
  <c r="AI100" i="63"/>
  <c r="AU100" i="63"/>
  <c r="X100" i="63"/>
  <c r="AJ100" i="63"/>
  <c r="AV100" i="63"/>
  <c r="Y100" i="63"/>
  <c r="AK100" i="63"/>
  <c r="AW100" i="63"/>
  <c r="Z100" i="63"/>
  <c r="AL100" i="63"/>
  <c r="AX100" i="63"/>
  <c r="AD100" i="63"/>
  <c r="AA100" i="63"/>
  <c r="AM100" i="63"/>
  <c r="AY100" i="63"/>
  <c r="AP100" i="63"/>
  <c r="AB100" i="63"/>
  <c r="AN100" i="63"/>
  <c r="AZ100" i="63"/>
  <c r="BB100" i="63"/>
  <c r="AC100" i="63"/>
  <c r="AO100" i="63"/>
  <c r="BA100" i="63"/>
  <c r="AE100" i="63"/>
  <c r="AQ100" i="63"/>
  <c r="V100" i="63"/>
  <c r="AF100" i="63"/>
  <c r="AR100" i="63"/>
  <c r="U95" i="63"/>
  <c r="AG95" i="63"/>
  <c r="AS95" i="63"/>
  <c r="V95" i="63"/>
  <c r="AH95" i="63"/>
  <c r="AT95" i="63"/>
  <c r="W95" i="63"/>
  <c r="AI95" i="63"/>
  <c r="AU95" i="63"/>
  <c r="X95" i="63"/>
  <c r="AJ95" i="63"/>
  <c r="AV95" i="63"/>
  <c r="Y95" i="63"/>
  <c r="AK95" i="63"/>
  <c r="AW95" i="63"/>
  <c r="Z95" i="63"/>
  <c r="AL95" i="63"/>
  <c r="AX95" i="63"/>
  <c r="AD95" i="63"/>
  <c r="AA95" i="63"/>
  <c r="AM95" i="63"/>
  <c r="AY95" i="63"/>
  <c r="AP95" i="63"/>
  <c r="AB95" i="63"/>
  <c r="AN95" i="63"/>
  <c r="AZ95" i="63"/>
  <c r="R95" i="63"/>
  <c r="AC95" i="63"/>
  <c r="AO95" i="63"/>
  <c r="BA95" i="63"/>
  <c r="S95" i="63"/>
  <c r="AE95" i="63"/>
  <c r="AQ95" i="63"/>
  <c r="Q95" i="63"/>
  <c r="AR95" i="63"/>
  <c r="BB95" i="63"/>
  <c r="T95" i="63"/>
  <c r="AF95" i="63"/>
  <c r="X97" i="63"/>
  <c r="AJ97" i="63"/>
  <c r="AV97" i="63"/>
  <c r="Y97" i="63"/>
  <c r="AK97" i="63"/>
  <c r="AW97" i="63"/>
  <c r="Z97" i="63"/>
  <c r="AL97" i="63"/>
  <c r="AX97" i="63"/>
  <c r="AA97" i="63"/>
  <c r="AM97" i="63"/>
  <c r="AY97" i="63"/>
  <c r="AB97" i="63"/>
  <c r="AN97" i="63"/>
  <c r="AZ97" i="63"/>
  <c r="AC97" i="63"/>
  <c r="AO97" i="63"/>
  <c r="BA97" i="63"/>
  <c r="AG97" i="63"/>
  <c r="AD97" i="63"/>
  <c r="AP97" i="63"/>
  <c r="BB97" i="63"/>
  <c r="AS97" i="63"/>
  <c r="AE97" i="63"/>
  <c r="AQ97" i="63"/>
  <c r="S97" i="63"/>
  <c r="U97" i="63"/>
  <c r="T97" i="63"/>
  <c r="AF97" i="63"/>
  <c r="AR97" i="63"/>
  <c r="V97" i="63"/>
  <c r="AH97" i="63"/>
  <c r="AT97" i="63"/>
  <c r="W97" i="63"/>
  <c r="AI97" i="63"/>
  <c r="AU97" i="63"/>
  <c r="Z93" i="63"/>
  <c r="AL93" i="63"/>
  <c r="AX93" i="63"/>
  <c r="AA93" i="63"/>
  <c r="AM93" i="63"/>
  <c r="AY93" i="63"/>
  <c r="P93" i="63"/>
  <c r="AB93" i="63"/>
  <c r="AN93" i="63"/>
  <c r="AZ93" i="63"/>
  <c r="Q93" i="63"/>
  <c r="AC93" i="63"/>
  <c r="AO93" i="63"/>
  <c r="BA93" i="63"/>
  <c r="R93" i="63"/>
  <c r="AD93" i="63"/>
  <c r="AP93" i="63"/>
  <c r="BB93" i="63"/>
  <c r="S93" i="63"/>
  <c r="AE93" i="63"/>
  <c r="AQ93" i="63"/>
  <c r="O93" i="63"/>
  <c r="T93" i="63"/>
  <c r="AF93" i="63"/>
  <c r="AR93" i="63"/>
  <c r="W93" i="63"/>
  <c r="U93" i="63"/>
  <c r="AG93" i="63"/>
  <c r="AS93" i="63"/>
  <c r="V93" i="63"/>
  <c r="AH93" i="63"/>
  <c r="AT93" i="63"/>
  <c r="X93" i="63"/>
  <c r="AJ93" i="63"/>
  <c r="AV93" i="63"/>
  <c r="Y93" i="63"/>
  <c r="AI93" i="63"/>
  <c r="AK93" i="63"/>
  <c r="AW93" i="63"/>
  <c r="AU93" i="63"/>
  <c r="T90" i="63"/>
  <c r="AF90" i="63"/>
  <c r="AR90" i="63"/>
  <c r="U90" i="63"/>
  <c r="AG90" i="63"/>
  <c r="AS90" i="63"/>
  <c r="V90" i="63"/>
  <c r="AH90" i="63"/>
  <c r="AT90" i="63"/>
  <c r="W90" i="63"/>
  <c r="AI90" i="63"/>
  <c r="AU90" i="63"/>
  <c r="X90" i="63"/>
  <c r="AJ90" i="63"/>
  <c r="AV90" i="63"/>
  <c r="M90" i="63"/>
  <c r="Y90" i="63"/>
  <c r="AK90" i="63"/>
  <c r="AW90" i="63"/>
  <c r="N90" i="63"/>
  <c r="Z90" i="63"/>
  <c r="AL90" i="63"/>
  <c r="AX90" i="63"/>
  <c r="O90" i="63"/>
  <c r="AA90" i="63"/>
  <c r="AM90" i="63"/>
  <c r="AY90" i="63"/>
  <c r="P90" i="63"/>
  <c r="AB90" i="63"/>
  <c r="AN90" i="63"/>
  <c r="AZ90" i="63"/>
  <c r="R90" i="63"/>
  <c r="AD90" i="63"/>
  <c r="AP90" i="63"/>
  <c r="BB90" i="63"/>
  <c r="Q90" i="63"/>
  <c r="S90" i="63"/>
  <c r="AC90" i="63"/>
  <c r="AE90" i="63"/>
  <c r="AO90" i="63"/>
  <c r="AQ90" i="63"/>
  <c r="BA90" i="63"/>
  <c r="L90" i="63"/>
  <c r="O91" i="63"/>
  <c r="AA91" i="63"/>
  <c r="AM91" i="63"/>
  <c r="AY91" i="63"/>
  <c r="P91" i="63"/>
  <c r="AB91" i="63"/>
  <c r="AN91" i="63"/>
  <c r="AZ91" i="63"/>
  <c r="Q91" i="63"/>
  <c r="AC91" i="63"/>
  <c r="AO91" i="63"/>
  <c r="BA91" i="63"/>
  <c r="R91" i="63"/>
  <c r="AD91" i="63"/>
  <c r="AP91" i="63"/>
  <c r="BB91" i="63"/>
  <c r="S91" i="63"/>
  <c r="AE91" i="63"/>
  <c r="AQ91" i="63"/>
  <c r="M91" i="63"/>
  <c r="T91" i="63"/>
  <c r="AF91" i="63"/>
  <c r="AR91" i="63"/>
  <c r="U91" i="63"/>
  <c r="AG91" i="63"/>
  <c r="AS91" i="63"/>
  <c r="V91" i="63"/>
  <c r="AH91" i="63"/>
  <c r="AT91" i="63"/>
  <c r="W91" i="63"/>
  <c r="AI91" i="63"/>
  <c r="AU91" i="63"/>
  <c r="Y91" i="63"/>
  <c r="AK91" i="63"/>
  <c r="AW91" i="63"/>
  <c r="AX91" i="63"/>
  <c r="N91" i="63"/>
  <c r="X91" i="63"/>
  <c r="AL91" i="63"/>
  <c r="AV91" i="63"/>
  <c r="Z91" i="63"/>
  <c r="AJ91" i="63"/>
  <c r="U92" i="63"/>
  <c r="AG92" i="63"/>
  <c r="AS92" i="63"/>
  <c r="V92" i="63"/>
  <c r="AH92" i="63"/>
  <c r="AT92" i="63"/>
  <c r="W92" i="63"/>
  <c r="AI92" i="63"/>
  <c r="AU92" i="63"/>
  <c r="X92" i="63"/>
  <c r="AJ92" i="63"/>
  <c r="AV92" i="63"/>
  <c r="Y92" i="63"/>
  <c r="AK92" i="63"/>
  <c r="AW92" i="63"/>
  <c r="Z92" i="63"/>
  <c r="AL92" i="63"/>
  <c r="AX92" i="63"/>
  <c r="O92" i="63"/>
  <c r="AA92" i="63"/>
  <c r="AM92" i="63"/>
  <c r="AY92" i="63"/>
  <c r="P92" i="63"/>
  <c r="AB92" i="63"/>
  <c r="AN92" i="63"/>
  <c r="AZ92" i="63"/>
  <c r="Q92" i="63"/>
  <c r="AC92" i="63"/>
  <c r="AO92" i="63"/>
  <c r="BA92" i="63"/>
  <c r="S92" i="63"/>
  <c r="AE92" i="63"/>
  <c r="AQ92" i="63"/>
  <c r="N92" i="63"/>
  <c r="T92" i="63"/>
  <c r="AD92" i="63"/>
  <c r="AF92" i="63"/>
  <c r="AP92" i="63"/>
  <c r="AR92" i="63"/>
  <c r="BB92" i="63"/>
  <c r="R92" i="63"/>
  <c r="AM88" i="63"/>
  <c r="AY88" i="63"/>
  <c r="AN88" i="63"/>
  <c r="AZ88" i="63"/>
  <c r="AC88" i="63"/>
  <c r="AO88" i="63"/>
  <c r="BA88" i="63"/>
  <c r="AD88" i="63"/>
  <c r="AP88" i="63"/>
  <c r="BB88" i="63"/>
  <c r="AE88" i="63"/>
  <c r="AQ88" i="63"/>
  <c r="J88" i="63"/>
  <c r="AF88" i="63"/>
  <c r="AR88" i="63"/>
  <c r="AG88" i="63"/>
  <c r="AS88" i="63"/>
  <c r="AH88" i="63"/>
  <c r="AT88" i="63"/>
  <c r="K88" i="63"/>
  <c r="AI88" i="63"/>
  <c r="AU88" i="63"/>
  <c r="AK88" i="63"/>
  <c r="AW88" i="63"/>
  <c r="AJ88" i="63"/>
  <c r="AX88" i="63"/>
  <c r="AL88" i="63"/>
  <c r="AV88" i="63"/>
  <c r="AG103" i="63"/>
  <c r="AS103" i="63"/>
  <c r="AH103" i="63"/>
  <c r="AT103" i="63"/>
  <c r="AI103" i="63"/>
  <c r="AU103" i="63"/>
  <c r="AJ103" i="63"/>
  <c r="AV103" i="63"/>
  <c r="AK103" i="63"/>
  <c r="AW103" i="63"/>
  <c r="Z103" i="63"/>
  <c r="AL103" i="63"/>
  <c r="AX103" i="63"/>
  <c r="AD103" i="63"/>
  <c r="AA103" i="63"/>
  <c r="AM103" i="63"/>
  <c r="AY103" i="63"/>
  <c r="AB103" i="63"/>
  <c r="AN103" i="63"/>
  <c r="AZ103" i="63"/>
  <c r="AP103" i="63"/>
  <c r="BB103" i="63"/>
  <c r="AC103" i="63"/>
  <c r="AO103" i="63"/>
  <c r="BA103" i="63"/>
  <c r="AE103" i="63"/>
  <c r="AQ103" i="63"/>
  <c r="Y103" i="63"/>
  <c r="AF103" i="63"/>
  <c r="AR103" i="63"/>
  <c r="AC87" i="63"/>
  <c r="AO87" i="63"/>
  <c r="BA87" i="63"/>
  <c r="AD87" i="63"/>
  <c r="AP87" i="63"/>
  <c r="BB87" i="63"/>
  <c r="AE87" i="63"/>
  <c r="AQ87" i="63"/>
  <c r="I87" i="63"/>
  <c r="AF87" i="63"/>
  <c r="AR87" i="63"/>
  <c r="AG87" i="63"/>
  <c r="AS87" i="63"/>
  <c r="J87" i="63"/>
  <c r="AH87" i="63"/>
  <c r="AT87" i="63"/>
  <c r="AI87" i="63"/>
  <c r="AU87" i="63"/>
  <c r="AJ87" i="63"/>
  <c r="AV87" i="63"/>
  <c r="AK87" i="63"/>
  <c r="AW87" i="63"/>
  <c r="AM87" i="63"/>
  <c r="AY87" i="63"/>
  <c r="AL87" i="63"/>
  <c r="AN87" i="63"/>
  <c r="AX87" i="63"/>
  <c r="AZ87" i="63"/>
  <c r="W99" i="63"/>
  <c r="AI99" i="63"/>
  <c r="AU99" i="63"/>
  <c r="X99" i="63"/>
  <c r="AJ99" i="63"/>
  <c r="AV99" i="63"/>
  <c r="Y99" i="63"/>
  <c r="AK99" i="63"/>
  <c r="AW99" i="63"/>
  <c r="Z99" i="63"/>
  <c r="AL99" i="63"/>
  <c r="AX99" i="63"/>
  <c r="AA99" i="63"/>
  <c r="AM99" i="63"/>
  <c r="AY99" i="63"/>
  <c r="AB99" i="63"/>
  <c r="AN99" i="63"/>
  <c r="AZ99" i="63"/>
  <c r="AF99" i="63"/>
  <c r="AC99" i="63"/>
  <c r="AO99" i="63"/>
  <c r="BA99" i="63"/>
  <c r="AR99" i="63"/>
  <c r="AD99" i="63"/>
  <c r="AP99" i="63"/>
  <c r="BB99" i="63"/>
  <c r="AE99" i="63"/>
  <c r="AQ99" i="63"/>
  <c r="U99" i="63"/>
  <c r="AG99" i="63"/>
  <c r="AS99" i="63"/>
  <c r="AT99" i="63"/>
  <c r="V99" i="63"/>
  <c r="AH99" i="63"/>
  <c r="AD86" i="63"/>
  <c r="AP86" i="63"/>
  <c r="BB86" i="63"/>
  <c r="AE86" i="63"/>
  <c r="AQ86" i="63"/>
  <c r="H86" i="63"/>
  <c r="AF86" i="63"/>
  <c r="AR86" i="63"/>
  <c r="AT86" i="63"/>
  <c r="AG86" i="63"/>
  <c r="AS86" i="63"/>
  <c r="AH86" i="63"/>
  <c r="AI86" i="63"/>
  <c r="AU86" i="63"/>
  <c r="AJ86" i="63"/>
  <c r="AV86" i="63"/>
  <c r="AK86" i="63"/>
  <c r="AW86" i="63"/>
  <c r="AL86" i="63"/>
  <c r="AX86" i="63"/>
  <c r="AN86" i="63"/>
  <c r="AZ86" i="63"/>
  <c r="AO86" i="63"/>
  <c r="AY86" i="63"/>
  <c r="BA86" i="63"/>
  <c r="AC86" i="63"/>
  <c r="AM86" i="63"/>
  <c r="AD101" i="63"/>
  <c r="AP101" i="63"/>
  <c r="BB101" i="63"/>
  <c r="AE101" i="63"/>
  <c r="AQ101" i="63"/>
  <c r="W101" i="63"/>
  <c r="AF101" i="63"/>
  <c r="AR101" i="63"/>
  <c r="AG101" i="63"/>
  <c r="AS101" i="63"/>
  <c r="AH101" i="63"/>
  <c r="AT101" i="63"/>
  <c r="AI101" i="63"/>
  <c r="AU101" i="63"/>
  <c r="AM101" i="63"/>
  <c r="X101" i="63"/>
  <c r="AJ101" i="63"/>
  <c r="AV101" i="63"/>
  <c r="AA101" i="63"/>
  <c r="Y101" i="63"/>
  <c r="AK101" i="63"/>
  <c r="AW101" i="63"/>
  <c r="AY101" i="63"/>
  <c r="Z101" i="63"/>
  <c r="AL101" i="63"/>
  <c r="AX101" i="63"/>
  <c r="AB101" i="63"/>
  <c r="AN101" i="63"/>
  <c r="AZ101" i="63"/>
  <c r="AC101" i="63"/>
  <c r="AO101" i="63"/>
  <c r="BA101" i="63"/>
  <c r="N83" i="63"/>
  <c r="AI106" i="63"/>
  <c r="AU106" i="63"/>
  <c r="AJ106" i="63"/>
  <c r="AV106" i="63"/>
  <c r="AK106" i="63"/>
  <c r="AW106" i="63"/>
  <c r="AL106" i="63"/>
  <c r="AX106" i="63"/>
  <c r="AM106" i="63"/>
  <c r="AY106" i="63"/>
  <c r="BB106" i="63"/>
  <c r="AN106" i="63"/>
  <c r="AZ106" i="63"/>
  <c r="AC106" i="63"/>
  <c r="AO106" i="63"/>
  <c r="BA106" i="63"/>
  <c r="AF106" i="63"/>
  <c r="AD106" i="63"/>
  <c r="AP106" i="63"/>
  <c r="AB106" i="63"/>
  <c r="AR106" i="63"/>
  <c r="AE106" i="63"/>
  <c r="AQ106" i="63"/>
  <c r="AG106" i="63"/>
  <c r="AS106" i="63"/>
  <c r="AH106" i="63"/>
  <c r="AT106" i="63"/>
  <c r="AA104" i="63"/>
  <c r="AM104" i="63"/>
  <c r="AY104" i="63"/>
  <c r="AB104" i="63"/>
  <c r="AN104" i="63"/>
  <c r="AZ104" i="63"/>
  <c r="AC104" i="63"/>
  <c r="AO104" i="63"/>
  <c r="BA104" i="63"/>
  <c r="AD104" i="63"/>
  <c r="AP104" i="63"/>
  <c r="BB104" i="63"/>
  <c r="AE104" i="63"/>
  <c r="AQ104" i="63"/>
  <c r="Z104" i="63"/>
  <c r="AF104" i="63"/>
  <c r="AR104" i="63"/>
  <c r="AG104" i="63"/>
  <c r="AS104" i="63"/>
  <c r="AV104" i="63"/>
  <c r="AH104" i="63"/>
  <c r="AT104" i="63"/>
  <c r="AI104" i="63"/>
  <c r="AU104" i="63"/>
  <c r="AK104" i="63"/>
  <c r="AW104" i="63"/>
  <c r="AL104" i="63"/>
  <c r="AX104" i="63"/>
  <c r="AJ104" i="63"/>
  <c r="R94" i="63"/>
  <c r="AD94" i="63"/>
  <c r="AP94" i="63"/>
  <c r="BB94" i="63"/>
  <c r="S94" i="63"/>
  <c r="AE94" i="63"/>
  <c r="AQ94" i="63"/>
  <c r="P94" i="63"/>
  <c r="T94" i="63"/>
  <c r="AF94" i="63"/>
  <c r="AR94" i="63"/>
  <c r="U94" i="63"/>
  <c r="AG94" i="63"/>
  <c r="AS94" i="63"/>
  <c r="V94" i="63"/>
  <c r="AH94" i="63"/>
  <c r="AT94" i="63"/>
  <c r="W94" i="63"/>
  <c r="AI94" i="63"/>
  <c r="AU94" i="63"/>
  <c r="AM94" i="63"/>
  <c r="X94" i="63"/>
  <c r="AJ94" i="63"/>
  <c r="AV94" i="63"/>
  <c r="AY94" i="63"/>
  <c r="Y94" i="63"/>
  <c r="AK94" i="63"/>
  <c r="AW94" i="63"/>
  <c r="AA94" i="63"/>
  <c r="Z94" i="63"/>
  <c r="AL94" i="63"/>
  <c r="AX94" i="63"/>
  <c r="AB94" i="63"/>
  <c r="AN94" i="63"/>
  <c r="AZ94" i="63"/>
  <c r="Q94" i="63"/>
  <c r="AC94" i="63"/>
  <c r="AO94" i="63"/>
  <c r="BA94" i="63"/>
  <c r="J83" i="63"/>
  <c r="Z102" i="63"/>
  <c r="AL102" i="63"/>
  <c r="AX102" i="63"/>
  <c r="AA102" i="63"/>
  <c r="AM102" i="63"/>
  <c r="AY102" i="63"/>
  <c r="AB102" i="63"/>
  <c r="AN102" i="63"/>
  <c r="AZ102" i="63"/>
  <c r="AC102" i="63"/>
  <c r="AO102" i="63"/>
  <c r="BA102" i="63"/>
  <c r="AD102" i="63"/>
  <c r="AP102" i="63"/>
  <c r="BB102" i="63"/>
  <c r="AE102" i="63"/>
  <c r="AQ102" i="63"/>
  <c r="X102" i="63"/>
  <c r="AI102" i="63"/>
  <c r="AF102" i="63"/>
  <c r="AR102" i="63"/>
  <c r="AG102" i="63"/>
  <c r="AS102" i="63"/>
  <c r="AU102" i="63"/>
  <c r="AH102" i="63"/>
  <c r="AT102" i="63"/>
  <c r="AJ102" i="63"/>
  <c r="AV102" i="63"/>
  <c r="Y102" i="63"/>
  <c r="AK102" i="63"/>
  <c r="AW102" i="63"/>
  <c r="X98" i="63"/>
  <c r="AJ98" i="63"/>
  <c r="AV98" i="63"/>
  <c r="Y98" i="63"/>
  <c r="AK98" i="63"/>
  <c r="AW98" i="63"/>
  <c r="Z98" i="63"/>
  <c r="AL98" i="63"/>
  <c r="AX98" i="63"/>
  <c r="AA98" i="63"/>
  <c r="AM98" i="63"/>
  <c r="AY98" i="63"/>
  <c r="AB98" i="63"/>
  <c r="AN98" i="63"/>
  <c r="AZ98" i="63"/>
  <c r="AC98" i="63"/>
  <c r="AO98" i="63"/>
  <c r="BA98" i="63"/>
  <c r="AG98" i="63"/>
  <c r="AD98" i="63"/>
  <c r="AP98" i="63"/>
  <c r="BB98" i="63"/>
  <c r="AS98" i="63"/>
  <c r="AE98" i="63"/>
  <c r="AQ98" i="63"/>
  <c r="T98" i="63"/>
  <c r="U98" i="63"/>
  <c r="AF98" i="63"/>
  <c r="AR98" i="63"/>
  <c r="V98" i="63"/>
  <c r="AH98" i="63"/>
  <c r="AT98" i="63"/>
  <c r="W98" i="63"/>
  <c r="AI98" i="63"/>
  <c r="AU98" i="63"/>
  <c r="AF105" i="63"/>
  <c r="AR105" i="63"/>
  <c r="AG105" i="63"/>
  <c r="AS105" i="63"/>
  <c r="AH105" i="63"/>
  <c r="AT105" i="63"/>
  <c r="AI105" i="63"/>
  <c r="AU105" i="63"/>
  <c r="AJ105" i="63"/>
  <c r="AV105" i="63"/>
  <c r="AK105" i="63"/>
  <c r="AW105" i="63"/>
  <c r="AC105" i="63"/>
  <c r="AO105" i="63"/>
  <c r="AL105" i="63"/>
  <c r="AX105" i="63"/>
  <c r="AM105" i="63"/>
  <c r="AY105" i="63"/>
  <c r="BA105" i="63"/>
  <c r="AB105" i="63"/>
  <c r="AN105" i="63"/>
  <c r="AZ105" i="63"/>
  <c r="AD105" i="63"/>
  <c r="AP105" i="63"/>
  <c r="BB105" i="63"/>
  <c r="AE105" i="63"/>
  <c r="AQ105" i="63"/>
  <c r="AA105" i="63"/>
  <c r="W96" i="63"/>
  <c r="AI96" i="63"/>
  <c r="AU96" i="63"/>
  <c r="X96" i="63"/>
  <c r="AJ96" i="63"/>
  <c r="AV96" i="63"/>
  <c r="Y96" i="63"/>
  <c r="AK96" i="63"/>
  <c r="AW96" i="63"/>
  <c r="Z96" i="63"/>
  <c r="AL96" i="63"/>
  <c r="AX96" i="63"/>
  <c r="AA96" i="63"/>
  <c r="AM96" i="63"/>
  <c r="AY96" i="63"/>
  <c r="AB96" i="63"/>
  <c r="AN96" i="63"/>
  <c r="AZ96" i="63"/>
  <c r="T96" i="63"/>
  <c r="AC96" i="63"/>
  <c r="AO96" i="63"/>
  <c r="BA96" i="63"/>
  <c r="AR96" i="63"/>
  <c r="AD96" i="63"/>
  <c r="AP96" i="63"/>
  <c r="BB96" i="63"/>
  <c r="AF96" i="63"/>
  <c r="S96" i="63"/>
  <c r="AE96" i="63"/>
  <c r="AQ96" i="63"/>
  <c r="R96" i="63"/>
  <c r="U96" i="63"/>
  <c r="AG96" i="63"/>
  <c r="AS96" i="63"/>
  <c r="V96" i="63"/>
  <c r="AH96" i="63"/>
  <c r="AT96" i="63"/>
  <c r="P83" i="63"/>
  <c r="Z83" i="63"/>
  <c r="W83" i="63"/>
  <c r="O83" i="63"/>
  <c r="AS83" i="63"/>
  <c r="F83" i="63"/>
  <c r="T83" i="63"/>
  <c r="AV83" i="63"/>
  <c r="AH83" i="63"/>
  <c r="AM83" i="63"/>
  <c r="AP83" i="63"/>
  <c r="R83" i="63"/>
  <c r="K83" i="63"/>
  <c r="AJ83" i="63"/>
  <c r="AC83" i="63"/>
  <c r="AK83" i="63"/>
  <c r="S83" i="63"/>
  <c r="V83" i="63"/>
  <c r="AU83" i="63"/>
  <c r="AE83" i="63"/>
  <c r="AD83" i="63"/>
  <c r="AQ83" i="63"/>
  <c r="AA83" i="63"/>
  <c r="U83" i="63"/>
  <c r="M83" i="63"/>
  <c r="AI83" i="63"/>
  <c r="AL83" i="63"/>
  <c r="L83" i="63"/>
  <c r="G83" i="63"/>
  <c r="I83" i="63"/>
  <c r="H83" i="63"/>
  <c r="H85" i="63" l="1"/>
  <c r="K87" i="63"/>
  <c r="L88" i="63"/>
  <c r="J85" i="63"/>
  <c r="I86" i="63"/>
  <c r="I85" i="63"/>
  <c r="AI187" i="63"/>
  <c r="AH187" i="63"/>
  <c r="AG187" i="63"/>
  <c r="AF187" i="63"/>
  <c r="AE187" i="63"/>
  <c r="AD187" i="63"/>
  <c r="AC187" i="63"/>
  <c r="AB187" i="63"/>
  <c r="AA187" i="63"/>
  <c r="Z187" i="63"/>
  <c r="Y187" i="63"/>
  <c r="X187" i="63"/>
  <c r="W187" i="63"/>
  <c r="V187" i="63"/>
  <c r="U187" i="63"/>
  <c r="T187" i="63"/>
  <c r="S187" i="63"/>
  <c r="R187" i="63"/>
  <c r="Q187" i="63"/>
  <c r="P187" i="63"/>
  <c r="O187" i="63"/>
  <c r="N187" i="63"/>
  <c r="M187" i="63"/>
  <c r="L187" i="63"/>
  <c r="K187" i="63"/>
  <c r="J187" i="63"/>
  <c r="I187" i="63"/>
  <c r="H187" i="63"/>
  <c r="G187" i="63"/>
  <c r="F187" i="63"/>
  <c r="E187" i="63"/>
  <c r="AI186" i="63"/>
  <c r="AH186" i="63"/>
  <c r="AG186" i="63"/>
  <c r="AF186" i="63"/>
  <c r="AE186" i="63"/>
  <c r="AD186" i="63"/>
  <c r="AC186" i="63"/>
  <c r="AB186" i="63"/>
  <c r="AA186" i="63"/>
  <c r="Z186" i="63"/>
  <c r="Y186" i="63"/>
  <c r="X186" i="63"/>
  <c r="W186" i="63"/>
  <c r="V186" i="63"/>
  <c r="U186" i="63"/>
  <c r="T186" i="63"/>
  <c r="S186" i="63"/>
  <c r="R186" i="63"/>
  <c r="Q186" i="63"/>
  <c r="P186" i="63"/>
  <c r="O186" i="63"/>
  <c r="N186" i="63"/>
  <c r="M186" i="63"/>
  <c r="L186" i="63"/>
  <c r="K186" i="63"/>
  <c r="J186" i="63"/>
  <c r="I186" i="63"/>
  <c r="H186" i="63"/>
  <c r="G186" i="63"/>
  <c r="F186" i="63"/>
  <c r="E186" i="63"/>
  <c r="L87" i="63" l="1"/>
  <c r="K85" i="63"/>
  <c r="M88" i="63"/>
  <c r="N88" i="63"/>
  <c r="J86" i="63"/>
  <c r="S191" i="63"/>
  <c r="L191" i="63"/>
  <c r="T191" i="63"/>
  <c r="AB191" i="63"/>
  <c r="K191" i="63"/>
  <c r="M191" i="63"/>
  <c r="U191" i="63"/>
  <c r="AC191" i="63"/>
  <c r="F191" i="63"/>
  <c r="N191" i="63"/>
  <c r="V191" i="63"/>
  <c r="AD191" i="63"/>
  <c r="G191" i="63"/>
  <c r="O191" i="63"/>
  <c r="W191" i="63"/>
  <c r="AE191" i="63"/>
  <c r="AI191" i="63"/>
  <c r="H191" i="63"/>
  <c r="P191" i="63"/>
  <c r="X191" i="63"/>
  <c r="AF191" i="63"/>
  <c r="I191" i="63"/>
  <c r="Q191" i="63"/>
  <c r="Y191" i="63"/>
  <c r="AG191" i="63"/>
  <c r="AA191" i="63"/>
  <c r="J191" i="63"/>
  <c r="R191" i="63"/>
  <c r="Z191" i="63"/>
  <c r="AH191" i="63"/>
  <c r="S197" i="63"/>
  <c r="S198" i="63"/>
  <c r="L198" i="63"/>
  <c r="L197" i="63"/>
  <c r="AI197" i="63"/>
  <c r="AI198" i="63"/>
  <c r="AB198" i="63"/>
  <c r="AB197" i="63"/>
  <c r="M197" i="63"/>
  <c r="M198" i="63"/>
  <c r="AD197" i="63"/>
  <c r="AD198" i="63"/>
  <c r="E198" i="63"/>
  <c r="E197" i="63"/>
  <c r="F198" i="63"/>
  <c r="F197" i="63"/>
  <c r="G197" i="63"/>
  <c r="G198" i="63"/>
  <c r="AE197" i="63"/>
  <c r="AE198" i="63"/>
  <c r="K197" i="63"/>
  <c r="K198" i="63"/>
  <c r="H197" i="63"/>
  <c r="H198" i="63"/>
  <c r="P197" i="63"/>
  <c r="P198" i="63"/>
  <c r="X197" i="63"/>
  <c r="X198" i="63"/>
  <c r="AF197" i="63"/>
  <c r="AF198" i="63"/>
  <c r="AA197" i="63"/>
  <c r="AA198" i="63"/>
  <c r="AC197" i="63"/>
  <c r="AC198" i="63"/>
  <c r="V197" i="63"/>
  <c r="V198" i="63"/>
  <c r="W197" i="63"/>
  <c r="W198" i="63"/>
  <c r="I198" i="63"/>
  <c r="I197" i="63"/>
  <c r="Q197" i="63"/>
  <c r="Q198" i="63"/>
  <c r="Y197" i="63"/>
  <c r="Y198" i="63"/>
  <c r="AG197" i="63"/>
  <c r="AG198" i="63"/>
  <c r="T198" i="63"/>
  <c r="T197" i="63"/>
  <c r="U197" i="63"/>
  <c r="U198" i="63"/>
  <c r="N197" i="63"/>
  <c r="N198" i="63"/>
  <c r="O197" i="63"/>
  <c r="O198" i="63"/>
  <c r="J197" i="63"/>
  <c r="J198" i="63"/>
  <c r="R197" i="63"/>
  <c r="R198" i="63"/>
  <c r="Z197" i="63"/>
  <c r="Z198" i="63"/>
  <c r="AH197" i="63"/>
  <c r="AH198" i="63"/>
  <c r="AJ186" i="63"/>
  <c r="AK187" i="63" s="1"/>
  <c r="AJ187" i="63"/>
  <c r="P88" i="63" l="1"/>
  <c r="O88" i="63"/>
  <c r="L86" i="63"/>
  <c r="M87" i="63"/>
  <c r="L85" i="63"/>
  <c r="K86" i="63"/>
  <c r="U218" i="68"/>
  <c r="U218" i="72"/>
  <c r="U218" i="74"/>
  <c r="U218" i="67"/>
  <c r="U218" i="70"/>
  <c r="U218" i="73"/>
  <c r="U218" i="75"/>
  <c r="U218" i="69"/>
  <c r="U218" i="71"/>
  <c r="Q218" i="71"/>
  <c r="Q218" i="69"/>
  <c r="Q218" i="67"/>
  <c r="Q218" i="70"/>
  <c r="Q218" i="68"/>
  <c r="Q218" i="74"/>
  <c r="Q218" i="75"/>
  <c r="Q218" i="73"/>
  <c r="Q218" i="72"/>
  <c r="AC218" i="68"/>
  <c r="AC218" i="70"/>
  <c r="AC218" i="67"/>
  <c r="AC218" i="74"/>
  <c r="AC218" i="72"/>
  <c r="AC218" i="73"/>
  <c r="AC218" i="69"/>
  <c r="AC218" i="71"/>
  <c r="AC218" i="75"/>
  <c r="P218" i="75"/>
  <c r="P218" i="69"/>
  <c r="P218" i="70"/>
  <c r="P218" i="71"/>
  <c r="P218" i="67"/>
  <c r="P218" i="74"/>
  <c r="P218" i="73"/>
  <c r="P218" i="68"/>
  <c r="P218" i="72"/>
  <c r="G218" i="69"/>
  <c r="G218" i="75"/>
  <c r="G218" i="72"/>
  <c r="G218" i="68"/>
  <c r="G218" i="73"/>
  <c r="G218" i="71"/>
  <c r="G218" i="74"/>
  <c r="G218" i="67"/>
  <c r="G218" i="70"/>
  <c r="M218" i="74"/>
  <c r="M218" i="69"/>
  <c r="M218" i="70"/>
  <c r="M218" i="73"/>
  <c r="M218" i="71"/>
  <c r="M218" i="72"/>
  <c r="M218" i="67"/>
  <c r="M218" i="75"/>
  <c r="M218" i="68"/>
  <c r="S218" i="67"/>
  <c r="S218" i="72"/>
  <c r="S218" i="70"/>
  <c r="S218" i="69"/>
  <c r="S218" i="71"/>
  <c r="S218" i="68"/>
  <c r="S218" i="75"/>
  <c r="S218" i="74"/>
  <c r="S218" i="73"/>
  <c r="Y211" i="72"/>
  <c r="Y211" i="71"/>
  <c r="Y211" i="73"/>
  <c r="Y211" i="74"/>
  <c r="Y211" i="68"/>
  <c r="Y211" i="70"/>
  <c r="Y211" i="67"/>
  <c r="Y211" i="69"/>
  <c r="Y211" i="75"/>
  <c r="AE211" i="71"/>
  <c r="AE211" i="69"/>
  <c r="AE211" i="67"/>
  <c r="AE211" i="75"/>
  <c r="AE211" i="72"/>
  <c r="AE211" i="74"/>
  <c r="AE211" i="68"/>
  <c r="AE211" i="73"/>
  <c r="AE211" i="70"/>
  <c r="AC211" i="72"/>
  <c r="AC211" i="69"/>
  <c r="AC211" i="75"/>
  <c r="AC211" i="67"/>
  <c r="AC211" i="73"/>
  <c r="AC211" i="74"/>
  <c r="AC211" i="68"/>
  <c r="AC211" i="70"/>
  <c r="AC211" i="71"/>
  <c r="Q217" i="71"/>
  <c r="Q217" i="68"/>
  <c r="Q217" i="72"/>
  <c r="Q217" i="75"/>
  <c r="Q217" i="69"/>
  <c r="Q217" i="70"/>
  <c r="Q217" i="73"/>
  <c r="Q217" i="67"/>
  <c r="Q217" i="74"/>
  <c r="AC217" i="68"/>
  <c r="AC217" i="69"/>
  <c r="AC217" i="73"/>
  <c r="AC217" i="71"/>
  <c r="AC217" i="74"/>
  <c r="AC217" i="70"/>
  <c r="AC217" i="72"/>
  <c r="AC217" i="75"/>
  <c r="AC217" i="67"/>
  <c r="P217" i="74"/>
  <c r="P217" i="73"/>
  <c r="P217" i="70"/>
  <c r="P217" i="72"/>
  <c r="P217" i="71"/>
  <c r="P217" i="68"/>
  <c r="P217" i="69"/>
  <c r="P217" i="75"/>
  <c r="P217" i="67"/>
  <c r="G217" i="68"/>
  <c r="G217" i="74"/>
  <c r="G217" i="67"/>
  <c r="G217" i="71"/>
  <c r="G217" i="75"/>
  <c r="G217" i="70"/>
  <c r="G217" i="72"/>
  <c r="G217" i="73"/>
  <c r="G217" i="69"/>
  <c r="M217" i="72"/>
  <c r="M217" i="73"/>
  <c r="M217" i="70"/>
  <c r="M217" i="69"/>
  <c r="M217" i="67"/>
  <c r="M217" i="71"/>
  <c r="M217" i="68"/>
  <c r="M217" i="74"/>
  <c r="M217" i="75"/>
  <c r="S217" i="75"/>
  <c r="S217" i="68"/>
  <c r="S217" i="67"/>
  <c r="S217" i="69"/>
  <c r="S217" i="73"/>
  <c r="S217" i="74"/>
  <c r="S217" i="70"/>
  <c r="S217" i="72"/>
  <c r="S217" i="71"/>
  <c r="Q211" i="72"/>
  <c r="Q211" i="71"/>
  <c r="Q211" i="74"/>
  <c r="Q211" i="75"/>
  <c r="Q211" i="67"/>
  <c r="Q211" i="70"/>
  <c r="Q211" i="68"/>
  <c r="Q211" i="69"/>
  <c r="Q211" i="73"/>
  <c r="W211" i="75"/>
  <c r="W211" i="68"/>
  <c r="W211" i="72"/>
  <c r="W211" i="74"/>
  <c r="W211" i="67"/>
  <c r="W211" i="70"/>
  <c r="W211" i="73"/>
  <c r="W211" i="71"/>
  <c r="W211" i="69"/>
  <c r="U211" i="69"/>
  <c r="U211" i="75"/>
  <c r="U211" i="72"/>
  <c r="U211" i="71"/>
  <c r="U211" i="73"/>
  <c r="U211" i="70"/>
  <c r="U211" i="74"/>
  <c r="U211" i="67"/>
  <c r="U211" i="68"/>
  <c r="R217" i="71"/>
  <c r="R217" i="70"/>
  <c r="R217" i="67"/>
  <c r="R217" i="74"/>
  <c r="R217" i="69"/>
  <c r="R217" i="75"/>
  <c r="R217" i="68"/>
  <c r="R217" i="72"/>
  <c r="R217" i="73"/>
  <c r="T217" i="70"/>
  <c r="T217" i="68"/>
  <c r="T217" i="69"/>
  <c r="T217" i="71"/>
  <c r="T217" i="74"/>
  <c r="T217" i="75"/>
  <c r="T217" i="73"/>
  <c r="T217" i="72"/>
  <c r="T217" i="67"/>
  <c r="I217" i="71"/>
  <c r="I217" i="73"/>
  <c r="I217" i="72"/>
  <c r="I217" i="68"/>
  <c r="I217" i="74"/>
  <c r="I217" i="67"/>
  <c r="I217" i="69"/>
  <c r="I217" i="75"/>
  <c r="I217" i="70"/>
  <c r="AA218" i="71"/>
  <c r="AA218" i="73"/>
  <c r="AA218" i="70"/>
  <c r="AA218" i="74"/>
  <c r="AA218" i="67"/>
  <c r="AA218" i="69"/>
  <c r="AA218" i="68"/>
  <c r="AA218" i="75"/>
  <c r="AA218" i="72"/>
  <c r="H218" i="68"/>
  <c r="H218" i="75"/>
  <c r="H218" i="71"/>
  <c r="H218" i="73"/>
  <c r="H218" i="72"/>
  <c r="H218" i="70"/>
  <c r="H218" i="67"/>
  <c r="H218" i="69"/>
  <c r="H218" i="74"/>
  <c r="F217" i="71"/>
  <c r="F217" i="68"/>
  <c r="F217" i="70"/>
  <c r="F217" i="67"/>
  <c r="F217" i="75"/>
  <c r="F217" i="69"/>
  <c r="F217" i="72"/>
  <c r="F217" i="74"/>
  <c r="F217" i="73"/>
  <c r="AB217" i="70"/>
  <c r="AB217" i="73"/>
  <c r="AB217" i="72"/>
  <c r="AB217" i="75"/>
  <c r="AB217" i="69"/>
  <c r="AB217" i="74"/>
  <c r="AB217" i="68"/>
  <c r="AB217" i="71"/>
  <c r="AB217" i="67"/>
  <c r="AH211" i="69"/>
  <c r="AH211" i="72"/>
  <c r="AH211" i="71"/>
  <c r="AH211" i="67"/>
  <c r="AH211" i="70"/>
  <c r="AH211" i="74"/>
  <c r="AH211" i="68"/>
  <c r="AH211" i="75"/>
  <c r="AH211" i="73"/>
  <c r="I211" i="72"/>
  <c r="I211" i="69"/>
  <c r="I211" i="75"/>
  <c r="I211" i="68"/>
  <c r="I211" i="67"/>
  <c r="I211" i="70"/>
  <c r="I211" i="74"/>
  <c r="I211" i="71"/>
  <c r="I211" i="73"/>
  <c r="O211" i="69"/>
  <c r="O211" i="70"/>
  <c r="O211" i="74"/>
  <c r="O211" i="73"/>
  <c r="O211" i="75"/>
  <c r="O211" i="67"/>
  <c r="O211" i="71"/>
  <c r="O211" i="68"/>
  <c r="O211" i="72"/>
  <c r="M211" i="67"/>
  <c r="M211" i="69"/>
  <c r="M211" i="72"/>
  <c r="M211" i="75"/>
  <c r="M211" i="70"/>
  <c r="M211" i="71"/>
  <c r="M211" i="68"/>
  <c r="M211" i="73"/>
  <c r="M211" i="74"/>
  <c r="J217" i="71"/>
  <c r="J217" i="68"/>
  <c r="J217" i="74"/>
  <c r="J217" i="67"/>
  <c r="J217" i="73"/>
  <c r="J217" i="72"/>
  <c r="J217" i="69"/>
  <c r="J217" i="70"/>
  <c r="J217" i="75"/>
  <c r="T218" i="72"/>
  <c r="T218" i="68"/>
  <c r="T218" i="71"/>
  <c r="T218" i="73"/>
  <c r="T218" i="69"/>
  <c r="T218" i="75"/>
  <c r="T218" i="70"/>
  <c r="T218" i="74"/>
  <c r="T218" i="67"/>
  <c r="I218" i="71"/>
  <c r="I218" i="67"/>
  <c r="I218" i="75"/>
  <c r="I218" i="70"/>
  <c r="I218" i="72"/>
  <c r="I218" i="73"/>
  <c r="I218" i="69"/>
  <c r="I218" i="74"/>
  <c r="I218" i="68"/>
  <c r="AA217" i="74"/>
  <c r="AA217" i="70"/>
  <c r="AA217" i="72"/>
  <c r="AA217" i="67"/>
  <c r="AA217" i="69"/>
  <c r="AA217" i="68"/>
  <c r="AA217" i="73"/>
  <c r="AA217" i="71"/>
  <c r="AA217" i="75"/>
  <c r="H217" i="67"/>
  <c r="H217" i="70"/>
  <c r="H217" i="69"/>
  <c r="H217" i="73"/>
  <c r="H217" i="74"/>
  <c r="H217" i="68"/>
  <c r="H217" i="72"/>
  <c r="H217" i="75"/>
  <c r="H217" i="71"/>
  <c r="F218" i="73"/>
  <c r="F218" i="71"/>
  <c r="F218" i="67"/>
  <c r="F218" i="72"/>
  <c r="F218" i="75"/>
  <c r="F218" i="69"/>
  <c r="F218" i="68"/>
  <c r="F218" i="70"/>
  <c r="F218" i="74"/>
  <c r="AB218" i="75"/>
  <c r="AB218" i="67"/>
  <c r="AB218" i="68"/>
  <c r="AB218" i="71"/>
  <c r="AB218" i="70"/>
  <c r="AB218" i="74"/>
  <c r="AB218" i="73"/>
  <c r="AB218" i="69"/>
  <c r="AB218" i="72"/>
  <c r="Z211" i="69"/>
  <c r="Z211" i="67"/>
  <c r="Z211" i="70"/>
  <c r="Z211" i="75"/>
  <c r="Z211" i="72"/>
  <c r="Z211" i="73"/>
  <c r="Z211" i="71"/>
  <c r="Z211" i="68"/>
  <c r="Z211" i="74"/>
  <c r="AF211" i="69"/>
  <c r="AF211" i="68"/>
  <c r="AF211" i="72"/>
  <c r="AF211" i="71"/>
  <c r="AF211" i="75"/>
  <c r="AF211" i="73"/>
  <c r="AF211" i="74"/>
  <c r="AF211" i="70"/>
  <c r="AF211" i="67"/>
  <c r="G211" i="69"/>
  <c r="G211" i="74"/>
  <c r="G211" i="70"/>
  <c r="G211" i="71"/>
  <c r="G211" i="68"/>
  <c r="G211" i="67"/>
  <c r="G211" i="72"/>
  <c r="G211" i="73"/>
  <c r="G211" i="75"/>
  <c r="K211" i="72"/>
  <c r="K211" i="67"/>
  <c r="K211" i="69"/>
  <c r="K211" i="73"/>
  <c r="K211" i="71"/>
  <c r="K211" i="75"/>
  <c r="K211" i="70"/>
  <c r="K211" i="74"/>
  <c r="K211" i="68"/>
  <c r="U217" i="74"/>
  <c r="U217" i="70"/>
  <c r="U217" i="68"/>
  <c r="U217" i="67"/>
  <c r="U217" i="73"/>
  <c r="U217" i="72"/>
  <c r="U217" i="75"/>
  <c r="U217" i="71"/>
  <c r="U217" i="69"/>
  <c r="O218" i="67"/>
  <c r="O218" i="75"/>
  <c r="O218" i="69"/>
  <c r="O218" i="72"/>
  <c r="O218" i="70"/>
  <c r="O218" i="73"/>
  <c r="O218" i="68"/>
  <c r="O218" i="71"/>
  <c r="O218" i="74"/>
  <c r="AG218" i="67"/>
  <c r="AG218" i="68"/>
  <c r="AG218" i="70"/>
  <c r="AG218" i="75"/>
  <c r="AG218" i="69"/>
  <c r="AG218" i="72"/>
  <c r="AG218" i="74"/>
  <c r="AG218" i="71"/>
  <c r="AG218" i="73"/>
  <c r="W218" i="71"/>
  <c r="W218" i="73"/>
  <c r="W218" i="68"/>
  <c r="W218" i="69"/>
  <c r="W218" i="72"/>
  <c r="W218" i="75"/>
  <c r="W218" i="67"/>
  <c r="W218" i="74"/>
  <c r="W218" i="70"/>
  <c r="AF218" i="71"/>
  <c r="AF218" i="67"/>
  <c r="AF218" i="73"/>
  <c r="AF218" i="75"/>
  <c r="AF218" i="69"/>
  <c r="AF218" i="72"/>
  <c r="AF218" i="74"/>
  <c r="AF218" i="68"/>
  <c r="AF218" i="70"/>
  <c r="K218" i="71"/>
  <c r="K218" i="69"/>
  <c r="K218" i="74"/>
  <c r="K218" i="67"/>
  <c r="K218" i="70"/>
  <c r="K218" i="68"/>
  <c r="K218" i="72"/>
  <c r="K218" i="75"/>
  <c r="K218" i="73"/>
  <c r="E217" i="69"/>
  <c r="E217" i="71"/>
  <c r="E217" i="73"/>
  <c r="E217" i="72"/>
  <c r="E217" i="74"/>
  <c r="E217" i="75"/>
  <c r="E217" i="68"/>
  <c r="E217" i="67"/>
  <c r="E217" i="70"/>
  <c r="AI218" i="74"/>
  <c r="AI218" i="68"/>
  <c r="AI218" i="72"/>
  <c r="AI218" i="69"/>
  <c r="AI218" i="71"/>
  <c r="AI218" i="70"/>
  <c r="AI218" i="73"/>
  <c r="AI218" i="67"/>
  <c r="AI218" i="75"/>
  <c r="R211" i="69"/>
  <c r="R211" i="72"/>
  <c r="R211" i="73"/>
  <c r="R211" i="70"/>
  <c r="R211" i="75"/>
  <c r="R211" i="71"/>
  <c r="R211" i="67"/>
  <c r="R211" i="68"/>
  <c r="R211" i="74"/>
  <c r="X211" i="68"/>
  <c r="X211" i="69"/>
  <c r="X211" i="71"/>
  <c r="X211" i="72"/>
  <c r="X211" i="75"/>
  <c r="X211" i="67"/>
  <c r="X211" i="70"/>
  <c r="X211" i="73"/>
  <c r="X211" i="74"/>
  <c r="AD211" i="71"/>
  <c r="AD211" i="75"/>
  <c r="AD211" i="72"/>
  <c r="AD211" i="67"/>
  <c r="AD211" i="74"/>
  <c r="AD211" i="69"/>
  <c r="AD211" i="70"/>
  <c r="AD211" i="73"/>
  <c r="AD211" i="68"/>
  <c r="AB211" i="70"/>
  <c r="AB211" i="72"/>
  <c r="AB211" i="73"/>
  <c r="AB211" i="67"/>
  <c r="AB211" i="75"/>
  <c r="AB211" i="69"/>
  <c r="AB211" i="74"/>
  <c r="AB211" i="68"/>
  <c r="AB211" i="71"/>
  <c r="AH217" i="71"/>
  <c r="AH217" i="67"/>
  <c r="AH217" i="73"/>
  <c r="AH217" i="68"/>
  <c r="AH217" i="74"/>
  <c r="AH217" i="69"/>
  <c r="AH217" i="75"/>
  <c r="AH217" i="72"/>
  <c r="AH217" i="70"/>
  <c r="O217" i="70"/>
  <c r="O217" i="74"/>
  <c r="O217" i="68"/>
  <c r="O217" i="73"/>
  <c r="O217" i="71"/>
  <c r="O217" i="69"/>
  <c r="O217" i="67"/>
  <c r="O217" i="72"/>
  <c r="O217" i="75"/>
  <c r="AG217" i="74"/>
  <c r="AG217" i="69"/>
  <c r="AG217" i="68"/>
  <c r="AG217" i="71"/>
  <c r="AG217" i="70"/>
  <c r="AG217" i="67"/>
  <c r="AG217" i="72"/>
  <c r="AG217" i="73"/>
  <c r="AG217" i="75"/>
  <c r="W217" i="70"/>
  <c r="W217" i="74"/>
  <c r="W217" i="75"/>
  <c r="W217" i="69"/>
  <c r="W217" i="68"/>
  <c r="W217" i="67"/>
  <c r="W217" i="72"/>
  <c r="W217" i="71"/>
  <c r="W217" i="73"/>
  <c r="AF217" i="68"/>
  <c r="AF217" i="75"/>
  <c r="AF217" i="74"/>
  <c r="AF217" i="72"/>
  <c r="AF217" i="71"/>
  <c r="AF217" i="69"/>
  <c r="AF217" i="67"/>
  <c r="AF217" i="70"/>
  <c r="AF217" i="73"/>
  <c r="K217" i="71"/>
  <c r="K217" i="67"/>
  <c r="K217" i="70"/>
  <c r="K217" i="68"/>
  <c r="K217" i="73"/>
  <c r="K217" i="75"/>
  <c r="K217" i="72"/>
  <c r="K217" i="74"/>
  <c r="K217" i="69"/>
  <c r="E218" i="70"/>
  <c r="E218" i="74"/>
  <c r="E218" i="71"/>
  <c r="E218" i="72"/>
  <c r="E218" i="67"/>
  <c r="E218" i="75"/>
  <c r="E218" i="69"/>
  <c r="E218" i="73"/>
  <c r="E218" i="68"/>
  <c r="AI217" i="67"/>
  <c r="AI217" i="68"/>
  <c r="AI217" i="70"/>
  <c r="AI217" i="72"/>
  <c r="AI217" i="71"/>
  <c r="AI217" i="73"/>
  <c r="AI217" i="74"/>
  <c r="AI217" i="75"/>
  <c r="AI217" i="69"/>
  <c r="J211" i="69"/>
  <c r="J211" i="72"/>
  <c r="J211" i="70"/>
  <c r="J211" i="68"/>
  <c r="J211" i="75"/>
  <c r="J211" i="71"/>
  <c r="J211" i="73"/>
  <c r="J211" i="67"/>
  <c r="J211" i="74"/>
  <c r="P211" i="72"/>
  <c r="P211" i="69"/>
  <c r="P211" i="70"/>
  <c r="P211" i="75"/>
  <c r="P211" i="67"/>
  <c r="P211" i="73"/>
  <c r="P211" i="74"/>
  <c r="P211" i="68"/>
  <c r="P211" i="71"/>
  <c r="V211" i="69"/>
  <c r="V211" i="75"/>
  <c r="V211" i="72"/>
  <c r="V211" i="67"/>
  <c r="V211" i="68"/>
  <c r="V211" i="70"/>
  <c r="V211" i="71"/>
  <c r="V211" i="73"/>
  <c r="V211" i="74"/>
  <c r="T211" i="75"/>
  <c r="T211" i="67"/>
  <c r="T211" i="72"/>
  <c r="T211" i="70"/>
  <c r="T211" i="71"/>
  <c r="T211" i="68"/>
  <c r="T211" i="73"/>
  <c r="T211" i="69"/>
  <c r="T211" i="74"/>
  <c r="R218" i="75"/>
  <c r="R218" i="68"/>
  <c r="R218" i="74"/>
  <c r="R218" i="72"/>
  <c r="R218" i="69"/>
  <c r="R218" i="70"/>
  <c r="R218" i="73"/>
  <c r="R218" i="71"/>
  <c r="R218" i="67"/>
  <c r="AH218" i="71"/>
  <c r="AH218" i="69"/>
  <c r="AH218" i="73"/>
  <c r="AH218" i="74"/>
  <c r="AH218" i="68"/>
  <c r="AH218" i="70"/>
  <c r="AH218" i="72"/>
  <c r="AH218" i="75"/>
  <c r="AH218" i="67"/>
  <c r="Z218" i="71"/>
  <c r="Z218" i="73"/>
  <c r="Z218" i="74"/>
  <c r="Z218" i="69"/>
  <c r="Z218" i="75"/>
  <c r="Z218" i="67"/>
  <c r="Z218" i="70"/>
  <c r="Z218" i="72"/>
  <c r="Z218" i="68"/>
  <c r="N218" i="68"/>
  <c r="N218" i="69"/>
  <c r="N218" i="72"/>
  <c r="N218" i="73"/>
  <c r="N218" i="70"/>
  <c r="N218" i="74"/>
  <c r="N218" i="67"/>
  <c r="N218" i="75"/>
  <c r="N218" i="71"/>
  <c r="Y218" i="71"/>
  <c r="Y218" i="72"/>
  <c r="Y218" i="73"/>
  <c r="Y218" i="67"/>
  <c r="Y218" i="68"/>
  <c r="Y218" i="75"/>
  <c r="Y218" i="69"/>
  <c r="Y218" i="74"/>
  <c r="Y218" i="70"/>
  <c r="V218" i="73"/>
  <c r="V218" i="67"/>
  <c r="V218" i="69"/>
  <c r="V218" i="70"/>
  <c r="V218" i="68"/>
  <c r="V218" i="72"/>
  <c r="V218" i="74"/>
  <c r="V218" i="75"/>
  <c r="V218" i="71"/>
  <c r="X218" i="67"/>
  <c r="X218" i="68"/>
  <c r="X218" i="71"/>
  <c r="X218" i="69"/>
  <c r="X218" i="73"/>
  <c r="X218" i="72"/>
  <c r="X218" i="75"/>
  <c r="X218" i="74"/>
  <c r="X218" i="70"/>
  <c r="AE218" i="72"/>
  <c r="AE218" i="73"/>
  <c r="AE218" i="71"/>
  <c r="AE218" i="75"/>
  <c r="AE218" i="67"/>
  <c r="AE218" i="68"/>
  <c r="AE218" i="69"/>
  <c r="AE218" i="70"/>
  <c r="AE218" i="74"/>
  <c r="AD218" i="67"/>
  <c r="AD218" i="71"/>
  <c r="AD218" i="70"/>
  <c r="AD218" i="72"/>
  <c r="AD218" i="74"/>
  <c r="AD218" i="73"/>
  <c r="AD218" i="68"/>
  <c r="AD218" i="69"/>
  <c r="AD218" i="75"/>
  <c r="L217" i="67"/>
  <c r="L217" i="70"/>
  <c r="L217" i="75"/>
  <c r="L217" i="73"/>
  <c r="L217" i="72"/>
  <c r="L217" i="68"/>
  <c r="L217" i="69"/>
  <c r="L217" i="74"/>
  <c r="L217" i="71"/>
  <c r="AA211" i="72"/>
  <c r="AA211" i="73"/>
  <c r="AA211" i="69"/>
  <c r="AA211" i="68"/>
  <c r="AA211" i="70"/>
  <c r="AA211" i="67"/>
  <c r="AA211" i="74"/>
  <c r="AA211" i="71"/>
  <c r="AA211" i="75"/>
  <c r="H211" i="68"/>
  <c r="H211" i="71"/>
  <c r="H211" i="69"/>
  <c r="H211" i="72"/>
  <c r="H211" i="75"/>
  <c r="H211" i="73"/>
  <c r="H211" i="67"/>
  <c r="H211" i="74"/>
  <c r="H211" i="70"/>
  <c r="N211" i="75"/>
  <c r="N211" i="72"/>
  <c r="N211" i="70"/>
  <c r="N211" i="73"/>
  <c r="N211" i="71"/>
  <c r="N211" i="74"/>
  <c r="N211" i="68"/>
  <c r="N211" i="69"/>
  <c r="N211" i="67"/>
  <c r="L211" i="74"/>
  <c r="L211" i="70"/>
  <c r="L211" i="72"/>
  <c r="L211" i="75"/>
  <c r="L211" i="73"/>
  <c r="L211" i="69"/>
  <c r="L211" i="71"/>
  <c r="L211" i="67"/>
  <c r="L211" i="68"/>
  <c r="J218" i="67"/>
  <c r="J218" i="72"/>
  <c r="J218" i="71"/>
  <c r="J218" i="74"/>
  <c r="J218" i="68"/>
  <c r="J218" i="69"/>
  <c r="J218" i="75"/>
  <c r="J218" i="73"/>
  <c r="J218" i="70"/>
  <c r="Z217" i="67"/>
  <c r="Z217" i="68"/>
  <c r="Z217" i="72"/>
  <c r="Z217" i="75"/>
  <c r="Z217" i="70"/>
  <c r="Z217" i="74"/>
  <c r="Z217" i="69"/>
  <c r="Z217" i="73"/>
  <c r="Z217" i="71"/>
  <c r="N217" i="69"/>
  <c r="N217" i="75"/>
  <c r="N217" i="72"/>
  <c r="N217" i="73"/>
  <c r="N217" i="70"/>
  <c r="N217" i="68"/>
  <c r="N217" i="67"/>
  <c r="N217" i="71"/>
  <c r="N217" i="74"/>
  <c r="Y217" i="75"/>
  <c r="Y217" i="70"/>
  <c r="Y217" i="68"/>
  <c r="Y217" i="73"/>
  <c r="Y217" i="74"/>
  <c r="Y217" i="71"/>
  <c r="Y217" i="72"/>
  <c r="Y217" i="69"/>
  <c r="Y217" i="67"/>
  <c r="V217" i="68"/>
  <c r="V217" i="70"/>
  <c r="V217" i="73"/>
  <c r="V217" i="71"/>
  <c r="V217" i="67"/>
  <c r="V217" i="72"/>
  <c r="V217" i="74"/>
  <c r="V217" i="75"/>
  <c r="V217" i="69"/>
  <c r="X217" i="68"/>
  <c r="X217" i="73"/>
  <c r="X217" i="70"/>
  <c r="X217" i="69"/>
  <c r="X217" i="71"/>
  <c r="X217" i="75"/>
  <c r="X217" i="67"/>
  <c r="X217" i="74"/>
  <c r="X217" i="72"/>
  <c r="AE217" i="68"/>
  <c r="AE217" i="70"/>
  <c r="AE217" i="74"/>
  <c r="AE217" i="71"/>
  <c r="AE217" i="67"/>
  <c r="AE217" i="69"/>
  <c r="AE217" i="75"/>
  <c r="AE217" i="72"/>
  <c r="AE217" i="73"/>
  <c r="AD217" i="71"/>
  <c r="AD217" i="70"/>
  <c r="AD217" i="69"/>
  <c r="AD217" i="67"/>
  <c r="AD217" i="72"/>
  <c r="AD217" i="68"/>
  <c r="AD217" i="73"/>
  <c r="AD217" i="75"/>
  <c r="AD217" i="74"/>
  <c r="L218" i="72"/>
  <c r="L218" i="75"/>
  <c r="L218" i="67"/>
  <c r="L218" i="68"/>
  <c r="L218" i="70"/>
  <c r="L218" i="73"/>
  <c r="L218" i="74"/>
  <c r="L218" i="71"/>
  <c r="L218" i="69"/>
  <c r="AG211" i="72"/>
  <c r="AG211" i="68"/>
  <c r="AG211" i="74"/>
  <c r="AG211" i="71"/>
  <c r="AG211" i="75"/>
  <c r="AG211" i="67"/>
  <c r="AG211" i="70"/>
  <c r="AG211" i="73"/>
  <c r="AG211" i="69"/>
  <c r="AI211" i="72"/>
  <c r="AI211" i="71"/>
  <c r="AI211" i="70"/>
  <c r="AI211" i="68"/>
  <c r="AI211" i="74"/>
  <c r="AI211" i="69"/>
  <c r="AI211" i="67"/>
  <c r="AI211" i="75"/>
  <c r="AI211" i="73"/>
  <c r="F211" i="71"/>
  <c r="F211" i="74"/>
  <c r="F211" i="67"/>
  <c r="F211" i="70"/>
  <c r="F211" i="72"/>
  <c r="F211" i="69"/>
  <c r="F211" i="73"/>
  <c r="F211" i="75"/>
  <c r="F211" i="68"/>
  <c r="S211" i="69"/>
  <c r="S211" i="73"/>
  <c r="S211" i="75"/>
  <c r="S211" i="74"/>
  <c r="S211" i="72"/>
  <c r="S211" i="67"/>
  <c r="S211" i="71"/>
  <c r="S211" i="70"/>
  <c r="S211" i="68"/>
  <c r="AJ191" i="63"/>
  <c r="J218" i="88"/>
  <c r="T217" i="88"/>
  <c r="I217" i="88"/>
  <c r="AA218" i="88"/>
  <c r="H218" i="88"/>
  <c r="F217" i="88"/>
  <c r="AB217" i="88"/>
  <c r="AJ198" i="63"/>
  <c r="AJ197" i="63"/>
  <c r="T218" i="88"/>
  <c r="I218" i="88"/>
  <c r="AA217" i="88"/>
  <c r="H217" i="88"/>
  <c r="F218" i="88"/>
  <c r="AB218" i="88"/>
  <c r="AH218" i="88"/>
  <c r="O218" i="88"/>
  <c r="AG218" i="88"/>
  <c r="W218" i="88"/>
  <c r="AF218" i="88"/>
  <c r="K218" i="88"/>
  <c r="E217" i="88"/>
  <c r="AI218" i="88"/>
  <c r="AH217" i="88"/>
  <c r="O217" i="88"/>
  <c r="AG217" i="88"/>
  <c r="W217" i="88"/>
  <c r="AF217" i="88"/>
  <c r="K217" i="88"/>
  <c r="E218" i="88"/>
  <c r="AI217" i="88"/>
  <c r="J217" i="88"/>
  <c r="Z218" i="88"/>
  <c r="N218" i="88"/>
  <c r="Y218" i="88"/>
  <c r="V218" i="88"/>
  <c r="X218" i="88"/>
  <c r="AE218" i="88"/>
  <c r="AD218" i="88"/>
  <c r="L217" i="88"/>
  <c r="Z217" i="88"/>
  <c r="N217" i="88"/>
  <c r="Y217" i="88"/>
  <c r="V217" i="88"/>
  <c r="X217" i="88"/>
  <c r="AE217" i="88"/>
  <c r="AD217" i="88"/>
  <c r="L218" i="88"/>
  <c r="R218" i="88"/>
  <c r="U218" i="88"/>
  <c r="Q218" i="88"/>
  <c r="AC218" i="88"/>
  <c r="P218" i="88"/>
  <c r="G218" i="88"/>
  <c r="M218" i="88"/>
  <c r="S218" i="88"/>
  <c r="R217" i="88"/>
  <c r="U217" i="88"/>
  <c r="Q217" i="88"/>
  <c r="AC217" i="88"/>
  <c r="P217" i="88"/>
  <c r="G217" i="88"/>
  <c r="M217" i="88"/>
  <c r="S217" i="88"/>
  <c r="AK186" i="63"/>
  <c r="M85" i="63" l="1"/>
  <c r="Q88" i="63"/>
  <c r="N87" i="63"/>
  <c r="M86" i="63"/>
  <c r="AJ217" i="71"/>
  <c r="AJ217" i="72"/>
  <c r="AJ217" i="69"/>
  <c r="AJ217" i="73"/>
  <c r="AJ217" i="75"/>
  <c r="AJ217" i="68"/>
  <c r="AJ217" i="67"/>
  <c r="AJ217" i="70"/>
  <c r="AJ217" i="74"/>
  <c r="AJ218" i="71"/>
  <c r="AJ218" i="73"/>
  <c r="AJ218" i="70"/>
  <c r="AJ218" i="72"/>
  <c r="AJ218" i="75"/>
  <c r="AJ218" i="67"/>
  <c r="AJ218" i="69"/>
  <c r="AJ218" i="74"/>
  <c r="AJ218" i="68"/>
  <c r="AJ211" i="71"/>
  <c r="AJ211" i="68"/>
  <c r="AJ211" i="69"/>
  <c r="AJ211" i="70"/>
  <c r="AJ211" i="72"/>
  <c r="AJ211" i="75"/>
  <c r="AJ211" i="74"/>
  <c r="AJ211" i="67"/>
  <c r="AJ211" i="73"/>
  <c r="AK191" i="63"/>
  <c r="AJ217" i="88"/>
  <c r="AJ218" i="88"/>
  <c r="AK197" i="63"/>
  <c r="AK198" i="63"/>
  <c r="AL186" i="63"/>
  <c r="AL187" i="63"/>
  <c r="O87" i="63" l="1"/>
  <c r="R88" i="63"/>
  <c r="S88" i="63"/>
  <c r="T88" i="63" s="1"/>
  <c r="U88" i="63" s="1"/>
  <c r="N86" i="63"/>
  <c r="N85" i="63"/>
  <c r="AK218" i="71"/>
  <c r="AK218" i="73"/>
  <c r="AK218" i="69"/>
  <c r="AK218" i="72"/>
  <c r="AK218" i="68"/>
  <c r="AK218" i="67"/>
  <c r="AK218" i="74"/>
  <c r="AK218" i="75"/>
  <c r="AK218" i="70"/>
  <c r="AK217" i="71"/>
  <c r="AK217" i="67"/>
  <c r="AK217" i="74"/>
  <c r="AK217" i="70"/>
  <c r="AK217" i="72"/>
  <c r="AK217" i="68"/>
  <c r="AK217" i="75"/>
  <c r="AK217" i="69"/>
  <c r="AK217" i="73"/>
  <c r="AK211" i="71"/>
  <c r="AK211" i="72"/>
  <c r="AK211" i="68"/>
  <c r="AK211" i="74"/>
  <c r="AK211" i="69"/>
  <c r="AK211" i="73"/>
  <c r="AK211" i="70"/>
  <c r="AK211" i="75"/>
  <c r="AK211" i="67"/>
  <c r="AL191" i="63"/>
  <c r="AK217" i="88"/>
  <c r="AL197" i="63"/>
  <c r="AL198" i="63"/>
  <c r="AK218" i="88"/>
  <c r="AM186" i="63"/>
  <c r="AM187" i="63"/>
  <c r="H40" i="81"/>
  <c r="H39" i="81" s="1"/>
  <c r="I40" i="81"/>
  <c r="I39" i="81" s="1"/>
  <c r="J40" i="81"/>
  <c r="J39" i="81" s="1"/>
  <c r="K40" i="81"/>
  <c r="K39" i="81" s="1"/>
  <c r="L40" i="81"/>
  <c r="M40" i="81"/>
  <c r="N40" i="81"/>
  <c r="O40" i="81"/>
  <c r="P40" i="81"/>
  <c r="Q40" i="81"/>
  <c r="R40" i="81"/>
  <c r="S40" i="81"/>
  <c r="T40" i="81"/>
  <c r="U40" i="81"/>
  <c r="V40" i="81"/>
  <c r="W40" i="81"/>
  <c r="X40" i="81"/>
  <c r="Y40" i="81"/>
  <c r="Z40" i="81"/>
  <c r="AA40" i="81"/>
  <c r="AB40" i="81"/>
  <c r="AC40" i="81"/>
  <c r="AD40" i="81"/>
  <c r="AE40" i="81"/>
  <c r="AF40" i="81"/>
  <c r="AG40" i="81"/>
  <c r="AH40" i="81"/>
  <c r="AI40" i="81"/>
  <c r="AJ40" i="81"/>
  <c r="AK40" i="81"/>
  <c r="AL40" i="81"/>
  <c r="AM40" i="81"/>
  <c r="AN40" i="81"/>
  <c r="AO40" i="81"/>
  <c r="AP40" i="81"/>
  <c r="AQ40" i="81"/>
  <c r="AR40" i="81"/>
  <c r="AS40" i="81"/>
  <c r="AT40" i="81"/>
  <c r="AU40" i="81"/>
  <c r="AV40" i="81"/>
  <c r="AW40" i="81"/>
  <c r="AX40" i="81"/>
  <c r="AY40" i="81"/>
  <c r="AZ40" i="81"/>
  <c r="BA40" i="81"/>
  <c r="BB40" i="81"/>
  <c r="BC40" i="81"/>
  <c r="BD40" i="81"/>
  <c r="BE40" i="81"/>
  <c r="G40" i="81"/>
  <c r="G39" i="81" s="1"/>
  <c r="P85" i="63" l="1"/>
  <c r="Q85" i="63" s="1"/>
  <c r="V88" i="63"/>
  <c r="O85" i="63"/>
  <c r="W88" i="63"/>
  <c r="X88" i="63"/>
  <c r="P87" i="63"/>
  <c r="O86" i="63"/>
  <c r="P86" i="63" s="1"/>
  <c r="AL218" i="71"/>
  <c r="AL218" i="72"/>
  <c r="AL218" i="73"/>
  <c r="AL218" i="70"/>
  <c r="AL218" i="67"/>
  <c r="AL218" i="75"/>
  <c r="AL218" i="68"/>
  <c r="AL218" i="74"/>
  <c r="AL218" i="69"/>
  <c r="AL217" i="71"/>
  <c r="AL217" i="70"/>
  <c r="AL217" i="67"/>
  <c r="AL217" i="69"/>
  <c r="AL217" i="74"/>
  <c r="AL217" i="75"/>
  <c r="AL217" i="72"/>
  <c r="AL217" i="68"/>
  <c r="AL217" i="73"/>
  <c r="AL211" i="71"/>
  <c r="AL211" i="73"/>
  <c r="AL211" i="72"/>
  <c r="AL211" i="67"/>
  <c r="AL211" i="74"/>
  <c r="AL211" i="70"/>
  <c r="AL211" i="75"/>
  <c r="AL211" i="68"/>
  <c r="AL211" i="69"/>
  <c r="AM191" i="63"/>
  <c r="AM197" i="63"/>
  <c r="AM198" i="63"/>
  <c r="AL217" i="88"/>
  <c r="AL218" i="88"/>
  <c r="AO39" i="81"/>
  <c r="AF39" i="81"/>
  <c r="AT39" i="81"/>
  <c r="AL39" i="81"/>
  <c r="V39" i="81"/>
  <c r="AK39" i="81"/>
  <c r="U39" i="81"/>
  <c r="M39" i="81"/>
  <c r="BE39" i="81"/>
  <c r="Y39" i="81"/>
  <c r="BD39" i="81"/>
  <c r="P39" i="81"/>
  <c r="AU39" i="81"/>
  <c r="AJ39" i="81"/>
  <c r="AW39" i="81"/>
  <c r="AN39" i="81"/>
  <c r="X39" i="81"/>
  <c r="BC39" i="81"/>
  <c r="AM39" i="81"/>
  <c r="W39" i="81"/>
  <c r="O39" i="81"/>
  <c r="BB39" i="81"/>
  <c r="AD39" i="81"/>
  <c r="N39" i="81"/>
  <c r="BA39" i="81"/>
  <c r="AC39" i="81"/>
  <c r="AR39" i="81"/>
  <c r="AY39" i="81"/>
  <c r="AG39" i="81"/>
  <c r="Q39" i="81"/>
  <c r="AV39" i="81"/>
  <c r="AE39" i="81"/>
  <c r="AS39" i="81"/>
  <c r="AZ39" i="81"/>
  <c r="AB39" i="81"/>
  <c r="T39" i="81"/>
  <c r="L39" i="81"/>
  <c r="AQ39" i="81"/>
  <c r="AI39" i="81"/>
  <c r="AA39" i="81"/>
  <c r="S39" i="81"/>
  <c r="AX39" i="81"/>
  <c r="AP39" i="81"/>
  <c r="AH39" i="81"/>
  <c r="Z39" i="81"/>
  <c r="R39" i="81"/>
  <c r="AN186" i="63"/>
  <c r="AN187" i="63"/>
  <c r="Y88" i="63" l="1"/>
  <c r="Z88" i="63" s="1"/>
  <c r="AA88" i="63" s="1"/>
  <c r="AB88" i="63" s="1"/>
  <c r="R85" i="63"/>
  <c r="S85" i="63" s="1"/>
  <c r="T85" i="63" s="1"/>
  <c r="U85" i="63" s="1"/>
  <c r="V85" i="63" s="1"/>
  <c r="Q87" i="63"/>
  <c r="Q86" i="63"/>
  <c r="R86" i="63" s="1"/>
  <c r="S86" i="63" s="1"/>
  <c r="T86" i="63" s="1"/>
  <c r="U86" i="63" s="1"/>
  <c r="AM218" i="71"/>
  <c r="AM218" i="68"/>
  <c r="AM218" i="70"/>
  <c r="AM218" i="73"/>
  <c r="AM218" i="72"/>
  <c r="AM218" i="67"/>
  <c r="AM218" i="74"/>
  <c r="AM218" i="69"/>
  <c r="AM218" i="75"/>
  <c r="AM211" i="71"/>
  <c r="AM211" i="70"/>
  <c r="AM211" i="69"/>
  <c r="AM211" i="68"/>
  <c r="AM211" i="74"/>
  <c r="AM211" i="72"/>
  <c r="AM211" i="73"/>
  <c r="AM211" i="75"/>
  <c r="AM211" i="67"/>
  <c r="AM217" i="71"/>
  <c r="AM217" i="69"/>
  <c r="AM217" i="70"/>
  <c r="AM217" i="72"/>
  <c r="AM217" i="67"/>
  <c r="AM217" i="75"/>
  <c r="AM217" i="74"/>
  <c r="AM217" i="73"/>
  <c r="AM217" i="68"/>
  <c r="AN191" i="63"/>
  <c r="AN197" i="63"/>
  <c r="AN198" i="63"/>
  <c r="AM218" i="88"/>
  <c r="AM217" i="88"/>
  <c r="AO186" i="63"/>
  <c r="AO187" i="63"/>
  <c r="E71" i="63"/>
  <c r="E191" i="63" s="1"/>
  <c r="W85" i="63" l="1"/>
  <c r="R87" i="63"/>
  <c r="S87" i="63" s="1"/>
  <c r="T87" i="63" s="1"/>
  <c r="U87" i="63" s="1"/>
  <c r="V87" i="63" s="1"/>
  <c r="W87" i="63" s="1"/>
  <c r="X87" i="63" s="1"/>
  <c r="Y87" i="63" s="1"/>
  <c r="Z87" i="63" s="1"/>
  <c r="AA87" i="63" s="1"/>
  <c r="AB87" i="63" s="1"/>
  <c r="X85" i="63"/>
  <c r="Y85" i="63" s="1"/>
  <c r="Z85" i="63" s="1"/>
  <c r="AA85" i="63" s="1"/>
  <c r="AB85" i="63" s="1"/>
  <c r="V86" i="63"/>
  <c r="W86" i="63" s="1"/>
  <c r="X86" i="63" s="1"/>
  <c r="Y86" i="63" s="1"/>
  <c r="Z86" i="63" s="1"/>
  <c r="AA86" i="63" s="1"/>
  <c r="AB86" i="63" s="1"/>
  <c r="AN217" i="71"/>
  <c r="AN217" i="68"/>
  <c r="AN217" i="69"/>
  <c r="AN217" i="70"/>
  <c r="AN217" i="75"/>
  <c r="AN217" i="67"/>
  <c r="AN217" i="74"/>
  <c r="AN217" i="72"/>
  <c r="AN217" i="73"/>
  <c r="AN211" i="71"/>
  <c r="AN211" i="73"/>
  <c r="AN211" i="75"/>
  <c r="AN211" i="72"/>
  <c r="AN211" i="74"/>
  <c r="AN211" i="68"/>
  <c r="AN211" i="67"/>
  <c r="AN211" i="70"/>
  <c r="AN211" i="69"/>
  <c r="AN218" i="71"/>
  <c r="AN218" i="73"/>
  <c r="AN218" i="74"/>
  <c r="AN218" i="75"/>
  <c r="AN218" i="67"/>
  <c r="AN218" i="68"/>
  <c r="AN218" i="69"/>
  <c r="AN218" i="72"/>
  <c r="AN218" i="70"/>
  <c r="E211" i="67"/>
  <c r="E211" i="69"/>
  <c r="E211" i="75"/>
  <c r="E211" i="73"/>
  <c r="E211" i="68"/>
  <c r="E211" i="72"/>
  <c r="E211" i="71"/>
  <c r="E211" i="74"/>
  <c r="E211" i="70"/>
  <c r="AO191" i="63"/>
  <c r="AO197" i="63"/>
  <c r="AO198" i="63"/>
  <c r="AN218" i="88"/>
  <c r="AN217" i="88"/>
  <c r="AP186" i="63"/>
  <c r="AP187" i="63"/>
  <c r="C26" i="63"/>
  <c r="D26" i="63"/>
  <c r="E26" i="63"/>
  <c r="F26" i="63"/>
  <c r="AO217" i="71" l="1"/>
  <c r="AO217" i="73"/>
  <c r="AO217" i="72"/>
  <c r="AO217" i="69"/>
  <c r="AO217" i="75"/>
  <c r="AO217" i="74"/>
  <c r="AO217" i="68"/>
  <c r="AO217" i="67"/>
  <c r="AO217" i="70"/>
  <c r="AO218" i="71"/>
  <c r="AO218" i="70"/>
  <c r="AO218" i="67"/>
  <c r="AO218" i="72"/>
  <c r="AO218" i="75"/>
  <c r="AO218" i="74"/>
  <c r="AO218" i="73"/>
  <c r="AO218" i="69"/>
  <c r="AO218" i="68"/>
  <c r="AO211" i="71"/>
  <c r="AO211" i="69"/>
  <c r="AO211" i="72"/>
  <c r="AO211" i="74"/>
  <c r="AO211" i="75"/>
  <c r="AO211" i="73"/>
  <c r="AO211" i="67"/>
  <c r="AO211" i="70"/>
  <c r="AO211" i="68"/>
  <c r="AP191" i="63"/>
  <c r="AP197" i="63"/>
  <c r="AP198" i="63"/>
  <c r="AO218" i="88"/>
  <c r="AO217" i="88"/>
  <c r="AQ186" i="63"/>
  <c r="AQ187" i="63"/>
  <c r="AP218" i="71" l="1"/>
  <c r="AP218" i="75"/>
  <c r="AP218" i="74"/>
  <c r="AP218" i="68"/>
  <c r="AP218" i="69"/>
  <c r="AP218" i="70"/>
  <c r="AP218" i="72"/>
  <c r="AP218" i="73"/>
  <c r="AP218" i="67"/>
  <c r="AP217" i="71"/>
  <c r="AP217" i="74"/>
  <c r="AP217" i="73"/>
  <c r="AP217" i="68"/>
  <c r="AP217" i="75"/>
  <c r="AP217" i="69"/>
  <c r="AP217" i="70"/>
  <c r="AP217" i="67"/>
  <c r="AP217" i="72"/>
  <c r="AP211" i="71"/>
  <c r="AP211" i="67"/>
  <c r="AP211" i="69"/>
  <c r="AP211" i="75"/>
  <c r="AP211" i="74"/>
  <c r="AP211" i="72"/>
  <c r="AP211" i="70"/>
  <c r="AP211" i="73"/>
  <c r="AP211" i="68"/>
  <c r="AQ191" i="63"/>
  <c r="AQ197" i="63"/>
  <c r="AQ198" i="63"/>
  <c r="AP218" i="88"/>
  <c r="AP217" i="88"/>
  <c r="AR186" i="63"/>
  <c r="AR187" i="63"/>
  <c r="E64" i="63"/>
  <c r="AQ217" i="71" l="1"/>
  <c r="AQ217" i="74"/>
  <c r="AQ217" i="73"/>
  <c r="AQ217" i="72"/>
  <c r="AQ217" i="75"/>
  <c r="AQ217" i="67"/>
  <c r="AQ217" i="70"/>
  <c r="AQ217" i="69"/>
  <c r="AQ217" i="68"/>
  <c r="AQ218" i="71"/>
  <c r="AQ218" i="69"/>
  <c r="AQ218" i="70"/>
  <c r="AQ218" i="72"/>
  <c r="AQ218" i="74"/>
  <c r="AQ218" i="75"/>
  <c r="AQ218" i="73"/>
  <c r="AQ218" i="68"/>
  <c r="AQ218" i="67"/>
  <c r="AQ211" i="71"/>
  <c r="AQ211" i="69"/>
  <c r="AQ211" i="70"/>
  <c r="AQ211" i="72"/>
  <c r="AQ211" i="74"/>
  <c r="AQ211" i="73"/>
  <c r="AQ211" i="75"/>
  <c r="AQ211" i="67"/>
  <c r="AQ211" i="68"/>
  <c r="AR191" i="63"/>
  <c r="AR197" i="63"/>
  <c r="AR198" i="63"/>
  <c r="AQ218" i="88"/>
  <c r="AQ217" i="88"/>
  <c r="AS186" i="63"/>
  <c r="AS187" i="63"/>
  <c r="E82" i="63"/>
  <c r="B26" i="63"/>
  <c r="AJ41" i="81"/>
  <c r="AK41" i="81" s="1"/>
  <c r="F40" i="81"/>
  <c r="E40" i="81"/>
  <c r="U33" i="81"/>
  <c r="T33" i="81"/>
  <c r="S33" i="81"/>
  <c r="R33" i="81"/>
  <c r="Q33" i="81"/>
  <c r="P33" i="81"/>
  <c r="O33" i="81"/>
  <c r="N33" i="81"/>
  <c r="M33" i="81"/>
  <c r="L33" i="81"/>
  <c r="K33" i="81"/>
  <c r="J33" i="81"/>
  <c r="I33" i="81"/>
  <c r="H33" i="81"/>
  <c r="G33" i="81"/>
  <c r="F33" i="81"/>
  <c r="E33" i="81"/>
  <c r="D33" i="81"/>
  <c r="C33" i="81"/>
  <c r="B33" i="81"/>
  <c r="F9" i="2"/>
  <c r="F84" i="63" l="1"/>
  <c r="AC84" i="63"/>
  <c r="AO84" i="63"/>
  <c r="BA84" i="63"/>
  <c r="AD84" i="63"/>
  <c r="AP84" i="63"/>
  <c r="BB84" i="63"/>
  <c r="AG84" i="63"/>
  <c r="G84" i="63"/>
  <c r="G128" i="63" s="1"/>
  <c r="AE84" i="63"/>
  <c r="AQ84" i="63"/>
  <c r="AS84" i="63"/>
  <c r="H84" i="63"/>
  <c r="AF84" i="63"/>
  <c r="AR84" i="63"/>
  <c r="I84" i="63"/>
  <c r="J84" i="63"/>
  <c r="AH84" i="63"/>
  <c r="AT84" i="63"/>
  <c r="AI84" i="63"/>
  <c r="AU84" i="63"/>
  <c r="AJ84" i="63"/>
  <c r="AV84" i="63"/>
  <c r="AK84" i="63"/>
  <c r="AW84" i="63"/>
  <c r="AM84" i="63"/>
  <c r="AY84" i="63"/>
  <c r="AL84" i="63"/>
  <c r="AN84" i="63"/>
  <c r="AX84" i="63"/>
  <c r="AZ84" i="63"/>
  <c r="E83" i="63"/>
  <c r="AR218" i="71"/>
  <c r="AR218" i="68"/>
  <c r="AR218" i="72"/>
  <c r="AR218" i="73"/>
  <c r="AR218" i="70"/>
  <c r="AR218" i="75"/>
  <c r="AR218" i="69"/>
  <c r="AR218" i="74"/>
  <c r="AR218" i="67"/>
  <c r="AR211" i="71"/>
  <c r="AR211" i="72"/>
  <c r="AR211" i="73"/>
  <c r="AR211" i="74"/>
  <c r="AR211" i="70"/>
  <c r="AR211" i="75"/>
  <c r="AR211" i="67"/>
  <c r="AR211" i="69"/>
  <c r="AR211" i="68"/>
  <c r="AR217" i="71"/>
  <c r="AR217" i="67"/>
  <c r="AR217" i="69"/>
  <c r="AR217" i="70"/>
  <c r="AR217" i="75"/>
  <c r="AR217" i="68"/>
  <c r="AR217" i="74"/>
  <c r="AR217" i="72"/>
  <c r="AR217" i="73"/>
  <c r="AS191" i="63"/>
  <c r="AS197" i="63"/>
  <c r="AS198" i="63"/>
  <c r="AR218" i="88"/>
  <c r="AR217" i="88"/>
  <c r="F28" i="2"/>
  <c r="F26" i="2"/>
  <c r="F30" i="2"/>
  <c r="F31" i="2"/>
  <c r="F34" i="2"/>
  <c r="F25" i="2"/>
  <c r="F33" i="2"/>
  <c r="F29" i="2"/>
  <c r="F27" i="2"/>
  <c r="F32" i="2"/>
  <c r="AT186" i="63"/>
  <c r="AT187" i="63"/>
  <c r="U77" i="63"/>
  <c r="AC77" i="63"/>
  <c r="AK77" i="63"/>
  <c r="AS77" i="63"/>
  <c r="BA77" i="63"/>
  <c r="E77" i="63"/>
  <c r="E192" i="63" s="1"/>
  <c r="Y77" i="63"/>
  <c r="AW77" i="63"/>
  <c r="J77" i="63"/>
  <c r="AH77" i="63"/>
  <c r="S77" i="63"/>
  <c r="AQ77" i="63"/>
  <c r="AB77" i="63"/>
  <c r="F77" i="63"/>
  <c r="N77" i="63"/>
  <c r="V77" i="63"/>
  <c r="AD77" i="63"/>
  <c r="AL77" i="63"/>
  <c r="AT77" i="63"/>
  <c r="BB77" i="63"/>
  <c r="O77" i="63"/>
  <c r="AM77" i="63"/>
  <c r="AU77" i="63"/>
  <c r="I77" i="63"/>
  <c r="AG77" i="63"/>
  <c r="R77" i="63"/>
  <c r="AX77" i="63"/>
  <c r="AY77" i="63"/>
  <c r="T77" i="63"/>
  <c r="AR77" i="63"/>
  <c r="G77" i="63"/>
  <c r="Q77" i="63"/>
  <c r="AO77" i="63"/>
  <c r="Z77" i="63"/>
  <c r="AP77" i="63"/>
  <c r="K77" i="63"/>
  <c r="AI77" i="63"/>
  <c r="L77" i="63"/>
  <c r="AJ77" i="63"/>
  <c r="AZ77" i="63"/>
  <c r="H77" i="63"/>
  <c r="P77" i="63"/>
  <c r="X77" i="63"/>
  <c r="AF77" i="63"/>
  <c r="AN77" i="63"/>
  <c r="AV77" i="63"/>
  <c r="W77" i="63"/>
  <c r="AE77" i="63"/>
  <c r="AA77" i="63"/>
  <c r="M77" i="63"/>
  <c r="E131" i="63"/>
  <c r="AL41" i="81"/>
  <c r="L84" i="63" l="1"/>
  <c r="K84" i="63"/>
  <c r="F128" i="63"/>
  <c r="AF192" i="63"/>
  <c r="AF212" i="70"/>
  <c r="AF212" i="73"/>
  <c r="AF212" i="71"/>
  <c r="AF212" i="69"/>
  <c r="AF212" i="68"/>
  <c r="AF212" i="75"/>
  <c r="AF212" i="67"/>
  <c r="AF212" i="72"/>
  <c r="K192" i="63"/>
  <c r="K212" i="70"/>
  <c r="K212" i="71"/>
  <c r="K212" i="67"/>
  <c r="K212" i="72"/>
  <c r="K212" i="68"/>
  <c r="K212" i="69"/>
  <c r="K212" i="73"/>
  <c r="K212" i="75"/>
  <c r="AQ192" i="63"/>
  <c r="AQ212" i="75"/>
  <c r="AQ212" i="67"/>
  <c r="AQ212" i="71"/>
  <c r="AQ212" i="72"/>
  <c r="AQ212" i="70"/>
  <c r="AQ212" i="68"/>
  <c r="AQ212" i="73"/>
  <c r="AQ212" i="69"/>
  <c r="AS192" i="63"/>
  <c r="AS212" i="70"/>
  <c r="AS212" i="69"/>
  <c r="AS212" i="75"/>
  <c r="AS212" i="68"/>
  <c r="AS212" i="72"/>
  <c r="AS212" i="67"/>
  <c r="AS212" i="73"/>
  <c r="AS212" i="71"/>
  <c r="X192" i="63"/>
  <c r="X212" i="73"/>
  <c r="X212" i="72"/>
  <c r="X212" i="70"/>
  <c r="X212" i="71"/>
  <c r="X212" i="68"/>
  <c r="X212" i="75"/>
  <c r="X212" i="67"/>
  <c r="X212" i="69"/>
  <c r="AP192" i="63"/>
  <c r="AP212" i="73"/>
  <c r="AP212" i="75"/>
  <c r="AP212" i="70"/>
  <c r="AP212" i="71"/>
  <c r="AP212" i="68"/>
  <c r="AP212" i="67"/>
  <c r="AP212" i="69"/>
  <c r="AP212" i="72"/>
  <c r="AT212" i="70"/>
  <c r="AT212" i="73"/>
  <c r="AT212" i="69"/>
  <c r="AT212" i="71"/>
  <c r="AT212" i="67"/>
  <c r="AT212" i="72"/>
  <c r="AT212" i="75"/>
  <c r="AT212" i="68"/>
  <c r="S192" i="63"/>
  <c r="S212" i="68"/>
  <c r="S212" i="69"/>
  <c r="S212" i="72"/>
  <c r="S212" i="67"/>
  <c r="S212" i="75"/>
  <c r="S212" i="73"/>
  <c r="S212" i="71"/>
  <c r="S212" i="70"/>
  <c r="AK192" i="63"/>
  <c r="AK212" i="70"/>
  <c r="AK212" i="75"/>
  <c r="AK212" i="69"/>
  <c r="AK212" i="67"/>
  <c r="AK212" i="71"/>
  <c r="AK212" i="72"/>
  <c r="AK212" i="73"/>
  <c r="AK212" i="68"/>
  <c r="M192" i="63"/>
  <c r="M212" i="71"/>
  <c r="M212" i="70"/>
  <c r="M212" i="67"/>
  <c r="M212" i="75"/>
  <c r="M212" i="73"/>
  <c r="M212" i="68"/>
  <c r="M212" i="69"/>
  <c r="M212" i="72"/>
  <c r="P192" i="63"/>
  <c r="P212" i="69"/>
  <c r="P212" i="73"/>
  <c r="P212" i="67"/>
  <c r="P212" i="72"/>
  <c r="P212" i="71"/>
  <c r="P212" i="70"/>
  <c r="P212" i="68"/>
  <c r="P212" i="75"/>
  <c r="Z192" i="63"/>
  <c r="Z212" i="70"/>
  <c r="Z212" i="67"/>
  <c r="Z212" i="71"/>
  <c r="Z212" i="69"/>
  <c r="Z212" i="72"/>
  <c r="Z212" i="75"/>
  <c r="Z212" i="73"/>
  <c r="Z212" i="68"/>
  <c r="R192" i="63"/>
  <c r="R212" i="68"/>
  <c r="R212" i="69"/>
  <c r="R212" i="73"/>
  <c r="R212" i="67"/>
  <c r="R212" i="70"/>
  <c r="R212" i="75"/>
  <c r="R212" i="71"/>
  <c r="R212" i="72"/>
  <c r="AL192" i="63"/>
  <c r="AL212" i="71"/>
  <c r="AL212" i="67"/>
  <c r="AL212" i="68"/>
  <c r="AL212" i="69"/>
  <c r="AL212" i="70"/>
  <c r="AL212" i="73"/>
  <c r="AL212" i="72"/>
  <c r="AL212" i="75"/>
  <c r="AH192" i="63"/>
  <c r="AH212" i="71"/>
  <c r="AH212" i="75"/>
  <c r="AH212" i="72"/>
  <c r="AH212" i="68"/>
  <c r="AH212" i="73"/>
  <c r="AH212" i="69"/>
  <c r="AH212" i="70"/>
  <c r="AH212" i="67"/>
  <c r="AC192" i="63"/>
  <c r="AC212" i="72"/>
  <c r="AC212" i="68"/>
  <c r="AC212" i="67"/>
  <c r="AC212" i="70"/>
  <c r="AC212" i="75"/>
  <c r="AC212" i="71"/>
  <c r="AC212" i="69"/>
  <c r="AC212" i="73"/>
  <c r="AS218" i="71"/>
  <c r="AS218" i="70"/>
  <c r="AS218" i="68"/>
  <c r="AS218" i="73"/>
  <c r="AS218" i="72"/>
  <c r="AS218" i="74"/>
  <c r="AS218" i="67"/>
  <c r="AS218" i="75"/>
  <c r="AS218" i="69"/>
  <c r="AA192" i="63"/>
  <c r="AA212" i="69"/>
  <c r="AA212" i="67"/>
  <c r="AA212" i="72"/>
  <c r="AA212" i="73"/>
  <c r="AA212" i="75"/>
  <c r="AA212" i="71"/>
  <c r="AA212" i="70"/>
  <c r="AA212" i="68"/>
  <c r="H192" i="63"/>
  <c r="H212" i="75"/>
  <c r="H212" i="69"/>
  <c r="H212" i="70"/>
  <c r="H212" i="73"/>
  <c r="H212" i="67"/>
  <c r="H212" i="71"/>
  <c r="H212" i="72"/>
  <c r="H212" i="68"/>
  <c r="AO192" i="63"/>
  <c r="AO212" i="73"/>
  <c r="AO212" i="67"/>
  <c r="AO212" i="71"/>
  <c r="AO212" i="72"/>
  <c r="AO212" i="68"/>
  <c r="AO212" i="69"/>
  <c r="AO212" i="70"/>
  <c r="AO212" i="75"/>
  <c r="AG192" i="63"/>
  <c r="AG212" i="68"/>
  <c r="AG212" i="69"/>
  <c r="AG212" i="70"/>
  <c r="AG212" i="73"/>
  <c r="AG212" i="67"/>
  <c r="AG212" i="75"/>
  <c r="AG212" i="72"/>
  <c r="AG212" i="71"/>
  <c r="AD192" i="63"/>
  <c r="AD212" i="68"/>
  <c r="AD212" i="75"/>
  <c r="AD212" i="72"/>
  <c r="AD212" i="67"/>
  <c r="AD212" i="71"/>
  <c r="AD212" i="69"/>
  <c r="AD212" i="70"/>
  <c r="AD212" i="73"/>
  <c r="J192" i="63"/>
  <c r="J212" i="72"/>
  <c r="J212" i="75"/>
  <c r="J212" i="70"/>
  <c r="J212" i="67"/>
  <c r="J212" i="68"/>
  <c r="J212" i="69"/>
  <c r="J212" i="71"/>
  <c r="J212" i="73"/>
  <c r="U192" i="63"/>
  <c r="U212" i="75"/>
  <c r="U212" i="68"/>
  <c r="U212" i="69"/>
  <c r="U212" i="72"/>
  <c r="U212" i="73"/>
  <c r="U212" i="70"/>
  <c r="U212" i="71"/>
  <c r="U212" i="67"/>
  <c r="AS217" i="71"/>
  <c r="AS217" i="73"/>
  <c r="AS217" i="70"/>
  <c r="AS217" i="72"/>
  <c r="AS217" i="69"/>
  <c r="AS217" i="74"/>
  <c r="AS217" i="75"/>
  <c r="AS217" i="68"/>
  <c r="AS217" i="67"/>
  <c r="AE192" i="63"/>
  <c r="AE212" i="68"/>
  <c r="AE212" i="73"/>
  <c r="AE212" i="71"/>
  <c r="AE212" i="69"/>
  <c r="AE212" i="75"/>
  <c r="AE212" i="70"/>
  <c r="AE212" i="72"/>
  <c r="AE212" i="67"/>
  <c r="Q192" i="63"/>
  <c r="Q212" i="67"/>
  <c r="Q212" i="72"/>
  <c r="Q212" i="75"/>
  <c r="Q212" i="73"/>
  <c r="Q212" i="69"/>
  <c r="Q212" i="68"/>
  <c r="Q212" i="70"/>
  <c r="Q212" i="71"/>
  <c r="I192" i="63"/>
  <c r="I212" i="67"/>
  <c r="I212" i="68"/>
  <c r="I212" i="71"/>
  <c r="I212" i="72"/>
  <c r="I212" i="69"/>
  <c r="I212" i="70"/>
  <c r="I212" i="73"/>
  <c r="I212" i="75"/>
  <c r="V192" i="63"/>
  <c r="V212" i="69"/>
  <c r="V212" i="72"/>
  <c r="V212" i="71"/>
  <c r="V212" i="67"/>
  <c r="V212" i="70"/>
  <c r="V212" i="73"/>
  <c r="V212" i="75"/>
  <c r="V212" i="68"/>
  <c r="AS211" i="71"/>
  <c r="AS211" i="73"/>
  <c r="AS211" i="69"/>
  <c r="AS211" i="74"/>
  <c r="AS211" i="75"/>
  <c r="AS211" i="68"/>
  <c r="AS211" i="70"/>
  <c r="AS211" i="67"/>
  <c r="AS211" i="72"/>
  <c r="W192" i="63"/>
  <c r="W212" i="67"/>
  <c r="W212" i="73"/>
  <c r="W212" i="75"/>
  <c r="W212" i="68"/>
  <c r="W212" i="72"/>
  <c r="W212" i="71"/>
  <c r="W212" i="70"/>
  <c r="W212" i="69"/>
  <c r="AJ192" i="63"/>
  <c r="AJ212" i="72"/>
  <c r="AJ212" i="71"/>
  <c r="AJ212" i="75"/>
  <c r="AJ212" i="69"/>
  <c r="AJ212" i="67"/>
  <c r="AJ212" i="68"/>
  <c r="AJ212" i="73"/>
  <c r="AJ212" i="70"/>
  <c r="G192" i="63"/>
  <c r="G212" i="69"/>
  <c r="G212" i="70"/>
  <c r="G212" i="75"/>
  <c r="G212" i="68"/>
  <c r="G212" i="72"/>
  <c r="G212" i="73"/>
  <c r="G212" i="67"/>
  <c r="G212" i="71"/>
  <c r="N192" i="63"/>
  <c r="N212" i="71"/>
  <c r="N212" i="68"/>
  <c r="N212" i="69"/>
  <c r="N212" i="72"/>
  <c r="N212" i="67"/>
  <c r="N212" i="75"/>
  <c r="N212" i="70"/>
  <c r="N212" i="73"/>
  <c r="Y192" i="63"/>
  <c r="Y212" i="69"/>
  <c r="Y212" i="67"/>
  <c r="Y212" i="70"/>
  <c r="Y212" i="68"/>
  <c r="Y212" i="71"/>
  <c r="Y212" i="72"/>
  <c r="Y212" i="75"/>
  <c r="Y212" i="73"/>
  <c r="L192" i="63"/>
  <c r="L212" i="70"/>
  <c r="L212" i="73"/>
  <c r="L212" i="67"/>
  <c r="L212" i="68"/>
  <c r="L212" i="69"/>
  <c r="L212" i="72"/>
  <c r="L212" i="71"/>
  <c r="L212" i="75"/>
  <c r="AR192" i="63"/>
  <c r="AR212" i="69"/>
  <c r="AR212" i="75"/>
  <c r="AR212" i="67"/>
  <c r="AR212" i="70"/>
  <c r="AR212" i="73"/>
  <c r="AR212" i="72"/>
  <c r="AR212" i="68"/>
  <c r="AR212" i="71"/>
  <c r="AM192" i="63"/>
  <c r="AM212" i="72"/>
  <c r="AM212" i="69"/>
  <c r="AM212" i="70"/>
  <c r="AM212" i="67"/>
  <c r="AM212" i="75"/>
  <c r="AM212" i="68"/>
  <c r="AM212" i="73"/>
  <c r="AM212" i="71"/>
  <c r="F192" i="63"/>
  <c r="F212" i="75"/>
  <c r="F212" i="70"/>
  <c r="F212" i="71"/>
  <c r="F212" i="73"/>
  <c r="F212" i="67"/>
  <c r="F212" i="72"/>
  <c r="F212" i="68"/>
  <c r="F212" i="69"/>
  <c r="E212" i="75"/>
  <c r="E212" i="69"/>
  <c r="E212" i="72"/>
  <c r="E212" i="68"/>
  <c r="E212" i="70"/>
  <c r="E212" i="71"/>
  <c r="E212" i="67"/>
  <c r="E212" i="73"/>
  <c r="AN192" i="63"/>
  <c r="AN212" i="73"/>
  <c r="AN212" i="69"/>
  <c r="AN212" i="72"/>
  <c r="AN212" i="71"/>
  <c r="AN212" i="70"/>
  <c r="AN212" i="75"/>
  <c r="AN212" i="67"/>
  <c r="AN212" i="68"/>
  <c r="AI192" i="63"/>
  <c r="AI212" i="68"/>
  <c r="AI212" i="73"/>
  <c r="AI212" i="70"/>
  <c r="AI212" i="69"/>
  <c r="AI212" i="75"/>
  <c r="AI212" i="71"/>
  <c r="AI212" i="67"/>
  <c r="AI212" i="72"/>
  <c r="T192" i="63"/>
  <c r="T212" i="70"/>
  <c r="T212" i="68"/>
  <c r="T212" i="71"/>
  <c r="T212" i="67"/>
  <c r="T212" i="75"/>
  <c r="T212" i="72"/>
  <c r="T212" i="69"/>
  <c r="T212" i="73"/>
  <c r="O192" i="63"/>
  <c r="O212" i="73"/>
  <c r="O212" i="67"/>
  <c r="O212" i="71"/>
  <c r="O212" i="72"/>
  <c r="O212" i="70"/>
  <c r="O212" i="68"/>
  <c r="O212" i="69"/>
  <c r="O212" i="75"/>
  <c r="AB192" i="63"/>
  <c r="AB212" i="75"/>
  <c r="AB212" i="72"/>
  <c r="AB212" i="73"/>
  <c r="AB212" i="71"/>
  <c r="AB212" i="70"/>
  <c r="AB212" i="69"/>
  <c r="AB212" i="67"/>
  <c r="AB212" i="68"/>
  <c r="E212" i="88"/>
  <c r="AT191" i="63"/>
  <c r="AT192" i="63"/>
  <c r="G212" i="88"/>
  <c r="F212" i="88"/>
  <c r="I212" i="88"/>
  <c r="H212" i="88"/>
  <c r="J212" i="88"/>
  <c r="AA134" i="63"/>
  <c r="AA212" i="88"/>
  <c r="AO134" i="63"/>
  <c r="AO212" i="88"/>
  <c r="AG134" i="63"/>
  <c r="AG212" i="88"/>
  <c r="AD134" i="63"/>
  <c r="AD212" i="88"/>
  <c r="U134" i="63"/>
  <c r="U212" i="88"/>
  <c r="AE134" i="63"/>
  <c r="AE212" i="88"/>
  <c r="AZ134" i="63"/>
  <c r="Q134" i="63"/>
  <c r="Q212" i="88"/>
  <c r="V134" i="63"/>
  <c r="V212" i="88"/>
  <c r="AW134" i="63"/>
  <c r="W134" i="63"/>
  <c r="W212" i="88"/>
  <c r="AJ134" i="63"/>
  <c r="AJ212" i="88"/>
  <c r="AU134" i="63"/>
  <c r="N134" i="63"/>
  <c r="N212" i="88"/>
  <c r="Y134" i="63"/>
  <c r="Y212" i="88"/>
  <c r="AT197" i="63"/>
  <c r="AT198" i="63"/>
  <c r="AV134" i="63"/>
  <c r="L134" i="63"/>
  <c r="L212" i="88"/>
  <c r="AR134" i="63"/>
  <c r="AR212" i="88"/>
  <c r="AM134" i="63"/>
  <c r="AM212" i="88"/>
  <c r="B27" i="63"/>
  <c r="AN134" i="63"/>
  <c r="AN212" i="88"/>
  <c r="AI134" i="63"/>
  <c r="AI212" i="88"/>
  <c r="T134" i="63"/>
  <c r="T212" i="88"/>
  <c r="O134" i="63"/>
  <c r="O212" i="88"/>
  <c r="AB134" i="63"/>
  <c r="AB212" i="88"/>
  <c r="BA134" i="63"/>
  <c r="AF134" i="63"/>
  <c r="AF212" i="88"/>
  <c r="K134" i="63"/>
  <c r="K212" i="88"/>
  <c r="AY134" i="63"/>
  <c r="BB134" i="63"/>
  <c r="AQ134" i="63"/>
  <c r="AQ212" i="88"/>
  <c r="AS134" i="63"/>
  <c r="AS212" i="88"/>
  <c r="X134" i="63"/>
  <c r="X212" i="88"/>
  <c r="AP134" i="63"/>
  <c r="AP212" i="88"/>
  <c r="AX134" i="63"/>
  <c r="AT134" i="63"/>
  <c r="AT212" i="88"/>
  <c r="S134" i="63"/>
  <c r="S212" i="88"/>
  <c r="AK134" i="63"/>
  <c r="AK212" i="88"/>
  <c r="AS218" i="88"/>
  <c r="M134" i="63"/>
  <c r="M212" i="88"/>
  <c r="P134" i="63"/>
  <c r="P212" i="88"/>
  <c r="Z134" i="63"/>
  <c r="Z212" i="88"/>
  <c r="R134" i="63"/>
  <c r="R212" i="88"/>
  <c r="AL134" i="63"/>
  <c r="AL212" i="88"/>
  <c r="AH134" i="63"/>
  <c r="AH212" i="88"/>
  <c r="AC134" i="63"/>
  <c r="AC212" i="88"/>
  <c r="AS217" i="88"/>
  <c r="AU186" i="63"/>
  <c r="AU212" i="70" s="1"/>
  <c r="AU187" i="63"/>
  <c r="AY128" i="63"/>
  <c r="AZ128" i="63"/>
  <c r="BA128" i="63"/>
  <c r="BB128" i="63"/>
  <c r="E134" i="63"/>
  <c r="G27" i="63"/>
  <c r="J134" i="63"/>
  <c r="H134" i="63"/>
  <c r="E27" i="63"/>
  <c r="F134" i="63"/>
  <c r="C27" i="63"/>
  <c r="G134" i="63"/>
  <c r="D27" i="63"/>
  <c r="I134" i="63"/>
  <c r="F27" i="63"/>
  <c r="E130" i="63"/>
  <c r="E132" i="63" s="1"/>
  <c r="E133" i="63" s="1"/>
  <c r="F129" i="63"/>
  <c r="AM41" i="81"/>
  <c r="G9" i="2"/>
  <c r="O84" i="63" l="1"/>
  <c r="N84" i="63"/>
  <c r="M84" i="63"/>
  <c r="F131" i="63"/>
  <c r="G129" i="63" s="1"/>
  <c r="G131" i="63" s="1"/>
  <c r="H128" i="63"/>
  <c r="AT218" i="71"/>
  <c r="AT218" i="70"/>
  <c r="AT218" i="74"/>
  <c r="AT218" i="68"/>
  <c r="AT218" i="73"/>
  <c r="AT218" i="72"/>
  <c r="AT218" i="75"/>
  <c r="AT218" i="67"/>
  <c r="AT218" i="69"/>
  <c r="AU212" i="69"/>
  <c r="AT217" i="71"/>
  <c r="AT217" i="70"/>
  <c r="AT217" i="72"/>
  <c r="AT217" i="73"/>
  <c r="AT217" i="75"/>
  <c r="AT217" i="74"/>
  <c r="AT217" i="67"/>
  <c r="AT217" i="69"/>
  <c r="AT217" i="68"/>
  <c r="AU212" i="68"/>
  <c r="AT211" i="71"/>
  <c r="AT211" i="67"/>
  <c r="AT211" i="70"/>
  <c r="AT211" i="74"/>
  <c r="AT211" i="72"/>
  <c r="AT211" i="73"/>
  <c r="AT211" i="69"/>
  <c r="AT211" i="75"/>
  <c r="AT211" i="68"/>
  <c r="AU212" i="72"/>
  <c r="AU212" i="73"/>
  <c r="AU212" i="71"/>
  <c r="AU212" i="75"/>
  <c r="AU212" i="67"/>
  <c r="AU192" i="63"/>
  <c r="AU191" i="63"/>
  <c r="J211" i="88"/>
  <c r="AL211" i="88"/>
  <c r="M211" i="88"/>
  <c r="AT218" i="88"/>
  <c r="I211" i="88"/>
  <c r="AQ211" i="88"/>
  <c r="AF211" i="88"/>
  <c r="T211" i="88"/>
  <c r="AM211" i="88"/>
  <c r="AT217" i="88"/>
  <c r="AJ211" i="88"/>
  <c r="Q211" i="88"/>
  <c r="AD211" i="88"/>
  <c r="R211" i="88"/>
  <c r="G211" i="88"/>
  <c r="AU197" i="63"/>
  <c r="AU198" i="63"/>
  <c r="AT211" i="88"/>
  <c r="AK211" i="88"/>
  <c r="AP211" i="88"/>
  <c r="AI211" i="88"/>
  <c r="AR211" i="88"/>
  <c r="Y211" i="88"/>
  <c r="W211" i="88"/>
  <c r="AG211" i="88"/>
  <c r="AC211" i="88"/>
  <c r="Z211" i="88"/>
  <c r="F211" i="88"/>
  <c r="S211" i="88"/>
  <c r="X211" i="88"/>
  <c r="AB211" i="88"/>
  <c r="AN211" i="88"/>
  <c r="L211" i="88"/>
  <c r="N211" i="88"/>
  <c r="AE211" i="88"/>
  <c r="AO211" i="88"/>
  <c r="AH211" i="88"/>
  <c r="P211" i="88"/>
  <c r="AU212" i="88"/>
  <c r="H211" i="88"/>
  <c r="AS211" i="88"/>
  <c r="K211" i="88"/>
  <c r="O211" i="88"/>
  <c r="V211" i="88"/>
  <c r="U211" i="88"/>
  <c r="AA211" i="88"/>
  <c r="G29" i="2"/>
  <c r="G28" i="2"/>
  <c r="G25" i="2"/>
  <c r="G30" i="2"/>
  <c r="G33" i="2"/>
  <c r="G34" i="2"/>
  <c r="G31" i="2"/>
  <c r="G26" i="2"/>
  <c r="G27" i="2"/>
  <c r="G32" i="2"/>
  <c r="AV186" i="63"/>
  <c r="AV187" i="63"/>
  <c r="E135" i="63"/>
  <c r="AN41" i="81"/>
  <c r="P84" i="63" l="1"/>
  <c r="Q84" i="63" s="1"/>
  <c r="J128" i="63"/>
  <c r="F130" i="63"/>
  <c r="F132" i="63" s="1"/>
  <c r="F133" i="63" s="1"/>
  <c r="F135" i="63" s="1"/>
  <c r="I128" i="63"/>
  <c r="K128" i="63"/>
  <c r="AV212" i="70"/>
  <c r="AV212" i="71"/>
  <c r="AV212" i="73"/>
  <c r="AV212" i="68"/>
  <c r="AV212" i="69"/>
  <c r="AV212" i="75"/>
  <c r="AV212" i="72"/>
  <c r="AV212" i="67"/>
  <c r="AU218" i="71"/>
  <c r="AU218" i="69"/>
  <c r="AU218" i="70"/>
  <c r="AU218" i="67"/>
  <c r="AU218" i="75"/>
  <c r="AU218" i="68"/>
  <c r="AU218" i="73"/>
  <c r="AU218" i="72"/>
  <c r="AU218" i="74"/>
  <c r="AU217" i="71"/>
  <c r="AU217" i="72"/>
  <c r="AU217" i="69"/>
  <c r="AU217" i="70"/>
  <c r="AU217" i="73"/>
  <c r="AU217" i="74"/>
  <c r="AU217" i="75"/>
  <c r="AU217" i="67"/>
  <c r="AU217" i="68"/>
  <c r="AU211" i="71"/>
  <c r="AU211" i="70"/>
  <c r="AU211" i="68"/>
  <c r="AU211" i="72"/>
  <c r="AU211" i="69"/>
  <c r="AU211" i="73"/>
  <c r="AU211" i="74"/>
  <c r="AU211" i="75"/>
  <c r="AU211" i="67"/>
  <c r="AV192" i="63"/>
  <c r="AV191" i="63"/>
  <c r="AU217" i="88"/>
  <c r="AU211" i="88"/>
  <c r="AV197" i="63"/>
  <c r="AV198" i="63"/>
  <c r="AV212" i="88"/>
  <c r="AU218" i="88"/>
  <c r="AW186" i="63"/>
  <c r="AW187" i="63"/>
  <c r="G130" i="63"/>
  <c r="G132" i="63" s="1"/>
  <c r="G133" i="63" s="1"/>
  <c r="H129" i="63"/>
  <c r="H131" i="63" s="1"/>
  <c r="AO41" i="81"/>
  <c r="R84" i="63" l="1"/>
  <c r="F190" i="63"/>
  <c r="F210" i="70" s="1"/>
  <c r="L128" i="63"/>
  <c r="AW212" i="67"/>
  <c r="AW212" i="68"/>
  <c r="AW212" i="73"/>
  <c r="AW212" i="75"/>
  <c r="AW212" i="72"/>
  <c r="AW212" i="70"/>
  <c r="AW212" i="71"/>
  <c r="AW212" i="69"/>
  <c r="AV217" i="71"/>
  <c r="AV217" i="69"/>
  <c r="AV217" i="68"/>
  <c r="AV217" i="70"/>
  <c r="AV217" i="73"/>
  <c r="AV217" i="75"/>
  <c r="AV217" i="67"/>
  <c r="AV217" i="72"/>
  <c r="AV217" i="74"/>
  <c r="AV211" i="71"/>
  <c r="AV211" i="75"/>
  <c r="AV211" i="72"/>
  <c r="AV211" i="67"/>
  <c r="AV211" i="74"/>
  <c r="AV211" i="68"/>
  <c r="AV211" i="73"/>
  <c r="AV211" i="70"/>
  <c r="AV211" i="69"/>
  <c r="AV218" i="71"/>
  <c r="AV218" i="73"/>
  <c r="AV218" i="74"/>
  <c r="AV218" i="68"/>
  <c r="AV218" i="75"/>
  <c r="AV218" i="72"/>
  <c r="AV218" i="67"/>
  <c r="AV218" i="69"/>
  <c r="AV218" i="70"/>
  <c r="F210" i="73"/>
  <c r="F210" i="75"/>
  <c r="F210" i="69"/>
  <c r="F210" i="71"/>
  <c r="F210" i="68"/>
  <c r="F210" i="72"/>
  <c r="F210" i="67"/>
  <c r="AW192" i="63"/>
  <c r="AW191" i="63"/>
  <c r="AV211" i="88"/>
  <c r="AV218" i="88"/>
  <c r="AW197" i="63"/>
  <c r="AW198" i="63"/>
  <c r="AW212" i="88"/>
  <c r="AV217" i="88"/>
  <c r="G135" i="63"/>
  <c r="G190" i="63"/>
  <c r="AX186" i="63"/>
  <c r="AX187" i="63"/>
  <c r="H130" i="63"/>
  <c r="H132" i="63" s="1"/>
  <c r="H133" i="63" s="1"/>
  <c r="I129" i="63"/>
  <c r="I131" i="63" s="1"/>
  <c r="AP41" i="81"/>
  <c r="S84" i="63" l="1"/>
  <c r="F210" i="74"/>
  <c r="N128" i="63"/>
  <c r="AX212" i="68"/>
  <c r="AX212" i="72"/>
  <c r="AX212" i="70"/>
  <c r="AX212" i="71"/>
  <c r="AX212" i="75"/>
  <c r="AX212" i="67"/>
  <c r="AX212" i="73"/>
  <c r="AX212" i="69"/>
  <c r="AW218" i="71"/>
  <c r="AW218" i="67"/>
  <c r="AW218" i="69"/>
  <c r="AW218" i="68"/>
  <c r="AW218" i="75"/>
  <c r="AW218" i="72"/>
  <c r="AW218" i="70"/>
  <c r="AW218" i="73"/>
  <c r="AW218" i="74"/>
  <c r="AW211" i="71"/>
  <c r="AW211" i="75"/>
  <c r="AW211" i="69"/>
  <c r="AW211" i="68"/>
  <c r="AW211" i="72"/>
  <c r="AW211" i="73"/>
  <c r="AW211" i="70"/>
  <c r="AW211" i="67"/>
  <c r="AW211" i="74"/>
  <c r="AW217" i="71"/>
  <c r="AW217" i="69"/>
  <c r="AW217" i="67"/>
  <c r="AW217" i="72"/>
  <c r="AW217" i="73"/>
  <c r="AW217" i="75"/>
  <c r="AW217" i="74"/>
  <c r="AW217" i="70"/>
  <c r="AW217" i="68"/>
  <c r="G210" i="75"/>
  <c r="G210" i="67"/>
  <c r="G210" i="72"/>
  <c r="G210" i="73"/>
  <c r="G210" i="71"/>
  <c r="G210" i="70"/>
  <c r="G210" i="69"/>
  <c r="G210" i="74"/>
  <c r="G210" i="68"/>
  <c r="AX192" i="63"/>
  <c r="AX191" i="63"/>
  <c r="AW218" i="88"/>
  <c r="AW217" i="88"/>
  <c r="AW211" i="88"/>
  <c r="AX197" i="63"/>
  <c r="AX198" i="63"/>
  <c r="AX212" i="88"/>
  <c r="AY186" i="63"/>
  <c r="AY187" i="63"/>
  <c r="H135" i="63"/>
  <c r="H190" i="63"/>
  <c r="I130" i="63"/>
  <c r="I132" i="63" s="1"/>
  <c r="I133" i="63" s="1"/>
  <c r="J129" i="63"/>
  <c r="J131" i="63" s="1"/>
  <c r="AQ41" i="81"/>
  <c r="T84" i="63" l="1"/>
  <c r="U84" i="63" s="1"/>
  <c r="V84" i="63" s="1"/>
  <c r="W84" i="63" s="1"/>
  <c r="X84" i="63" s="1"/>
  <c r="Y84" i="63" s="1"/>
  <c r="Z84" i="63" s="1"/>
  <c r="AA84" i="63" s="1"/>
  <c r="AB84" i="63" s="1"/>
  <c r="M128" i="63"/>
  <c r="O128" i="63"/>
  <c r="AY212" i="75"/>
  <c r="AY212" i="67"/>
  <c r="AY212" i="70"/>
  <c r="AY212" i="71"/>
  <c r="AY212" i="72"/>
  <c r="AY212" i="73"/>
  <c r="AY212" i="69"/>
  <c r="AY212" i="68"/>
  <c r="AX211" i="71"/>
  <c r="AX211" i="67"/>
  <c r="AX211" i="69"/>
  <c r="AX211" i="68"/>
  <c r="AX211" i="72"/>
  <c r="AX211" i="70"/>
  <c r="AX211" i="73"/>
  <c r="AX211" i="74"/>
  <c r="AX211" i="75"/>
  <c r="AX218" i="71"/>
  <c r="AX218" i="73"/>
  <c r="AX218" i="69"/>
  <c r="AX218" i="68"/>
  <c r="AX218" i="70"/>
  <c r="AX218" i="75"/>
  <c r="AX218" i="74"/>
  <c r="AX218" i="72"/>
  <c r="AX218" i="67"/>
  <c r="AX217" i="71"/>
  <c r="AX217" i="70"/>
  <c r="AX217" i="72"/>
  <c r="AX217" i="74"/>
  <c r="AX217" i="73"/>
  <c r="AX217" i="68"/>
  <c r="AX217" i="75"/>
  <c r="AX217" i="67"/>
  <c r="AX217" i="69"/>
  <c r="H210" i="69"/>
  <c r="H210" i="71"/>
  <c r="H210" i="67"/>
  <c r="H210" i="70"/>
  <c r="H210" i="68"/>
  <c r="H210" i="74"/>
  <c r="H210" i="72"/>
  <c r="H210" i="75"/>
  <c r="H210" i="73"/>
  <c r="AY192" i="63"/>
  <c r="AY191" i="63"/>
  <c r="AX218" i="88"/>
  <c r="AX217" i="88"/>
  <c r="AX211" i="88"/>
  <c r="AY197" i="63"/>
  <c r="AY198" i="63"/>
  <c r="AY212" i="88"/>
  <c r="I135" i="63"/>
  <c r="I190" i="63"/>
  <c r="AZ186" i="63"/>
  <c r="AZ187" i="63"/>
  <c r="AY194" i="63"/>
  <c r="J130" i="63"/>
  <c r="J132" i="63" s="1"/>
  <c r="J133" i="63" s="1"/>
  <c r="K129" i="63"/>
  <c r="K131" i="63" s="1"/>
  <c r="AR41" i="81"/>
  <c r="P128" i="63" l="1"/>
  <c r="AY211" i="71"/>
  <c r="AY211" i="67"/>
  <c r="AY211" i="70"/>
  <c r="AY211" i="69"/>
  <c r="AY211" i="72"/>
  <c r="AY211" i="74"/>
  <c r="AY211" i="75"/>
  <c r="AY211" i="68"/>
  <c r="AY211" i="73"/>
  <c r="AZ212" i="68"/>
  <c r="AZ212" i="72"/>
  <c r="AZ212" i="70"/>
  <c r="AZ212" i="71"/>
  <c r="AZ212" i="75"/>
  <c r="AZ212" i="73"/>
  <c r="AZ212" i="69"/>
  <c r="AZ212" i="67"/>
  <c r="AY218" i="71"/>
  <c r="AY218" i="69"/>
  <c r="AY218" i="73"/>
  <c r="AY218" i="70"/>
  <c r="AY218" i="67"/>
  <c r="AY218" i="75"/>
  <c r="AY218" i="74"/>
  <c r="AY218" i="72"/>
  <c r="AY218" i="68"/>
  <c r="AY217" i="71"/>
  <c r="AY217" i="72"/>
  <c r="AY217" i="67"/>
  <c r="AY217" i="69"/>
  <c r="AY217" i="73"/>
  <c r="AY217" i="70"/>
  <c r="AY217" i="75"/>
  <c r="AY217" i="74"/>
  <c r="AY217" i="68"/>
  <c r="AY214" i="72"/>
  <c r="AY214" i="69"/>
  <c r="AY214" i="74"/>
  <c r="AY214" i="75"/>
  <c r="AY214" i="68"/>
  <c r="AY214" i="67"/>
  <c r="AY214" i="73"/>
  <c r="AY214" i="71"/>
  <c r="AY214" i="70"/>
  <c r="I210" i="71"/>
  <c r="I210" i="67"/>
  <c r="I210" i="75"/>
  <c r="I210" i="72"/>
  <c r="I210" i="70"/>
  <c r="I210" i="69"/>
  <c r="I210" i="73"/>
  <c r="I210" i="68"/>
  <c r="I210" i="74"/>
  <c r="AZ191" i="63"/>
  <c r="AZ192" i="63"/>
  <c r="AZ197" i="63"/>
  <c r="AZ198" i="63"/>
  <c r="AZ212" i="88"/>
  <c r="AY217" i="88"/>
  <c r="AY211" i="88"/>
  <c r="AY214" i="88"/>
  <c r="AY218" i="88"/>
  <c r="BA187" i="63"/>
  <c r="BA186" i="63"/>
  <c r="AZ194" i="63"/>
  <c r="J135" i="63"/>
  <c r="J190" i="63"/>
  <c r="K130" i="63"/>
  <c r="K132" i="63" s="1"/>
  <c r="K133" i="63" s="1"/>
  <c r="L129" i="63"/>
  <c r="L131" i="63" s="1"/>
  <c r="AS41" i="81"/>
  <c r="Q128" i="63" l="1"/>
  <c r="AZ211" i="71"/>
  <c r="AZ211" i="69"/>
  <c r="AZ211" i="72"/>
  <c r="AZ211" i="73"/>
  <c r="AZ211" i="75"/>
  <c r="AZ211" i="67"/>
  <c r="AZ211" i="70"/>
  <c r="AZ211" i="74"/>
  <c r="AZ211" i="68"/>
  <c r="AZ217" i="71"/>
  <c r="AZ217" i="74"/>
  <c r="AZ217" i="69"/>
  <c r="AZ217" i="73"/>
  <c r="AZ217" i="67"/>
  <c r="AZ217" i="75"/>
  <c r="AZ217" i="70"/>
  <c r="AZ217" i="68"/>
  <c r="AZ217" i="72"/>
  <c r="AZ214" i="73"/>
  <c r="AZ214" i="70"/>
  <c r="AZ214" i="68"/>
  <c r="AZ214" i="71"/>
  <c r="AZ214" i="75"/>
  <c r="AZ214" i="72"/>
  <c r="AZ214" i="69"/>
  <c r="AZ214" i="67"/>
  <c r="AZ214" i="74"/>
  <c r="BA212" i="70"/>
  <c r="BA212" i="69"/>
  <c r="BA212" i="67"/>
  <c r="BA212" i="71"/>
  <c r="BA212" i="73"/>
  <c r="BA212" i="75"/>
  <c r="BA212" i="68"/>
  <c r="BA212" i="72"/>
  <c r="AZ218" i="71"/>
  <c r="AZ218" i="72"/>
  <c r="AZ218" i="75"/>
  <c r="AZ218" i="74"/>
  <c r="AZ218" i="70"/>
  <c r="AZ218" i="67"/>
  <c r="AZ218" i="73"/>
  <c r="AZ218" i="69"/>
  <c r="AZ218" i="68"/>
  <c r="J210" i="71"/>
  <c r="J210" i="69"/>
  <c r="J210" i="72"/>
  <c r="J210" i="67"/>
  <c r="J210" i="75"/>
  <c r="J210" i="68"/>
  <c r="J210" i="70"/>
  <c r="J210" i="73"/>
  <c r="J210" i="74"/>
  <c r="BA191" i="63"/>
  <c r="BA192" i="63"/>
  <c r="AZ214" i="88"/>
  <c r="AZ211" i="88"/>
  <c r="BA197" i="63"/>
  <c r="BA198" i="63"/>
  <c r="BA212" i="88"/>
  <c r="AZ218" i="88"/>
  <c r="AZ217" i="88"/>
  <c r="K135" i="63"/>
  <c r="K190" i="63"/>
  <c r="BB186" i="63"/>
  <c r="BB187" i="63"/>
  <c r="BA194" i="63"/>
  <c r="L130" i="63"/>
  <c r="L132" i="63" s="1"/>
  <c r="L133" i="63" s="1"/>
  <c r="M129" i="63"/>
  <c r="M131" i="63" s="1"/>
  <c r="AT41" i="81"/>
  <c r="R128" i="63" l="1"/>
  <c r="BA214" i="70"/>
  <c r="BA214" i="75"/>
  <c r="BA214" i="69"/>
  <c r="BA214" i="68"/>
  <c r="BA214" i="73"/>
  <c r="BA214" i="72"/>
  <c r="BA214" i="71"/>
  <c r="BA214" i="74"/>
  <c r="BA214" i="67"/>
  <c r="BA218" i="71"/>
  <c r="BA218" i="74"/>
  <c r="BA218" i="68"/>
  <c r="BA218" i="75"/>
  <c r="BA218" i="69"/>
  <c r="BA218" i="73"/>
  <c r="BA218" i="70"/>
  <c r="BA218" i="67"/>
  <c r="BA218" i="72"/>
  <c r="BA211" i="71"/>
  <c r="BA211" i="67"/>
  <c r="BA211" i="75"/>
  <c r="BA211" i="73"/>
  <c r="BA211" i="74"/>
  <c r="BA211" i="72"/>
  <c r="BA211" i="68"/>
  <c r="BA211" i="70"/>
  <c r="BA211" i="69"/>
  <c r="BB212" i="67"/>
  <c r="BB212" i="68"/>
  <c r="BB212" i="72"/>
  <c r="BB212" i="71"/>
  <c r="BB212" i="73"/>
  <c r="BB212" i="70"/>
  <c r="BB212" i="75"/>
  <c r="BB212" i="69"/>
  <c r="BA217" i="71"/>
  <c r="BA217" i="68"/>
  <c r="BA217" i="69"/>
  <c r="BA217" i="73"/>
  <c r="BA217" i="72"/>
  <c r="BA217" i="67"/>
  <c r="BA217" i="70"/>
  <c r="BA217" i="74"/>
  <c r="BA217" i="75"/>
  <c r="K210" i="68"/>
  <c r="K210" i="73"/>
  <c r="K210" i="71"/>
  <c r="K210" i="70"/>
  <c r="K210" i="69"/>
  <c r="K210" i="75"/>
  <c r="K210" i="72"/>
  <c r="K210" i="67"/>
  <c r="K210" i="74"/>
  <c r="BB192" i="63"/>
  <c r="BB191" i="63"/>
  <c r="BA218" i="88"/>
  <c r="BA217" i="88"/>
  <c r="BA214" i="88"/>
  <c r="BA211" i="88"/>
  <c r="BB197" i="63"/>
  <c r="BB198" i="63"/>
  <c r="BB212" i="88"/>
  <c r="L135" i="63"/>
  <c r="L190" i="63"/>
  <c r="BB195" i="63"/>
  <c r="BB194" i="63"/>
  <c r="M130" i="63"/>
  <c r="M132" i="63" s="1"/>
  <c r="M133" i="63" s="1"/>
  <c r="N129" i="63"/>
  <c r="N131" i="63" s="1"/>
  <c r="AU41" i="81"/>
  <c r="S128" i="63" l="1"/>
  <c r="BB211" i="71"/>
  <c r="BB211" i="72"/>
  <c r="BB211" i="74"/>
  <c r="BB211" i="75"/>
  <c r="BB211" i="67"/>
  <c r="BB211" i="69"/>
  <c r="BB211" i="70"/>
  <c r="BB211" i="68"/>
  <c r="BB211" i="73"/>
  <c r="BB218" i="71"/>
  <c r="BB218" i="73"/>
  <c r="BB218" i="72"/>
  <c r="BB218" i="74"/>
  <c r="BB218" i="75"/>
  <c r="BB218" i="68"/>
  <c r="BB218" i="69"/>
  <c r="BB218" i="70"/>
  <c r="BB218" i="67"/>
  <c r="BB217" i="71"/>
  <c r="BB217" i="68"/>
  <c r="BB217" i="70"/>
  <c r="BB217" i="69"/>
  <c r="BB217" i="73"/>
  <c r="BB217" i="75"/>
  <c r="BB217" i="67"/>
  <c r="BB217" i="74"/>
  <c r="BB217" i="72"/>
  <c r="BB214" i="74"/>
  <c r="BB214" i="72"/>
  <c r="BB214" i="71"/>
  <c r="BB214" i="69"/>
  <c r="BB214" i="70"/>
  <c r="BB214" i="75"/>
  <c r="BB214" i="73"/>
  <c r="BB214" i="67"/>
  <c r="BB214" i="68"/>
  <c r="BB215" i="72"/>
  <c r="BB215" i="70"/>
  <c r="BB215" i="67"/>
  <c r="BB215" i="74"/>
  <c r="BB215" i="68"/>
  <c r="BB215" i="71"/>
  <c r="BB215" i="75"/>
  <c r="BB215" i="73"/>
  <c r="BB215" i="69"/>
  <c r="L210" i="67"/>
  <c r="L210" i="74"/>
  <c r="L210" i="70"/>
  <c r="L210" i="71"/>
  <c r="L210" i="72"/>
  <c r="L210" i="69"/>
  <c r="L210" i="75"/>
  <c r="L210" i="73"/>
  <c r="L210" i="68"/>
  <c r="BB214" i="88"/>
  <c r="BB218" i="88"/>
  <c r="BB215" i="88"/>
  <c r="BB217" i="88"/>
  <c r="BB211" i="88"/>
  <c r="M135" i="63"/>
  <c r="M190" i="63"/>
  <c r="N130" i="63"/>
  <c r="N132" i="63" s="1"/>
  <c r="N133" i="63" s="1"/>
  <c r="O129" i="63"/>
  <c r="O131" i="63" s="1"/>
  <c r="AV41" i="81"/>
  <c r="T128" i="63" l="1"/>
  <c r="M210" i="73"/>
  <c r="M210" i="68"/>
  <c r="M210" i="69"/>
  <c r="M210" i="74"/>
  <c r="M210" i="71"/>
  <c r="M210" i="75"/>
  <c r="M210" i="72"/>
  <c r="M210" i="70"/>
  <c r="M210" i="67"/>
  <c r="N135" i="63"/>
  <c r="N190" i="63"/>
  <c r="O130" i="63"/>
  <c r="O132" i="63" s="1"/>
  <c r="O133" i="63" s="1"/>
  <c r="P129" i="63"/>
  <c r="P131" i="63" s="1"/>
  <c r="AW41" i="81"/>
  <c r="U128" i="63" l="1"/>
  <c r="N210" i="74"/>
  <c r="N210" i="70"/>
  <c r="N210" i="73"/>
  <c r="N210" i="75"/>
  <c r="N210" i="68"/>
  <c r="N210" i="71"/>
  <c r="N210" i="67"/>
  <c r="N210" i="69"/>
  <c r="N210" i="72"/>
  <c r="O135" i="63"/>
  <c r="O190" i="63"/>
  <c r="P130" i="63"/>
  <c r="P132" i="63" s="1"/>
  <c r="P133" i="63" s="1"/>
  <c r="Q129" i="63"/>
  <c r="Q131" i="63" s="1"/>
  <c r="AX41" i="81"/>
  <c r="V128" i="63" l="1"/>
  <c r="O210" i="75"/>
  <c r="O210" i="67"/>
  <c r="O210" i="72"/>
  <c r="O210" i="70"/>
  <c r="O210" i="74"/>
  <c r="O210" i="73"/>
  <c r="O210" i="71"/>
  <c r="O210" i="68"/>
  <c r="O210" i="69"/>
  <c r="P135" i="63"/>
  <c r="P190" i="63"/>
  <c r="Q130" i="63"/>
  <c r="Q132" i="63" s="1"/>
  <c r="Q133" i="63" s="1"/>
  <c r="R129" i="63"/>
  <c r="R131" i="63" s="1"/>
  <c r="AY41" i="81"/>
  <c r="W128" i="63" l="1"/>
  <c r="P210" i="69"/>
  <c r="P210" i="71"/>
  <c r="P210" i="72"/>
  <c r="P210" i="75"/>
  <c r="P210" i="68"/>
  <c r="P210" i="67"/>
  <c r="P210" i="70"/>
  <c r="P210" i="73"/>
  <c r="P210" i="74"/>
  <c r="Q135" i="63"/>
  <c r="Q190" i="63"/>
  <c r="R130" i="63"/>
  <c r="R132" i="63" s="1"/>
  <c r="R133" i="63" s="1"/>
  <c r="S129" i="63"/>
  <c r="S131" i="63" s="1"/>
  <c r="AZ41" i="81"/>
  <c r="X128" i="63" l="1"/>
  <c r="Q210" i="71"/>
  <c r="Q210" i="74"/>
  <c r="Q210" i="70"/>
  <c r="Q210" i="69"/>
  <c r="Q210" i="67"/>
  <c r="Q210" i="75"/>
  <c r="Q210" i="73"/>
  <c r="Q210" i="72"/>
  <c r="Q210" i="68"/>
  <c r="R135" i="63"/>
  <c r="R190" i="63"/>
  <c r="S130" i="63"/>
  <c r="S132" i="63" s="1"/>
  <c r="S133" i="63" s="1"/>
  <c r="T129" i="63"/>
  <c r="T131" i="63" s="1"/>
  <c r="BA41" i="81"/>
  <c r="Y128" i="63" l="1"/>
  <c r="R210" i="69"/>
  <c r="R210" i="67"/>
  <c r="R210" i="72"/>
  <c r="R210" i="71"/>
  <c r="R210" i="73"/>
  <c r="R210" i="75"/>
  <c r="R210" i="70"/>
  <c r="R210" i="68"/>
  <c r="R210" i="74"/>
  <c r="S135" i="63"/>
  <c r="S190" i="63"/>
  <c r="T130" i="63"/>
  <c r="T132" i="63" s="1"/>
  <c r="T133" i="63" s="1"/>
  <c r="U129" i="63"/>
  <c r="U131" i="63" s="1"/>
  <c r="BB41" i="81"/>
  <c r="Z128" i="63" l="1"/>
  <c r="S210" i="68"/>
  <c r="S210" i="70"/>
  <c r="S210" i="67"/>
  <c r="S210" i="69"/>
  <c r="S210" i="75"/>
  <c r="S210" i="71"/>
  <c r="S210" i="73"/>
  <c r="S210" i="72"/>
  <c r="S210" i="74"/>
  <c r="T135" i="63"/>
  <c r="T190" i="63"/>
  <c r="U130" i="63"/>
  <c r="U132" i="63" s="1"/>
  <c r="U133" i="63" s="1"/>
  <c r="V129" i="63"/>
  <c r="V131" i="63" s="1"/>
  <c r="BC41" i="81"/>
  <c r="AA128" i="63" l="1"/>
  <c r="T210" i="71"/>
  <c r="T210" i="67"/>
  <c r="T210" i="73"/>
  <c r="T210" i="75"/>
  <c r="T210" i="74"/>
  <c r="T210" i="69"/>
  <c r="T210" i="70"/>
  <c r="T210" i="68"/>
  <c r="T210" i="72"/>
  <c r="U135" i="63"/>
  <c r="U190" i="63"/>
  <c r="V130" i="63"/>
  <c r="V132" i="63" s="1"/>
  <c r="V133" i="63" s="1"/>
  <c r="W129" i="63"/>
  <c r="W131" i="63" s="1"/>
  <c r="BD41" i="81"/>
  <c r="AB128" i="63" l="1"/>
  <c r="U210" i="73"/>
  <c r="U210" i="68"/>
  <c r="U210" i="69"/>
  <c r="U210" i="75"/>
  <c r="U210" i="74"/>
  <c r="U210" i="72"/>
  <c r="U210" i="71"/>
  <c r="U210" i="70"/>
  <c r="U210" i="67"/>
  <c r="V135" i="63"/>
  <c r="V190" i="63"/>
  <c r="W130" i="63"/>
  <c r="W132" i="63" s="1"/>
  <c r="W133" i="63" s="1"/>
  <c r="X129" i="63"/>
  <c r="X131" i="63" s="1"/>
  <c r="BE41" i="81"/>
  <c r="AC128" i="63" l="1"/>
  <c r="V210" i="70"/>
  <c r="V210" i="72"/>
  <c r="V210" i="73"/>
  <c r="V210" i="75"/>
  <c r="V210" i="74"/>
  <c r="V210" i="67"/>
  <c r="V210" i="69"/>
  <c r="V210" i="71"/>
  <c r="V210" i="68"/>
  <c r="W135" i="63"/>
  <c r="W190" i="63"/>
  <c r="BF41" i="81"/>
  <c r="X130" i="63"/>
  <c r="X132" i="63" s="1"/>
  <c r="X133" i="63" s="1"/>
  <c r="Y129" i="63"/>
  <c r="Y131" i="63" s="1"/>
  <c r="AD128" i="63" l="1"/>
  <c r="W210" i="67"/>
  <c r="W210" i="75"/>
  <c r="W210" i="68"/>
  <c r="W210" i="74"/>
  <c r="W210" i="72"/>
  <c r="W210" i="69"/>
  <c r="W210" i="71"/>
  <c r="W210" i="70"/>
  <c r="W210" i="73"/>
  <c r="BG41" i="81"/>
  <c r="BH41" i="81" s="1"/>
  <c r="BI41" i="81" s="1"/>
  <c r="BI42" i="81" s="1"/>
  <c r="X135" i="63"/>
  <c r="X190" i="63"/>
  <c r="Y130" i="63"/>
  <c r="Y132" i="63" s="1"/>
  <c r="Y133" i="63" s="1"/>
  <c r="Z129" i="63"/>
  <c r="Z131" i="63" s="1"/>
  <c r="AE128" i="63" l="1"/>
  <c r="BB143" i="74"/>
  <c r="BB193" i="74" s="1"/>
  <c r="BB143" i="70"/>
  <c r="BB193" i="70" s="1"/>
  <c r="BB143" i="75"/>
  <c r="BB193" i="75" s="1"/>
  <c r="BB143" i="69"/>
  <c r="BB193" i="69" s="1"/>
  <c r="BB143" i="67"/>
  <c r="BB193" i="67" s="1"/>
  <c r="BB193" i="71"/>
  <c r="BB143" i="88"/>
  <c r="BB193" i="88" s="1"/>
  <c r="BB143" i="73"/>
  <c r="BB193" i="73" s="1"/>
  <c r="BB143" i="72"/>
  <c r="BB193" i="72" s="1"/>
  <c r="BB143" i="68"/>
  <c r="BB193" i="68" s="1"/>
  <c r="BB143" i="63"/>
  <c r="BB193" i="63" s="1"/>
  <c r="X210" i="69"/>
  <c r="X210" i="68"/>
  <c r="X210" i="74"/>
  <c r="X210" i="75"/>
  <c r="X210" i="73"/>
  <c r="X210" i="72"/>
  <c r="X210" i="70"/>
  <c r="X210" i="67"/>
  <c r="X210" i="71"/>
  <c r="Y135" i="63"/>
  <c r="Y190" i="63"/>
  <c r="Z130" i="63"/>
  <c r="Z132" i="63" s="1"/>
  <c r="Z133" i="63" s="1"/>
  <c r="AA129" i="63"/>
  <c r="AA131" i="63" s="1"/>
  <c r="BB213" i="88" l="1"/>
  <c r="AF128" i="63"/>
  <c r="BB213" i="71"/>
  <c r="BB213" i="73"/>
  <c r="BB213" i="67"/>
  <c r="BB213" i="69"/>
  <c r="BB213" i="75"/>
  <c r="BB213" i="68"/>
  <c r="BB213" i="70"/>
  <c r="BB213" i="72"/>
  <c r="BB213" i="74"/>
  <c r="Y210" i="71"/>
  <c r="Y210" i="69"/>
  <c r="Y210" i="75"/>
  <c r="Y210" i="73"/>
  <c r="Y210" i="68"/>
  <c r="Y210" i="70"/>
  <c r="Y210" i="74"/>
  <c r="Y210" i="72"/>
  <c r="Y210" i="67"/>
  <c r="Z135" i="63"/>
  <c r="Z190" i="63"/>
  <c r="AA130" i="63"/>
  <c r="AA132" i="63" s="1"/>
  <c r="AA133" i="63" s="1"/>
  <c r="AB129" i="63"/>
  <c r="AB131" i="63" s="1"/>
  <c r="AG128" i="63" l="1"/>
  <c r="Z210" i="71"/>
  <c r="Z210" i="72"/>
  <c r="Z210" i="69"/>
  <c r="Z210" i="68"/>
  <c r="Z210" i="67"/>
  <c r="Z210" i="73"/>
  <c r="Z210" i="70"/>
  <c r="Z210" i="74"/>
  <c r="Z210" i="75"/>
  <c r="AA135" i="63"/>
  <c r="AA190" i="63"/>
  <c r="AB130" i="63"/>
  <c r="AB132" i="63" s="1"/>
  <c r="AB133" i="63" s="1"/>
  <c r="AC129" i="63"/>
  <c r="AC131" i="63" s="1"/>
  <c r="AH128" i="63" l="1"/>
  <c r="AA210" i="68"/>
  <c r="AA210" i="71"/>
  <c r="AA210" i="74"/>
  <c r="AA210" i="69"/>
  <c r="AA210" i="75"/>
  <c r="AA210" i="72"/>
  <c r="AA210" i="67"/>
  <c r="AA210" i="73"/>
  <c r="AA210" i="70"/>
  <c r="AB135" i="63"/>
  <c r="AB190" i="63"/>
  <c r="AC130" i="63"/>
  <c r="AC132" i="63" s="1"/>
  <c r="AC133" i="63" s="1"/>
  <c r="AD129" i="63"/>
  <c r="AD131" i="63" s="1"/>
  <c r="AI128" i="63" l="1"/>
  <c r="AB210" i="73"/>
  <c r="AB210" i="67"/>
  <c r="AB210" i="70"/>
  <c r="AB210" i="68"/>
  <c r="AB210" i="69"/>
  <c r="AB210" i="71"/>
  <c r="AB210" i="75"/>
  <c r="AB210" i="72"/>
  <c r="AB210" i="74"/>
  <c r="AC135" i="63"/>
  <c r="AC190" i="63"/>
  <c r="AD130" i="63"/>
  <c r="AD132" i="63" s="1"/>
  <c r="AD133" i="63" s="1"/>
  <c r="AE129" i="63"/>
  <c r="AE131" i="63" s="1"/>
  <c r="AJ128" i="63" l="1"/>
  <c r="AC210" i="68"/>
  <c r="AC210" i="73"/>
  <c r="AC210" i="69"/>
  <c r="AC210" i="75"/>
  <c r="AC210" i="67"/>
  <c r="AC210" i="72"/>
  <c r="AC210" i="71"/>
  <c r="AC210" i="70"/>
  <c r="AC210" i="74"/>
  <c r="AD135" i="63"/>
  <c r="AD190" i="63"/>
  <c r="AE130" i="63"/>
  <c r="AE132" i="63" s="1"/>
  <c r="AE133" i="63" s="1"/>
  <c r="AF129" i="63"/>
  <c r="AF131" i="63" s="1"/>
  <c r="AK128" i="63" l="1"/>
  <c r="AD210" i="75"/>
  <c r="AD210" i="68"/>
  <c r="AD210" i="70"/>
  <c r="AD210" i="73"/>
  <c r="AD210" i="74"/>
  <c r="AD210" i="69"/>
  <c r="AD210" i="67"/>
  <c r="AD210" i="71"/>
  <c r="AD210" i="72"/>
  <c r="AE135" i="63"/>
  <c r="AE190" i="63"/>
  <c r="AF130" i="63"/>
  <c r="AF132" i="63" s="1"/>
  <c r="AF133" i="63" s="1"/>
  <c r="AG129" i="63"/>
  <c r="AG131" i="63" s="1"/>
  <c r="AL128" i="63" l="1"/>
  <c r="AE210" i="75"/>
  <c r="AE210" i="67"/>
  <c r="AE210" i="73"/>
  <c r="AE210" i="70"/>
  <c r="AE210" i="74"/>
  <c r="AE210" i="72"/>
  <c r="AE210" i="69"/>
  <c r="AE210" i="71"/>
  <c r="AE210" i="68"/>
  <c r="AF135" i="63"/>
  <c r="AF190" i="63"/>
  <c r="AG130" i="63"/>
  <c r="AG132" i="63" s="1"/>
  <c r="AG133" i="63" s="1"/>
  <c r="AH129" i="63"/>
  <c r="AH131" i="63" s="1"/>
  <c r="AM128" i="63" l="1"/>
  <c r="AF210" i="71"/>
  <c r="AF210" i="69"/>
  <c r="AF210" i="68"/>
  <c r="AF210" i="67"/>
  <c r="AF210" i="70"/>
  <c r="AF210" i="72"/>
  <c r="AF210" i="75"/>
  <c r="AF210" i="74"/>
  <c r="AF210" i="73"/>
  <c r="AG135" i="63"/>
  <c r="AG190" i="63"/>
  <c r="AH130" i="63"/>
  <c r="AH132" i="63" s="1"/>
  <c r="AH133" i="63" s="1"/>
  <c r="AI129" i="63"/>
  <c r="AI131" i="63" s="1"/>
  <c r="AN128" i="63" l="1"/>
  <c r="AG210" i="71"/>
  <c r="AG210" i="70"/>
  <c r="AG210" i="69"/>
  <c r="AG210" i="73"/>
  <c r="AG210" i="75"/>
  <c r="AG210" i="68"/>
  <c r="AG210" i="74"/>
  <c r="AG210" i="67"/>
  <c r="AG210" i="72"/>
  <c r="AH135" i="63"/>
  <c r="AH190" i="63"/>
  <c r="AI130" i="63"/>
  <c r="AI132" i="63" s="1"/>
  <c r="AI133" i="63" s="1"/>
  <c r="AJ129" i="63"/>
  <c r="AJ131" i="63" s="1"/>
  <c r="AO128" i="63" l="1"/>
  <c r="AH210" i="72"/>
  <c r="AH210" i="71"/>
  <c r="AH210" i="69"/>
  <c r="AH210" i="67"/>
  <c r="AH210" i="68"/>
  <c r="AH210" i="70"/>
  <c r="AH210" i="74"/>
  <c r="AH210" i="73"/>
  <c r="AH210" i="75"/>
  <c r="AI135" i="63"/>
  <c r="AI190" i="63"/>
  <c r="AJ130" i="63"/>
  <c r="AJ132" i="63" s="1"/>
  <c r="AJ133" i="63" s="1"/>
  <c r="AK129" i="63"/>
  <c r="AK131" i="63" s="1"/>
  <c r="AP128" i="63" l="1"/>
  <c r="AI210" i="68"/>
  <c r="AI210" i="72"/>
  <c r="AI210" i="71"/>
  <c r="AI210" i="70"/>
  <c r="AI210" i="73"/>
  <c r="AI210" i="75"/>
  <c r="AI210" i="69"/>
  <c r="AI210" i="74"/>
  <c r="AI210" i="67"/>
  <c r="AJ135" i="63"/>
  <c r="AJ190" i="63"/>
  <c r="AK130" i="63"/>
  <c r="AK132" i="63" s="1"/>
  <c r="AK133" i="63" s="1"/>
  <c r="AL129" i="63"/>
  <c r="AL131" i="63" s="1"/>
  <c r="AQ128" i="63" l="1"/>
  <c r="AJ210" i="71"/>
  <c r="AJ210" i="72"/>
  <c r="AJ210" i="70"/>
  <c r="AJ210" i="74"/>
  <c r="AJ210" i="73"/>
  <c r="AJ210" i="68"/>
  <c r="AJ210" i="75"/>
  <c r="AJ210" i="67"/>
  <c r="AJ210" i="69"/>
  <c r="AK135" i="63"/>
  <c r="AK190" i="63"/>
  <c r="AL130" i="63"/>
  <c r="AL132" i="63" s="1"/>
  <c r="AL133" i="63" s="1"/>
  <c r="AM129" i="63"/>
  <c r="AM131" i="63" s="1"/>
  <c r="AR128" i="63" l="1"/>
  <c r="AK210" i="71"/>
  <c r="AK210" i="67"/>
  <c r="AK210" i="70"/>
  <c r="AK210" i="73"/>
  <c r="AK210" i="75"/>
  <c r="AK210" i="69"/>
  <c r="AK210" i="74"/>
  <c r="AK210" i="68"/>
  <c r="AK210" i="72"/>
  <c r="AL135" i="63"/>
  <c r="AL190" i="63"/>
  <c r="AM130" i="63"/>
  <c r="AM132" i="63" s="1"/>
  <c r="AM133" i="63" s="1"/>
  <c r="AN129" i="63"/>
  <c r="AN131" i="63" s="1"/>
  <c r="AS128" i="63" l="1"/>
  <c r="AL210" i="71"/>
  <c r="AL210" i="67"/>
  <c r="AL210" i="70"/>
  <c r="AL210" i="69"/>
  <c r="AL210" i="74"/>
  <c r="AL210" i="73"/>
  <c r="AL210" i="75"/>
  <c r="AL210" i="72"/>
  <c r="AL210" i="68"/>
  <c r="AM135" i="63"/>
  <c r="AM190" i="63"/>
  <c r="AN130" i="63"/>
  <c r="AN132" i="63" s="1"/>
  <c r="AN133" i="63" s="1"/>
  <c r="AO129" i="63"/>
  <c r="AO131" i="63" s="1"/>
  <c r="AT128" i="63" l="1"/>
  <c r="AM210" i="71"/>
  <c r="AM210" i="74"/>
  <c r="AM210" i="73"/>
  <c r="AM210" i="69"/>
  <c r="AM210" i="68"/>
  <c r="AM210" i="72"/>
  <c r="AM210" i="70"/>
  <c r="AM210" i="75"/>
  <c r="AM210" i="67"/>
  <c r="AN135" i="63"/>
  <c r="AN190" i="63"/>
  <c r="AO130" i="63"/>
  <c r="AO132" i="63" s="1"/>
  <c r="AO133" i="63" s="1"/>
  <c r="AP129" i="63"/>
  <c r="AP131" i="63" s="1"/>
  <c r="AU128" i="63" l="1"/>
  <c r="AN210" i="71"/>
  <c r="AN210" i="70"/>
  <c r="AN210" i="69"/>
  <c r="AN210" i="75"/>
  <c r="AN210" i="74"/>
  <c r="AN210" i="73"/>
  <c r="AN210" i="72"/>
  <c r="AN210" i="68"/>
  <c r="AN210" i="67"/>
  <c r="AO135" i="63"/>
  <c r="AO190" i="63"/>
  <c r="AP130" i="63"/>
  <c r="AP132" i="63" s="1"/>
  <c r="AP133" i="63" s="1"/>
  <c r="AQ129" i="63"/>
  <c r="AQ131" i="63" s="1"/>
  <c r="AV128" i="63" l="1"/>
  <c r="AO210" i="71"/>
  <c r="AO210" i="69"/>
  <c r="AO210" i="73"/>
  <c r="AO210" i="68"/>
  <c r="AO210" i="70"/>
  <c r="AO210" i="67"/>
  <c r="AO210" i="72"/>
  <c r="AO210" i="74"/>
  <c r="AO210" i="75"/>
  <c r="AP135" i="63"/>
  <c r="AP190" i="63"/>
  <c r="AQ130" i="63"/>
  <c r="AQ132" i="63" s="1"/>
  <c r="AQ133" i="63" s="1"/>
  <c r="AR129" i="63"/>
  <c r="AR131" i="63" s="1"/>
  <c r="AW128" i="63" l="1"/>
  <c r="AX128" i="63"/>
  <c r="AP210" i="71"/>
  <c r="AP210" i="70"/>
  <c r="AP210" i="67"/>
  <c r="AP210" i="69"/>
  <c r="AP210" i="68"/>
  <c r="AP210" i="74"/>
  <c r="AP210" i="72"/>
  <c r="AP210" i="75"/>
  <c r="AP210" i="73"/>
  <c r="AQ135" i="63"/>
  <c r="AQ190" i="63"/>
  <c r="AR130" i="63"/>
  <c r="AR132" i="63" s="1"/>
  <c r="AR133" i="63" s="1"/>
  <c r="AS129" i="63"/>
  <c r="AS131" i="63" s="1"/>
  <c r="AQ210" i="71" l="1"/>
  <c r="AQ210" i="68"/>
  <c r="AQ210" i="67"/>
  <c r="AQ210" i="72"/>
  <c r="AQ210" i="69"/>
  <c r="AQ210" i="75"/>
  <c r="AQ210" i="74"/>
  <c r="AQ210" i="70"/>
  <c r="AQ210" i="73"/>
  <c r="AR135" i="63"/>
  <c r="AR190" i="63"/>
  <c r="AS130" i="63"/>
  <c r="AS132" i="63" s="1"/>
  <c r="AS133" i="63" s="1"/>
  <c r="AT129" i="63"/>
  <c r="AT131" i="63" s="1"/>
  <c r="AR210" i="71" l="1"/>
  <c r="AR210" i="73"/>
  <c r="AR210" i="72"/>
  <c r="AR210" i="70"/>
  <c r="AR210" i="68"/>
  <c r="AR210" i="67"/>
  <c r="AR210" i="74"/>
  <c r="AR210" i="69"/>
  <c r="AR210" i="75"/>
  <c r="AS135" i="63"/>
  <c r="AS190" i="63"/>
  <c r="AT130" i="63"/>
  <c r="AT132" i="63" s="1"/>
  <c r="AT133" i="63" s="1"/>
  <c r="AU129" i="63"/>
  <c r="AU131" i="63" s="1"/>
  <c r="AS210" i="71" l="1"/>
  <c r="AS210" i="72"/>
  <c r="AS210" i="68"/>
  <c r="AS210" i="67"/>
  <c r="AS210" i="73"/>
  <c r="AS210" i="70"/>
  <c r="AS210" i="69"/>
  <c r="AS210" i="75"/>
  <c r="AS210" i="74"/>
  <c r="AT135" i="63"/>
  <c r="AT190" i="63"/>
  <c r="AU130" i="63"/>
  <c r="AU132" i="63" s="1"/>
  <c r="AU133" i="63" s="1"/>
  <c r="AV129" i="63"/>
  <c r="AV131" i="63" s="1"/>
  <c r="AT210" i="71" l="1"/>
  <c r="AT210" i="74"/>
  <c r="AT210" i="73"/>
  <c r="AT210" i="69"/>
  <c r="AT210" i="68"/>
  <c r="AT210" i="70"/>
  <c r="AT210" i="67"/>
  <c r="AT210" i="75"/>
  <c r="AT210" i="72"/>
  <c r="AU135" i="63"/>
  <c r="AU190" i="63"/>
  <c r="AV130" i="63"/>
  <c r="AV132" i="63" s="1"/>
  <c r="AV133" i="63" s="1"/>
  <c r="AW129" i="63"/>
  <c r="AW131" i="63" s="1"/>
  <c r="AW130" i="63" s="1"/>
  <c r="AW132" i="63" s="1"/>
  <c r="AW133" i="63" s="1"/>
  <c r="AU210" i="71" l="1"/>
  <c r="AU210" i="69"/>
  <c r="AU210" i="75"/>
  <c r="AU210" i="72"/>
  <c r="AU210" i="67"/>
  <c r="AU210" i="73"/>
  <c r="AU210" i="70"/>
  <c r="AU210" i="68"/>
  <c r="AU210" i="74"/>
  <c r="AV135" i="63"/>
  <c r="AV190" i="63"/>
  <c r="AW135" i="63"/>
  <c r="AW190" i="63"/>
  <c r="AW210" i="71" l="1"/>
  <c r="AW210" i="74"/>
  <c r="AW210" i="68"/>
  <c r="AW210" i="69"/>
  <c r="AW210" i="73"/>
  <c r="AW210" i="67"/>
  <c r="AW210" i="75"/>
  <c r="AW210" i="72"/>
  <c r="AW210" i="70"/>
  <c r="AV210" i="71"/>
  <c r="AV210" i="68"/>
  <c r="AV210" i="70"/>
  <c r="AV210" i="67"/>
  <c r="AV210" i="74"/>
  <c r="AV210" i="72"/>
  <c r="AV210" i="73"/>
  <c r="AV210" i="69"/>
  <c r="AV210" i="75"/>
  <c r="AX129" i="63" l="1"/>
  <c r="AX131" i="63" l="1"/>
  <c r="AX130" i="63" l="1"/>
  <c r="AX132" i="63" s="1"/>
  <c r="AX133" i="63" s="1"/>
  <c r="AY129" i="63"/>
  <c r="AX135" i="63" l="1"/>
  <c r="AX190" i="63"/>
  <c r="AY131" i="63"/>
  <c r="AX210" i="71" l="1"/>
  <c r="AX210" i="73"/>
  <c r="AX210" i="69"/>
  <c r="AX210" i="67"/>
  <c r="AX210" i="74"/>
  <c r="AX210" i="72"/>
  <c r="AX210" i="68"/>
  <c r="AX210" i="75"/>
  <c r="AX210" i="70"/>
  <c r="AY130" i="63"/>
  <c r="AY132" i="63" s="1"/>
  <c r="AY133" i="63" s="1"/>
  <c r="AZ129" i="63"/>
  <c r="AY135" i="63" l="1"/>
  <c r="AY190" i="63"/>
  <c r="AZ131" i="63"/>
  <c r="AY210" i="71" l="1"/>
  <c r="AY210" i="68"/>
  <c r="AY210" i="75"/>
  <c r="AY210" i="70"/>
  <c r="AY210" i="74"/>
  <c r="AY210" i="69"/>
  <c r="AY210" i="72"/>
  <c r="AY210" i="73"/>
  <c r="AY210" i="67"/>
  <c r="AZ130" i="63"/>
  <c r="AZ132" i="63" s="1"/>
  <c r="AZ133" i="63" s="1"/>
  <c r="BA129" i="63"/>
  <c r="AZ135" i="63" l="1"/>
  <c r="AZ190" i="63"/>
  <c r="BA131" i="63"/>
  <c r="AZ210" i="71" l="1"/>
  <c r="AZ210" i="68"/>
  <c r="AZ210" i="73"/>
  <c r="AZ210" i="70"/>
  <c r="AZ210" i="67"/>
  <c r="AZ210" i="75"/>
  <c r="AZ210" i="69"/>
  <c r="AZ210" i="74"/>
  <c r="AZ210" i="72"/>
  <c r="BA130" i="63"/>
  <c r="BA132" i="63" s="1"/>
  <c r="BA133" i="63" s="1"/>
  <c r="BB129" i="63"/>
  <c r="BA135" i="63" l="1"/>
  <c r="BA190" i="63"/>
  <c r="BB131" i="63"/>
  <c r="BB130" i="63" s="1"/>
  <c r="BB132" i="63" s="1"/>
  <c r="BB133" i="63" s="1"/>
  <c r="BA210" i="71" l="1"/>
  <c r="BA210" i="74"/>
  <c r="BA210" i="69"/>
  <c r="BA210" i="73"/>
  <c r="BA210" i="67"/>
  <c r="BA210" i="72"/>
  <c r="BA210" i="75"/>
  <c r="BA210" i="70"/>
  <c r="BA210" i="68"/>
  <c r="BB135" i="63"/>
  <c r="BB190" i="63"/>
  <c r="BB210" i="71" l="1"/>
  <c r="BB210" i="68"/>
  <c r="BB210" i="72"/>
  <c r="BB210" i="69"/>
  <c r="BB210" i="67"/>
  <c r="BB210" i="70"/>
  <c r="BB210" i="73"/>
  <c r="BB210" i="74"/>
  <c r="BB210" i="75"/>
  <c r="E211" i="88" l="1"/>
  <c r="E190" i="63"/>
  <c r="E210" i="73" l="1"/>
  <c r="E210" i="69"/>
  <c r="E210" i="68"/>
  <c r="E210" i="67"/>
  <c r="E210" i="74"/>
  <c r="E210" i="71"/>
  <c r="E210" i="72"/>
  <c r="E210" i="75"/>
  <c r="E210" i="70"/>
  <c r="E210" i="88"/>
  <c r="L44" i="81" l="1"/>
  <c r="E172" i="74" s="1"/>
  <c r="E194" i="74" s="1"/>
  <c r="E172" i="69" l="1"/>
  <c r="E194" i="69" s="1"/>
  <c r="E172" i="88"/>
  <c r="E194" i="88" s="1"/>
  <c r="E172" i="63"/>
  <c r="E194" i="63" s="1"/>
  <c r="E172" i="71"/>
  <c r="E194" i="71" s="1"/>
  <c r="E172" i="68"/>
  <c r="E194" i="68" s="1"/>
  <c r="E172" i="67"/>
  <c r="E194" i="67" s="1"/>
  <c r="E172" i="73"/>
  <c r="E194" i="73" s="1"/>
  <c r="E172" i="72"/>
  <c r="E194" i="72" s="1"/>
  <c r="E172" i="75"/>
  <c r="E194" i="75" s="1"/>
  <c r="E172" i="70"/>
  <c r="E194" i="70" s="1"/>
  <c r="E214" i="74" l="1"/>
  <c r="E214" i="68"/>
  <c r="E214" i="69"/>
  <c r="E214" i="71"/>
  <c r="E214" i="72"/>
  <c r="E214" i="67"/>
  <c r="E214" i="70"/>
  <c r="E214" i="75"/>
  <c r="E214" i="73"/>
  <c r="E214" i="88"/>
  <c r="BC44" i="81"/>
  <c r="AZ44" i="81"/>
  <c r="AS172" i="75"/>
  <c r="AS194" i="75" s="1"/>
  <c r="BE44" i="81"/>
  <c r="AX172" i="74" s="1"/>
  <c r="AX194" i="74" s="1"/>
  <c r="BA44" i="81"/>
  <c r="AT172" i="74" s="1"/>
  <c r="AT194" i="74" s="1"/>
  <c r="BD44" i="81"/>
  <c r="AW172" i="74" s="1"/>
  <c r="AW194" i="74" s="1"/>
  <c r="AS46" i="81"/>
  <c r="AL176" i="74" s="1"/>
  <c r="AX44" i="81"/>
  <c r="AQ172" i="74" s="1"/>
  <c r="AQ194" i="74" s="1"/>
  <c r="AQ172" i="63"/>
  <c r="AQ194" i="63" s="1"/>
  <c r="BC42" i="81"/>
  <c r="AV143" i="74" s="1"/>
  <c r="AV193" i="74" s="1"/>
  <c r="AV143" i="73"/>
  <c r="AV193" i="73" s="1"/>
  <c r="AL44" i="81"/>
  <c r="AE172" i="71" s="1"/>
  <c r="AE194" i="71" s="1"/>
  <c r="AT172" i="71" l="1"/>
  <c r="AT194" i="71" s="1"/>
  <c r="AQ172" i="88"/>
  <c r="AQ194" i="88" s="1"/>
  <c r="AQ214" i="88" s="1"/>
  <c r="AS172" i="68"/>
  <c r="AS194" i="68" s="1"/>
  <c r="AS172" i="74"/>
  <c r="AS194" i="74" s="1"/>
  <c r="AQ214" i="74"/>
  <c r="AQ172" i="72"/>
  <c r="AQ194" i="72" s="1"/>
  <c r="AE172" i="75"/>
  <c r="AE194" i="75" s="1"/>
  <c r="AV172" i="73"/>
  <c r="AV194" i="73" s="1"/>
  <c r="AV172" i="74"/>
  <c r="AV194" i="74" s="1"/>
  <c r="AE172" i="68"/>
  <c r="AE194" i="68" s="1"/>
  <c r="AE172" i="74"/>
  <c r="AE194" i="74" s="1"/>
  <c r="AW172" i="70"/>
  <c r="AW194" i="70" s="1"/>
  <c r="AW172" i="73"/>
  <c r="AW194" i="73" s="1"/>
  <c r="AW172" i="67"/>
  <c r="AW194" i="67" s="1"/>
  <c r="AW172" i="69"/>
  <c r="AW194" i="69" s="1"/>
  <c r="AW172" i="75"/>
  <c r="AW194" i="75" s="1"/>
  <c r="AW172" i="68"/>
  <c r="AW194" i="68" s="1"/>
  <c r="AW172" i="72"/>
  <c r="AW194" i="72" s="1"/>
  <c r="AW172" i="63"/>
  <c r="AW194" i="63" s="1"/>
  <c r="AW172" i="71"/>
  <c r="AW194" i="71" s="1"/>
  <c r="AW172" i="88"/>
  <c r="AW194" i="88" s="1"/>
  <c r="AV143" i="69"/>
  <c r="AV193" i="69" s="1"/>
  <c r="AV143" i="67"/>
  <c r="AV193" i="67" s="1"/>
  <c r="AV193" i="71"/>
  <c r="AV143" i="88"/>
  <c r="AV193" i="88" s="1"/>
  <c r="AV143" i="63"/>
  <c r="AV193" i="63" s="1"/>
  <c r="AV143" i="68"/>
  <c r="AV193" i="68" s="1"/>
  <c r="AV143" i="70"/>
  <c r="AV193" i="70" s="1"/>
  <c r="AV143" i="72"/>
  <c r="AV193" i="72" s="1"/>
  <c r="AQ172" i="75"/>
  <c r="AQ194" i="75" s="1"/>
  <c r="AQ172" i="68"/>
  <c r="AQ194" i="68" s="1"/>
  <c r="AQ172" i="67"/>
  <c r="AQ194" i="67" s="1"/>
  <c r="AQ172" i="71"/>
  <c r="AQ194" i="71" s="1"/>
  <c r="AQ172" i="70"/>
  <c r="AQ194" i="70" s="1"/>
  <c r="AQ172" i="73"/>
  <c r="AQ194" i="73" s="1"/>
  <c r="AQ172" i="69"/>
  <c r="AQ194" i="69" s="1"/>
  <c r="AL176" i="70"/>
  <c r="AL176" i="71"/>
  <c r="AL176" i="68"/>
  <c r="AL195" i="68" s="1"/>
  <c r="AL176" i="67"/>
  <c r="AL195" i="67" s="1"/>
  <c r="AL176" i="69"/>
  <c r="AL176" i="75"/>
  <c r="AL176" i="72"/>
  <c r="AL176" i="63"/>
  <c r="AL195" i="63" s="1"/>
  <c r="AL176" i="88"/>
  <c r="AL195" i="88" s="1"/>
  <c r="AL176" i="73"/>
  <c r="AV143" i="75"/>
  <c r="AV193" i="75" s="1"/>
  <c r="AE172" i="70"/>
  <c r="AE194" i="70" s="1"/>
  <c r="AE172" i="69"/>
  <c r="AE194" i="69" s="1"/>
  <c r="AE172" i="67"/>
  <c r="AE194" i="67" s="1"/>
  <c r="AE172" i="63"/>
  <c r="AE194" i="63" s="1"/>
  <c r="AE172" i="72"/>
  <c r="AE194" i="72" s="1"/>
  <c r="AE172" i="88"/>
  <c r="AE194" i="88" s="1"/>
  <c r="AE172" i="73"/>
  <c r="AE194" i="73" s="1"/>
  <c r="AX172" i="73"/>
  <c r="AX194" i="73" s="1"/>
  <c r="AX172" i="63"/>
  <c r="AX194" i="63" s="1"/>
  <c r="AX172" i="70"/>
  <c r="AX194" i="70" s="1"/>
  <c r="AX172" i="67"/>
  <c r="AX194" i="67" s="1"/>
  <c r="AX172" i="88"/>
  <c r="AX194" i="88" s="1"/>
  <c r="AX172" i="68"/>
  <c r="AX194" i="68" s="1"/>
  <c r="AX172" i="71"/>
  <c r="AX194" i="71" s="1"/>
  <c r="AX172" i="75"/>
  <c r="AX194" i="75" s="1"/>
  <c r="AX172" i="69"/>
  <c r="AX194" i="69" s="1"/>
  <c r="AX172" i="72"/>
  <c r="AX194" i="72" s="1"/>
  <c r="AT172" i="70"/>
  <c r="AT194" i="70" s="1"/>
  <c r="AT172" i="69"/>
  <c r="AT194" i="69" s="1"/>
  <c r="AT172" i="63"/>
  <c r="AT194" i="63" s="1"/>
  <c r="AT172" i="75"/>
  <c r="AT194" i="75" s="1"/>
  <c r="AT172" i="73"/>
  <c r="AT194" i="73" s="1"/>
  <c r="AT172" i="68"/>
  <c r="AT194" i="68" s="1"/>
  <c r="AT172" i="72"/>
  <c r="AT194" i="72" s="1"/>
  <c r="AT172" i="67"/>
  <c r="AT194" i="67" s="1"/>
  <c r="AT172" i="88"/>
  <c r="AT194" i="88" s="1"/>
  <c r="AS172" i="71"/>
  <c r="AS194" i="71" s="1"/>
  <c r="AS172" i="69"/>
  <c r="AS194" i="69" s="1"/>
  <c r="AS172" i="73"/>
  <c r="AS194" i="73" s="1"/>
  <c r="AS172" i="88"/>
  <c r="AS194" i="88" s="1"/>
  <c r="AS172" i="63"/>
  <c r="AS194" i="63" s="1"/>
  <c r="AS172" i="72"/>
  <c r="AS194" i="72" s="1"/>
  <c r="AV172" i="75"/>
  <c r="AV194" i="75" s="1"/>
  <c r="AV172" i="68"/>
  <c r="AV194" i="68" s="1"/>
  <c r="AV172" i="88"/>
  <c r="AV194" i="88" s="1"/>
  <c r="AV172" i="72"/>
  <c r="AV194" i="72" s="1"/>
  <c r="AV172" i="67"/>
  <c r="AV194" i="67" s="1"/>
  <c r="AV172" i="63"/>
  <c r="AV194" i="63" s="1"/>
  <c r="AV172" i="70"/>
  <c r="AV194" i="70" s="1"/>
  <c r="AV172" i="69"/>
  <c r="AV194" i="69" s="1"/>
  <c r="AV172" i="71"/>
  <c r="AV194" i="71" s="1"/>
  <c r="AS172" i="67"/>
  <c r="AS194" i="67" s="1"/>
  <c r="AS172" i="70"/>
  <c r="AS194" i="70" s="1"/>
  <c r="AO44" i="81"/>
  <c r="AH172" i="74" s="1"/>
  <c r="AH194" i="74" s="1"/>
  <c r="AH172" i="69"/>
  <c r="AH194" i="69" s="1"/>
  <c r="AU44" i="81"/>
  <c r="AN172" i="74" s="1"/>
  <c r="AN194" i="74" s="1"/>
  <c r="AM44" i="81"/>
  <c r="AF172" i="74" s="1"/>
  <c r="AF194" i="74" s="1"/>
  <c r="AR44" i="81"/>
  <c r="AK172" i="74" s="1"/>
  <c r="AK194" i="74" s="1"/>
  <c r="BC46" i="81"/>
  <c r="AV176" i="74" s="1"/>
  <c r="AV176" i="69"/>
  <c r="AS44" i="81"/>
  <c r="BB44" i="81"/>
  <c r="AU172" i="74" s="1"/>
  <c r="AU194" i="74" s="1"/>
  <c r="AU172" i="67"/>
  <c r="AU194" i="67" s="1"/>
  <c r="AT44" i="81"/>
  <c r="AL215" i="74" l="1"/>
  <c r="AW214" i="74"/>
  <c r="AX214" i="74"/>
  <c r="AS214" i="75"/>
  <c r="AT214" i="74"/>
  <c r="AE214" i="71"/>
  <c r="AV213" i="73"/>
  <c r="AF172" i="67"/>
  <c r="AF194" i="67" s="1"/>
  <c r="AK172" i="88"/>
  <c r="AK194" i="88" s="1"/>
  <c r="AV214" i="69"/>
  <c r="AS214" i="72"/>
  <c r="AT214" i="72"/>
  <c r="AX214" i="69"/>
  <c r="AX214" i="73"/>
  <c r="AV213" i="75"/>
  <c r="AL215" i="68"/>
  <c r="AQ214" i="68"/>
  <c r="AV213" i="67"/>
  <c r="AW214" i="69"/>
  <c r="AE214" i="68"/>
  <c r="AS214" i="74"/>
  <c r="AT214" i="68"/>
  <c r="AX214" i="75"/>
  <c r="AE214" i="73"/>
  <c r="AL215" i="73"/>
  <c r="AL215" i="71"/>
  <c r="AQ214" i="75"/>
  <c r="AV213" i="69"/>
  <c r="AW214" i="67"/>
  <c r="AV213" i="74"/>
  <c r="AS214" i="68"/>
  <c r="AT214" i="73"/>
  <c r="AX214" i="71"/>
  <c r="AL215" i="70"/>
  <c r="AV213" i="72"/>
  <c r="AW214" i="73"/>
  <c r="AV214" i="74"/>
  <c r="AV214" i="67"/>
  <c r="AT214" i="75"/>
  <c r="AX214" i="68"/>
  <c r="AE214" i="72"/>
  <c r="AQ214" i="69"/>
  <c r="AV213" i="70"/>
  <c r="AW214" i="71"/>
  <c r="AW214" i="70"/>
  <c r="AV214" i="73"/>
  <c r="AV214" i="72"/>
  <c r="AS214" i="69"/>
  <c r="AL215" i="72"/>
  <c r="AQ214" i="73"/>
  <c r="AV213" i="68"/>
  <c r="AE214" i="75"/>
  <c r="AS214" i="73"/>
  <c r="AS214" i="70"/>
  <c r="AS214" i="71"/>
  <c r="AT214" i="69"/>
  <c r="AX214" i="67"/>
  <c r="AE214" i="67"/>
  <c r="AL215" i="75"/>
  <c r="AQ214" i="70"/>
  <c r="AW214" i="72"/>
  <c r="AQ214" i="72"/>
  <c r="AT214" i="71"/>
  <c r="AL172" i="70"/>
  <c r="AL194" i="70" s="1"/>
  <c r="AL172" i="74"/>
  <c r="AL194" i="74" s="1"/>
  <c r="AS214" i="67"/>
  <c r="AT214" i="70"/>
  <c r="AX214" i="70"/>
  <c r="AE214" i="69"/>
  <c r="AL215" i="69"/>
  <c r="AQ214" i="71"/>
  <c r="AW214" i="68"/>
  <c r="AV214" i="70"/>
  <c r="AV214" i="68"/>
  <c r="AM172" i="75"/>
  <c r="AM194" i="75" s="1"/>
  <c r="AM172" i="74"/>
  <c r="AM194" i="74" s="1"/>
  <c r="AV214" i="71"/>
  <c r="AV214" i="75"/>
  <c r="AT214" i="67"/>
  <c r="AX214" i="72"/>
  <c r="AE214" i="70"/>
  <c r="AL215" i="67"/>
  <c r="AQ214" i="67"/>
  <c r="AV213" i="71"/>
  <c r="AW214" i="75"/>
  <c r="AE214" i="74"/>
  <c r="AU172" i="72"/>
  <c r="AU194" i="72" s="1"/>
  <c r="AU172" i="88"/>
  <c r="AU194" i="88" s="1"/>
  <c r="AU172" i="68"/>
  <c r="AU194" i="68" s="1"/>
  <c r="AU172" i="69"/>
  <c r="AU194" i="69" s="1"/>
  <c r="AU172" i="75"/>
  <c r="AU194" i="75" s="1"/>
  <c r="AU172" i="71"/>
  <c r="AU194" i="71" s="1"/>
  <c r="AU172" i="73"/>
  <c r="AU194" i="73" s="1"/>
  <c r="AU172" i="63"/>
  <c r="AU194" i="63" s="1"/>
  <c r="AU172" i="70"/>
  <c r="AU194" i="70" s="1"/>
  <c r="AF172" i="68"/>
  <c r="AF194" i="68" s="1"/>
  <c r="AF172" i="72"/>
  <c r="AF194" i="72" s="1"/>
  <c r="AF172" i="71"/>
  <c r="AF194" i="71" s="1"/>
  <c r="AF172" i="70"/>
  <c r="AF194" i="70" s="1"/>
  <c r="AF172" i="73"/>
  <c r="AF194" i="73" s="1"/>
  <c r="AF172" i="88"/>
  <c r="AF194" i="88" s="1"/>
  <c r="AF172" i="75"/>
  <c r="AF194" i="75" s="1"/>
  <c r="AF172" i="63"/>
  <c r="AF194" i="63" s="1"/>
  <c r="AN172" i="68"/>
  <c r="AN194" i="68" s="1"/>
  <c r="AN172" i="67"/>
  <c r="AN194" i="67" s="1"/>
  <c r="AN172" i="69"/>
  <c r="AN194" i="69" s="1"/>
  <c r="AN172" i="71"/>
  <c r="AN194" i="71" s="1"/>
  <c r="AN172" i="63"/>
  <c r="AN194" i="63" s="1"/>
  <c r="AN172" i="75"/>
  <c r="AN194" i="75" s="1"/>
  <c r="AN172" i="72"/>
  <c r="AN194" i="72" s="1"/>
  <c r="AN172" i="70"/>
  <c r="AN194" i="70" s="1"/>
  <c r="AN172" i="73"/>
  <c r="AN194" i="73" s="1"/>
  <c r="AV213" i="88"/>
  <c r="AM172" i="72"/>
  <c r="AM194" i="72" s="1"/>
  <c r="AM172" i="68"/>
  <c r="AM194" i="68" s="1"/>
  <c r="AM172" i="67"/>
  <c r="AM194" i="67" s="1"/>
  <c r="AM172" i="88"/>
  <c r="AM194" i="88" s="1"/>
  <c r="AM172" i="71"/>
  <c r="AM194" i="71" s="1"/>
  <c r="AM172" i="63"/>
  <c r="AM194" i="63" s="1"/>
  <c r="AM172" i="69"/>
  <c r="AM194" i="69" s="1"/>
  <c r="AM172" i="70"/>
  <c r="AM194" i="70" s="1"/>
  <c r="AM172" i="73"/>
  <c r="AM194" i="73" s="1"/>
  <c r="AL172" i="69"/>
  <c r="AL194" i="69" s="1"/>
  <c r="AL172" i="75"/>
  <c r="AL194" i="75" s="1"/>
  <c r="AL172" i="72"/>
  <c r="AL194" i="72" s="1"/>
  <c r="AL172" i="88"/>
  <c r="AL194" i="88" s="1"/>
  <c r="AL172" i="63"/>
  <c r="AL194" i="63" s="1"/>
  <c r="AL172" i="67"/>
  <c r="AL194" i="67" s="1"/>
  <c r="AL172" i="71"/>
  <c r="AL194" i="71" s="1"/>
  <c r="AL172" i="73"/>
  <c r="AL194" i="73" s="1"/>
  <c r="AL172" i="68"/>
  <c r="AL194" i="68" s="1"/>
  <c r="AF172" i="69"/>
  <c r="AF194" i="69" s="1"/>
  <c r="AV214" i="88"/>
  <c r="AX214" i="88"/>
  <c r="AL215" i="88"/>
  <c r="AT214" i="88"/>
  <c r="AV176" i="71"/>
  <c r="AV176" i="72"/>
  <c r="AV176" i="75"/>
  <c r="AV176" i="73"/>
  <c r="AV176" i="88"/>
  <c r="AV195" i="88" s="1"/>
  <c r="AV176" i="68"/>
  <c r="AV195" i="68" s="1"/>
  <c r="AV176" i="63"/>
  <c r="AV195" i="63" s="1"/>
  <c r="AV176" i="70"/>
  <c r="AV176" i="67"/>
  <c r="AV195" i="67" s="1"/>
  <c r="AK172" i="63"/>
  <c r="AK194" i="63" s="1"/>
  <c r="AK172" i="71"/>
  <c r="AK194" i="71" s="1"/>
  <c r="AK172" i="73"/>
  <c r="AK194" i="73" s="1"/>
  <c r="AK172" i="72"/>
  <c r="AK194" i="72" s="1"/>
  <c r="AK172" i="68"/>
  <c r="AK194" i="68" s="1"/>
  <c r="AK172" i="67"/>
  <c r="AK194" i="67" s="1"/>
  <c r="AK172" i="70"/>
  <c r="AK194" i="70" s="1"/>
  <c r="AK172" i="75"/>
  <c r="AK194" i="75" s="1"/>
  <c r="AK172" i="69"/>
  <c r="AK194" i="69" s="1"/>
  <c r="AH172" i="63"/>
  <c r="AH194" i="63" s="1"/>
  <c r="AH172" i="88"/>
  <c r="AH194" i="88" s="1"/>
  <c r="AH172" i="72"/>
  <c r="AH194" i="72" s="1"/>
  <c r="AH172" i="73"/>
  <c r="AH194" i="73" s="1"/>
  <c r="AH172" i="68"/>
  <c r="AH194" i="68" s="1"/>
  <c r="AH172" i="70"/>
  <c r="AH194" i="70" s="1"/>
  <c r="AH172" i="75"/>
  <c r="AH194" i="75" s="1"/>
  <c r="AH172" i="71"/>
  <c r="AH194" i="71" s="1"/>
  <c r="AH172" i="67"/>
  <c r="AH194" i="67" s="1"/>
  <c r="AE214" i="88"/>
  <c r="AW214" i="88"/>
  <c r="AN172" i="88"/>
  <c r="AN194" i="88" s="1"/>
  <c r="AS214" i="88"/>
  <c r="AW44" i="81"/>
  <c r="AP172" i="74" s="1"/>
  <c r="AP194" i="74" s="1"/>
  <c r="AV44" i="81"/>
  <c r="AO172" i="74" s="1"/>
  <c r="AO194" i="74" s="1"/>
  <c r="AO172" i="88"/>
  <c r="AO194" i="88" s="1"/>
  <c r="AS42" i="81"/>
  <c r="AP44" i="81"/>
  <c r="AI172" i="74" s="1"/>
  <c r="AI194" i="74" s="1"/>
  <c r="AN214" i="74" l="1"/>
  <c r="AH214" i="74"/>
  <c r="AV215" i="69"/>
  <c r="AK214" i="74"/>
  <c r="AU214" i="67"/>
  <c r="AF214" i="74"/>
  <c r="AK214" i="70"/>
  <c r="AH214" i="68"/>
  <c r="AN214" i="70"/>
  <c r="AH214" i="72"/>
  <c r="AL214" i="72"/>
  <c r="AN214" i="75"/>
  <c r="AU214" i="73"/>
  <c r="AU214" i="74"/>
  <c r="AV215" i="74"/>
  <c r="AV215" i="70"/>
  <c r="AL214" i="67"/>
  <c r="AU214" i="70"/>
  <c r="AM214" i="75"/>
  <c r="AK214" i="72"/>
  <c r="AL193" i="71"/>
  <c r="AL143" i="74"/>
  <c r="AL193" i="74" s="1"/>
  <c r="AK214" i="73"/>
  <c r="AV215" i="73"/>
  <c r="AF214" i="69"/>
  <c r="AL214" i="75"/>
  <c r="AM214" i="67"/>
  <c r="AF214" i="73"/>
  <c r="AU214" i="71"/>
  <c r="AN214" i="73"/>
  <c r="AF214" i="68"/>
  <c r="AV215" i="75"/>
  <c r="AL214" i="68"/>
  <c r="AM214" i="68"/>
  <c r="AN214" i="71"/>
  <c r="AF214" i="70"/>
  <c r="AU214" i="75"/>
  <c r="AH214" i="67"/>
  <c r="AK214" i="71"/>
  <c r="AL214" i="69"/>
  <c r="AH214" i="71"/>
  <c r="AK214" i="69"/>
  <c r="AV215" i="72"/>
  <c r="AL214" i="73"/>
  <c r="AM214" i="73"/>
  <c r="AM214" i="72"/>
  <c r="AN214" i="69"/>
  <c r="AF214" i="71"/>
  <c r="AU214" i="69"/>
  <c r="AL214" i="74"/>
  <c r="AM214" i="69"/>
  <c r="AK214" i="67"/>
  <c r="AP172" i="63"/>
  <c r="AP194" i="63" s="1"/>
  <c r="AH214" i="75"/>
  <c r="AK214" i="75"/>
  <c r="AV215" i="67"/>
  <c r="AV215" i="71"/>
  <c r="AL214" i="71"/>
  <c r="AM214" i="70"/>
  <c r="AN214" i="67"/>
  <c r="AF214" i="72"/>
  <c r="AU214" i="68"/>
  <c r="AL214" i="70"/>
  <c r="AH214" i="70"/>
  <c r="AM214" i="74"/>
  <c r="AU214" i="72"/>
  <c r="AF214" i="67"/>
  <c r="AH214" i="69"/>
  <c r="AN214" i="68"/>
  <c r="AH214" i="73"/>
  <c r="AK214" i="68"/>
  <c r="AV215" i="68"/>
  <c r="AM214" i="71"/>
  <c r="AN214" i="72"/>
  <c r="AF214" i="75"/>
  <c r="AI172" i="68"/>
  <c r="AI194" i="68" s="1"/>
  <c r="AI172" i="67"/>
  <c r="AI194" i="67" s="1"/>
  <c r="AI172" i="69"/>
  <c r="AI194" i="69" s="1"/>
  <c r="AI172" i="75"/>
  <c r="AI194" i="75" s="1"/>
  <c r="AI172" i="70"/>
  <c r="AI194" i="70" s="1"/>
  <c r="AI172" i="73"/>
  <c r="AI194" i="73" s="1"/>
  <c r="AI172" i="71"/>
  <c r="AI194" i="71" s="1"/>
  <c r="AI172" i="72"/>
  <c r="AI194" i="72" s="1"/>
  <c r="AV215" i="88"/>
  <c r="AL214" i="88"/>
  <c r="AN214" i="88"/>
  <c r="AL143" i="68"/>
  <c r="AL193" i="68" s="1"/>
  <c r="AL143" i="63"/>
  <c r="AL193" i="63" s="1"/>
  <c r="AL143" i="70"/>
  <c r="AL193" i="70" s="1"/>
  <c r="AL143" i="88"/>
  <c r="AL193" i="88" s="1"/>
  <c r="AL143" i="75"/>
  <c r="AL193" i="75" s="1"/>
  <c r="AL143" i="72"/>
  <c r="AL193" i="72" s="1"/>
  <c r="AL143" i="67"/>
  <c r="AL193" i="67" s="1"/>
  <c r="AL143" i="69"/>
  <c r="AL193" i="69" s="1"/>
  <c r="AL143" i="73"/>
  <c r="AL193" i="73" s="1"/>
  <c r="AO172" i="67"/>
  <c r="AO194" i="67" s="1"/>
  <c r="AO172" i="70"/>
  <c r="AO194" i="70" s="1"/>
  <c r="AO172" i="69"/>
  <c r="AO194" i="69" s="1"/>
  <c r="AO172" i="71"/>
  <c r="AO194" i="71" s="1"/>
  <c r="AO172" i="68"/>
  <c r="AO194" i="68" s="1"/>
  <c r="AO172" i="73"/>
  <c r="AO194" i="73" s="1"/>
  <c r="AO172" i="72"/>
  <c r="AO194" i="72" s="1"/>
  <c r="AO172" i="63"/>
  <c r="AO194" i="63" s="1"/>
  <c r="AO172" i="75"/>
  <c r="AO194" i="75" s="1"/>
  <c r="AP172" i="67"/>
  <c r="AP194" i="67" s="1"/>
  <c r="AP172" i="73"/>
  <c r="AP194" i="73" s="1"/>
  <c r="AP172" i="68"/>
  <c r="AP194" i="68" s="1"/>
  <c r="AP172" i="72"/>
  <c r="AP194" i="72" s="1"/>
  <c r="AP172" i="75"/>
  <c r="AP194" i="75" s="1"/>
  <c r="AP172" i="71"/>
  <c r="AP194" i="71" s="1"/>
  <c r="AP172" i="70"/>
  <c r="AP194" i="70" s="1"/>
  <c r="AP172" i="69"/>
  <c r="AP194" i="69" s="1"/>
  <c r="AP172" i="88"/>
  <c r="AP194" i="88" s="1"/>
  <c r="AM214" i="88"/>
  <c r="AU214" i="88"/>
  <c r="AI172" i="88"/>
  <c r="AI194" i="88" s="1"/>
  <c r="AI172" i="63"/>
  <c r="AI194" i="63" s="1"/>
  <c r="AH214" i="88"/>
  <c r="AK214" i="88"/>
  <c r="AF214" i="88"/>
  <c r="AN44" i="81"/>
  <c r="AG172" i="74" s="1"/>
  <c r="AG194" i="74" s="1"/>
  <c r="AG172" i="73"/>
  <c r="AG194" i="73" s="1"/>
  <c r="AK44" i="81"/>
  <c r="AI214" i="74" l="1"/>
  <c r="AP214" i="74"/>
  <c r="AO214" i="88"/>
  <c r="AO214" i="74"/>
  <c r="AP214" i="75"/>
  <c r="AO214" i="69"/>
  <c r="AI214" i="71"/>
  <c r="AP214" i="67"/>
  <c r="AO214" i="70"/>
  <c r="AL213" i="70"/>
  <c r="AI214" i="73"/>
  <c r="AI214" i="67"/>
  <c r="AP214" i="73"/>
  <c r="AO214" i="67"/>
  <c r="AI214" i="70"/>
  <c r="AL213" i="74"/>
  <c r="AL213" i="73"/>
  <c r="AI214" i="75"/>
  <c r="AL213" i="71"/>
  <c r="AL213" i="67"/>
  <c r="AP214" i="69"/>
  <c r="AO214" i="75"/>
  <c r="AP214" i="70"/>
  <c r="AL213" i="68"/>
  <c r="AP214" i="71"/>
  <c r="AO214" i="72"/>
  <c r="AL213" i="69"/>
  <c r="AI214" i="69"/>
  <c r="AO214" i="73"/>
  <c r="AP214" i="72"/>
  <c r="AO214" i="68"/>
  <c r="AL213" i="72"/>
  <c r="AI214" i="68"/>
  <c r="AD172" i="63"/>
  <c r="AD194" i="63" s="1"/>
  <c r="AD172" i="74"/>
  <c r="AD194" i="74" s="1"/>
  <c r="AP214" i="68"/>
  <c r="AO214" i="71"/>
  <c r="AL213" i="75"/>
  <c r="AI214" i="72"/>
  <c r="AI214" i="88"/>
  <c r="AG172" i="68"/>
  <c r="AG194" i="68" s="1"/>
  <c r="AG172" i="63"/>
  <c r="AG194" i="63" s="1"/>
  <c r="AG172" i="67"/>
  <c r="AG194" i="67" s="1"/>
  <c r="AG172" i="72"/>
  <c r="AG194" i="72" s="1"/>
  <c r="AG172" i="70"/>
  <c r="AG194" i="70" s="1"/>
  <c r="AG172" i="88"/>
  <c r="AG194" i="88" s="1"/>
  <c r="AG172" i="75"/>
  <c r="AG194" i="75" s="1"/>
  <c r="AG172" i="71"/>
  <c r="AG194" i="71" s="1"/>
  <c r="AG172" i="69"/>
  <c r="AG194" i="69" s="1"/>
  <c r="AD172" i="75"/>
  <c r="AD194" i="75" s="1"/>
  <c r="AD172" i="73"/>
  <c r="AD194" i="73" s="1"/>
  <c r="AD172" i="68"/>
  <c r="AD194" i="68" s="1"/>
  <c r="AD172" i="70"/>
  <c r="AD194" i="70" s="1"/>
  <c r="AD172" i="71"/>
  <c r="AD194" i="71" s="1"/>
  <c r="AD172" i="88"/>
  <c r="AD194" i="88" s="1"/>
  <c r="AD172" i="69"/>
  <c r="AD194" i="69" s="1"/>
  <c r="AD172" i="72"/>
  <c r="AD194" i="72" s="1"/>
  <c r="AD172" i="67"/>
  <c r="AD194" i="67" s="1"/>
  <c r="AP214" i="88"/>
  <c r="AL213" i="88"/>
  <c r="AG214" i="73" l="1"/>
  <c r="AD214" i="68"/>
  <c r="AD214" i="69"/>
  <c r="AG214" i="71"/>
  <c r="AG214" i="74"/>
  <c r="AD214" i="70"/>
  <c r="AG214" i="70"/>
  <c r="AD214" i="71"/>
  <c r="AD214" i="73"/>
  <c r="AG214" i="67"/>
  <c r="AG214" i="75"/>
  <c r="AD214" i="74"/>
  <c r="AG214" i="72"/>
  <c r="AD214" i="67"/>
  <c r="AD214" i="75"/>
  <c r="AD214" i="72"/>
  <c r="AG214" i="69"/>
  <c r="AG214" i="68"/>
  <c r="AG214" i="88"/>
  <c r="AD214" i="88"/>
  <c r="AY44" i="81"/>
  <c r="AR172" i="74" s="1"/>
  <c r="AR194" i="74" s="1"/>
  <c r="AR172" i="67" l="1"/>
  <c r="AR194" i="67" s="1"/>
  <c r="AR172" i="69"/>
  <c r="AR194" i="69" s="1"/>
  <c r="AR172" i="75"/>
  <c r="AR194" i="75" s="1"/>
  <c r="AR172" i="88"/>
  <c r="AR194" i="88" s="1"/>
  <c r="AR172" i="72"/>
  <c r="AR194" i="72" s="1"/>
  <c r="AR172" i="71"/>
  <c r="AR194" i="71" s="1"/>
  <c r="AR172" i="68"/>
  <c r="AR194" i="68" s="1"/>
  <c r="AR172" i="63"/>
  <c r="AR194" i="63" s="1"/>
  <c r="AR172" i="70"/>
  <c r="AR194" i="70" s="1"/>
  <c r="AR172" i="73"/>
  <c r="AR194" i="73" s="1"/>
  <c r="AQ44" i="81"/>
  <c r="AJ172" i="74" s="1"/>
  <c r="AJ194" i="74" s="1"/>
  <c r="AJ172" i="71"/>
  <c r="AJ194" i="71" s="1"/>
  <c r="AG44" i="81"/>
  <c r="Z172" i="74" s="1"/>
  <c r="Z194" i="74" s="1"/>
  <c r="Z172" i="75"/>
  <c r="Z194" i="75" s="1"/>
  <c r="AR214" i="74" l="1"/>
  <c r="AR214" i="73"/>
  <c r="AR214" i="71"/>
  <c r="AR214" i="69"/>
  <c r="AR214" i="72"/>
  <c r="AR214" i="75"/>
  <c r="AR214" i="70"/>
  <c r="AR214" i="68"/>
  <c r="AR214" i="67"/>
  <c r="AJ172" i="63"/>
  <c r="AJ194" i="63" s="1"/>
  <c r="AJ172" i="88"/>
  <c r="AJ194" i="88" s="1"/>
  <c r="AJ172" i="72"/>
  <c r="AJ194" i="72" s="1"/>
  <c r="AJ172" i="75"/>
  <c r="AJ194" i="75" s="1"/>
  <c r="AJ172" i="67"/>
  <c r="AJ194" i="67" s="1"/>
  <c r="AJ172" i="70"/>
  <c r="AJ194" i="70" s="1"/>
  <c r="AJ172" i="73"/>
  <c r="AJ194" i="73" s="1"/>
  <c r="AJ172" i="68"/>
  <c r="AJ194" i="68" s="1"/>
  <c r="AJ172" i="69"/>
  <c r="AJ194" i="69" s="1"/>
  <c r="Z172" i="73"/>
  <c r="Z194" i="73" s="1"/>
  <c r="Z172" i="70"/>
  <c r="Z194" i="70" s="1"/>
  <c r="Z172" i="71"/>
  <c r="Z194" i="71" s="1"/>
  <c r="Z172" i="69"/>
  <c r="Z194" i="69" s="1"/>
  <c r="Z172" i="63"/>
  <c r="Z194" i="63" s="1"/>
  <c r="Z172" i="67"/>
  <c r="Z194" i="67" s="1"/>
  <c r="Z172" i="68"/>
  <c r="Z194" i="68" s="1"/>
  <c r="Z172" i="72"/>
  <c r="Z194" i="72" s="1"/>
  <c r="Z172" i="88"/>
  <c r="Z194" i="88" s="1"/>
  <c r="AR214" i="88"/>
  <c r="AF44" i="81"/>
  <c r="AJ214" i="71" l="1"/>
  <c r="Z214" i="75"/>
  <c r="AJ214" i="74"/>
  <c r="Z214" i="68"/>
  <c r="Z214" i="67"/>
  <c r="AJ214" i="70"/>
  <c r="AJ214" i="67"/>
  <c r="AJ214" i="68"/>
  <c r="Z214" i="71"/>
  <c r="AJ214" i="75"/>
  <c r="AJ214" i="73"/>
  <c r="Z214" i="69"/>
  <c r="Z214" i="74"/>
  <c r="Y172" i="69"/>
  <c r="Y194" i="69" s="1"/>
  <c r="Y172" i="74"/>
  <c r="Y194" i="74" s="1"/>
  <c r="Z214" i="73"/>
  <c r="Z214" i="70"/>
  <c r="AJ214" i="72"/>
  <c r="Z214" i="72"/>
  <c r="AJ214" i="69"/>
  <c r="AJ214" i="88"/>
  <c r="Z214" i="88"/>
  <c r="Y172" i="67"/>
  <c r="Y194" i="67" s="1"/>
  <c r="Y172" i="73"/>
  <c r="Y194" i="73" s="1"/>
  <c r="Y172" i="68"/>
  <c r="Y194" i="68" s="1"/>
  <c r="Y172" i="71"/>
  <c r="Y194" i="71" s="1"/>
  <c r="Y172" i="70"/>
  <c r="Y194" i="70" s="1"/>
  <c r="Y172" i="63"/>
  <c r="Y194" i="63" s="1"/>
  <c r="Y172" i="88"/>
  <c r="Y194" i="88" s="1"/>
  <c r="Y172" i="72"/>
  <c r="Y194" i="72" s="1"/>
  <c r="Y172" i="75"/>
  <c r="Y194" i="75" s="1"/>
  <c r="AD42" i="81"/>
  <c r="W143" i="74" s="1"/>
  <c r="W193" i="74" s="1"/>
  <c r="W143" i="68"/>
  <c r="W193" i="68" s="1"/>
  <c r="AC44" i="81"/>
  <c r="AH44" i="81"/>
  <c r="AA172" i="74" s="1"/>
  <c r="AA194" i="74" s="1"/>
  <c r="AI44" i="81"/>
  <c r="AB172" i="75" l="1"/>
  <c r="AB194" i="75" s="1"/>
  <c r="AB172" i="74"/>
  <c r="AB194" i="74" s="1"/>
  <c r="Y214" i="70"/>
  <c r="V172" i="72"/>
  <c r="V194" i="72" s="1"/>
  <c r="V172" i="74"/>
  <c r="V194" i="74" s="1"/>
  <c r="Y214" i="71"/>
  <c r="Y214" i="74"/>
  <c r="Y214" i="69"/>
  <c r="Y214" i="73"/>
  <c r="Y214" i="75"/>
  <c r="Y214" i="68"/>
  <c r="Y214" i="67"/>
  <c r="Y214" i="72"/>
  <c r="AA172" i="88"/>
  <c r="AA194" i="88" s="1"/>
  <c r="AA172" i="68"/>
  <c r="AA194" i="68" s="1"/>
  <c r="AA172" i="72"/>
  <c r="AA194" i="72" s="1"/>
  <c r="AA172" i="63"/>
  <c r="AA194" i="63" s="1"/>
  <c r="AA172" i="71"/>
  <c r="AA194" i="71" s="1"/>
  <c r="AA172" i="70"/>
  <c r="AA194" i="70" s="1"/>
  <c r="AA172" i="67"/>
  <c r="AA194" i="67" s="1"/>
  <c r="AA172" i="75"/>
  <c r="AA194" i="75" s="1"/>
  <c r="AA172" i="73"/>
  <c r="AA194" i="73" s="1"/>
  <c r="W143" i="72"/>
  <c r="W193" i="72" s="1"/>
  <c r="W143" i="75"/>
  <c r="W193" i="75" s="1"/>
  <c r="W143" i="88"/>
  <c r="W193" i="88" s="1"/>
  <c r="W143" i="69"/>
  <c r="W193" i="69" s="1"/>
  <c r="W143" i="63"/>
  <c r="W193" i="63" s="1"/>
  <c r="W143" i="73"/>
  <c r="W193" i="73" s="1"/>
  <c r="W143" i="67"/>
  <c r="W193" i="67" s="1"/>
  <c r="W143" i="70"/>
  <c r="W193" i="70" s="1"/>
  <c r="W193" i="71"/>
  <c r="AA172" i="69"/>
  <c r="AA194" i="69" s="1"/>
  <c r="V172" i="71"/>
  <c r="V194" i="71" s="1"/>
  <c r="V172" i="69"/>
  <c r="V194" i="69" s="1"/>
  <c r="V172" i="73"/>
  <c r="V194" i="73" s="1"/>
  <c r="V172" i="68"/>
  <c r="V194" i="68" s="1"/>
  <c r="V172" i="75"/>
  <c r="V194" i="75" s="1"/>
  <c r="V172" i="88"/>
  <c r="V194" i="88" s="1"/>
  <c r="V172" i="63"/>
  <c r="V194" i="63" s="1"/>
  <c r="V172" i="67"/>
  <c r="V194" i="67" s="1"/>
  <c r="V172" i="70"/>
  <c r="V194" i="70" s="1"/>
  <c r="Y214" i="88"/>
  <c r="AB172" i="67"/>
  <c r="AB194" i="67" s="1"/>
  <c r="AB172" i="63"/>
  <c r="AB194" i="63" s="1"/>
  <c r="AB172" i="69"/>
  <c r="AB194" i="69" s="1"/>
  <c r="AB172" i="71"/>
  <c r="AB194" i="71" s="1"/>
  <c r="AB172" i="68"/>
  <c r="AB194" i="68" s="1"/>
  <c r="AB172" i="88"/>
  <c r="AB194" i="88" s="1"/>
  <c r="AB172" i="70"/>
  <c r="AB194" i="70" s="1"/>
  <c r="AB172" i="73"/>
  <c r="AB194" i="73" s="1"/>
  <c r="AB172" i="72"/>
  <c r="AB194" i="72" s="1"/>
  <c r="AD44" i="81"/>
  <c r="W172" i="74" s="1"/>
  <c r="W194" i="74" s="1"/>
  <c r="W172" i="69"/>
  <c r="W194" i="69" s="1"/>
  <c r="AI46" i="81"/>
  <c r="AZ42" i="81"/>
  <c r="AL42" i="81"/>
  <c r="AA214" i="74" l="1"/>
  <c r="W213" i="74"/>
  <c r="AB214" i="73"/>
  <c r="V214" i="69"/>
  <c r="W213" i="69"/>
  <c r="AA214" i="71"/>
  <c r="V214" i="71"/>
  <c r="AE143" i="67"/>
  <c r="AE193" i="67" s="1"/>
  <c r="AE143" i="74"/>
  <c r="AE193" i="74" s="1"/>
  <c r="V214" i="67"/>
  <c r="AA214" i="69"/>
  <c r="W213" i="75"/>
  <c r="AA214" i="72"/>
  <c r="V214" i="74"/>
  <c r="AS143" i="67"/>
  <c r="AS193" i="67" s="1"/>
  <c r="AS143" i="74"/>
  <c r="AS193" i="74" s="1"/>
  <c r="AB214" i="68"/>
  <c r="W213" i="71"/>
  <c r="W213" i="72"/>
  <c r="AA214" i="68"/>
  <c r="W213" i="68"/>
  <c r="V214" i="72"/>
  <c r="V214" i="70"/>
  <c r="W213" i="70"/>
  <c r="AA214" i="73"/>
  <c r="AB214" i="70"/>
  <c r="AB176" i="88"/>
  <c r="AB195" i="88" s="1"/>
  <c r="AB176" i="74"/>
  <c r="V214" i="75"/>
  <c r="W213" i="67"/>
  <c r="AA214" i="75"/>
  <c r="AB214" i="71"/>
  <c r="AB214" i="69"/>
  <c r="V214" i="68"/>
  <c r="W213" i="73"/>
  <c r="AA214" i="67"/>
  <c r="AB214" i="74"/>
  <c r="AB214" i="72"/>
  <c r="AB214" i="67"/>
  <c r="V214" i="73"/>
  <c r="AA214" i="70"/>
  <c r="AB214" i="75"/>
  <c r="V214" i="88"/>
  <c r="W213" i="88"/>
  <c r="AE143" i="88"/>
  <c r="AE193" i="88" s="1"/>
  <c r="AE143" i="68"/>
  <c r="AE193" i="68" s="1"/>
  <c r="AE143" i="69"/>
  <c r="AE193" i="69" s="1"/>
  <c r="AE143" i="63"/>
  <c r="AE193" i="63" s="1"/>
  <c r="AE143" i="70"/>
  <c r="AE193" i="70" s="1"/>
  <c r="AE193" i="71"/>
  <c r="AE143" i="73"/>
  <c r="AE193" i="73" s="1"/>
  <c r="AE143" i="72"/>
  <c r="AE193" i="72" s="1"/>
  <c r="AE143" i="75"/>
  <c r="AE193" i="75" s="1"/>
  <c r="W172" i="68"/>
  <c r="W194" i="68" s="1"/>
  <c r="W172" i="75"/>
  <c r="W194" i="75" s="1"/>
  <c r="W172" i="70"/>
  <c r="W194" i="70" s="1"/>
  <c r="W172" i="71"/>
  <c r="W194" i="71" s="1"/>
  <c r="W172" i="72"/>
  <c r="W194" i="72" s="1"/>
  <c r="W172" i="88"/>
  <c r="W194" i="88" s="1"/>
  <c r="W172" i="67"/>
  <c r="W194" i="67" s="1"/>
  <c r="W172" i="63"/>
  <c r="W194" i="63" s="1"/>
  <c r="W172" i="73"/>
  <c r="W194" i="73" s="1"/>
  <c r="AB214" i="88"/>
  <c r="AB176" i="67"/>
  <c r="AB195" i="67" s="1"/>
  <c r="AB176" i="68"/>
  <c r="AB195" i="68" s="1"/>
  <c r="AB176" i="73"/>
  <c r="AB176" i="71"/>
  <c r="AB176" i="63"/>
  <c r="AB195" i="63" s="1"/>
  <c r="AB176" i="70"/>
  <c r="AB176" i="75"/>
  <c r="AB176" i="69"/>
  <c r="AB176" i="72"/>
  <c r="AA214" i="88"/>
  <c r="AS143" i="69"/>
  <c r="AS193" i="69" s="1"/>
  <c r="AS143" i="72"/>
  <c r="AS193" i="72" s="1"/>
  <c r="AS143" i="68"/>
  <c r="AS193" i="68" s="1"/>
  <c r="AS143" i="63"/>
  <c r="AS193" i="63" s="1"/>
  <c r="AS143" i="88"/>
  <c r="AS193" i="88" s="1"/>
  <c r="AS143" i="73"/>
  <c r="AS193" i="73" s="1"/>
  <c r="AS143" i="75"/>
  <c r="AS193" i="75" s="1"/>
  <c r="AS193" i="71"/>
  <c r="AS143" i="70"/>
  <c r="AS193" i="70" s="1"/>
  <c r="AI42" i="81"/>
  <c r="AB143" i="74" s="1"/>
  <c r="AB193" i="74" s="1"/>
  <c r="AB193" i="71"/>
  <c r="AB44" i="81"/>
  <c r="BE42" i="81"/>
  <c r="AN46" i="81"/>
  <c r="AG176" i="74" s="1"/>
  <c r="AR42" i="81"/>
  <c r="W214" i="74" l="1"/>
  <c r="AS213" i="74"/>
  <c r="AS213" i="68"/>
  <c r="W214" i="67"/>
  <c r="AE213" i="72"/>
  <c r="AS213" i="67"/>
  <c r="AB215" i="70"/>
  <c r="AS213" i="72"/>
  <c r="AB215" i="71"/>
  <c r="AE213" i="73"/>
  <c r="W214" i="69"/>
  <c r="AE213" i="75"/>
  <c r="AS213" i="70"/>
  <c r="AS213" i="69"/>
  <c r="AB215" i="73"/>
  <c r="W214" i="72"/>
  <c r="AE213" i="71"/>
  <c r="AB215" i="74"/>
  <c r="AE213" i="74"/>
  <c r="AE213" i="70"/>
  <c r="AG176" i="68"/>
  <c r="AG195" i="68" s="1"/>
  <c r="AS213" i="75"/>
  <c r="AB215" i="72"/>
  <c r="AB215" i="67"/>
  <c r="W214" i="70"/>
  <c r="AE213" i="67"/>
  <c r="U172" i="75"/>
  <c r="U194" i="75" s="1"/>
  <c r="U172" i="74"/>
  <c r="U194" i="74" s="1"/>
  <c r="AS213" i="71"/>
  <c r="AB215" i="68"/>
  <c r="AB215" i="69"/>
  <c r="AE213" i="69"/>
  <c r="AK143" i="67"/>
  <c r="AK193" i="67" s="1"/>
  <c r="AK143" i="74"/>
  <c r="AK193" i="74" s="1"/>
  <c r="W214" i="71"/>
  <c r="AS213" i="73"/>
  <c r="W214" i="75"/>
  <c r="AX143" i="67"/>
  <c r="AX193" i="67" s="1"/>
  <c r="AX143" i="74"/>
  <c r="AX193" i="74" s="1"/>
  <c r="AB215" i="75"/>
  <c r="W214" i="73"/>
  <c r="W214" i="68"/>
  <c r="AE213" i="68"/>
  <c r="AG176" i="63"/>
  <c r="AG195" i="63" s="1"/>
  <c r="AG176" i="69"/>
  <c r="AG176" i="88"/>
  <c r="AG195" i="88" s="1"/>
  <c r="AG176" i="70"/>
  <c r="AG176" i="67"/>
  <c r="AG195" i="67" s="1"/>
  <c r="AG176" i="75"/>
  <c r="AG176" i="71"/>
  <c r="AG176" i="73"/>
  <c r="AG176" i="72"/>
  <c r="W214" i="88"/>
  <c r="AK143" i="69"/>
  <c r="AK193" i="69" s="1"/>
  <c r="AK143" i="73"/>
  <c r="AK193" i="73" s="1"/>
  <c r="AK143" i="68"/>
  <c r="AK193" i="68" s="1"/>
  <c r="AK193" i="71"/>
  <c r="AK143" i="70"/>
  <c r="AK193" i="70" s="1"/>
  <c r="AK143" i="88"/>
  <c r="AK193" i="88" s="1"/>
  <c r="AK143" i="72"/>
  <c r="AK193" i="72" s="1"/>
  <c r="AK143" i="75"/>
  <c r="AK193" i="75" s="1"/>
  <c r="AK143" i="63"/>
  <c r="AK193" i="63" s="1"/>
  <c r="U172" i="71"/>
  <c r="U194" i="71" s="1"/>
  <c r="U172" i="73"/>
  <c r="U194" i="73" s="1"/>
  <c r="U172" i="67"/>
  <c r="U194" i="67" s="1"/>
  <c r="U172" i="72"/>
  <c r="U194" i="72" s="1"/>
  <c r="U172" i="70"/>
  <c r="U194" i="70" s="1"/>
  <c r="U172" i="88"/>
  <c r="U194" i="88" s="1"/>
  <c r="U172" i="63"/>
  <c r="U194" i="63" s="1"/>
  <c r="U172" i="68"/>
  <c r="U194" i="68" s="1"/>
  <c r="U172" i="69"/>
  <c r="U194" i="69" s="1"/>
  <c r="AS213" i="88"/>
  <c r="AE213" i="88"/>
  <c r="AB143" i="63"/>
  <c r="AB193" i="63" s="1"/>
  <c r="AB143" i="75"/>
  <c r="AB193" i="75" s="1"/>
  <c r="AB143" i="72"/>
  <c r="AB193" i="72" s="1"/>
  <c r="AB143" i="70"/>
  <c r="AB193" i="70" s="1"/>
  <c r="AB143" i="88"/>
  <c r="AB193" i="88" s="1"/>
  <c r="AB143" i="69"/>
  <c r="AB193" i="69" s="1"/>
  <c r="AB143" i="67"/>
  <c r="AB193" i="67" s="1"/>
  <c r="AB143" i="73"/>
  <c r="AB193" i="73" s="1"/>
  <c r="AB143" i="68"/>
  <c r="AB193" i="68" s="1"/>
  <c r="AX143" i="63"/>
  <c r="AX193" i="63" s="1"/>
  <c r="AX143" i="69"/>
  <c r="AX193" i="69" s="1"/>
  <c r="AX143" i="70"/>
  <c r="AX193" i="70" s="1"/>
  <c r="AX143" i="72"/>
  <c r="AX193" i="72" s="1"/>
  <c r="AX143" i="88"/>
  <c r="AX193" i="88" s="1"/>
  <c r="AX143" i="75"/>
  <c r="AX193" i="75" s="1"/>
  <c r="AX193" i="71"/>
  <c r="AX143" i="73"/>
  <c r="AX193" i="73" s="1"/>
  <c r="AX143" i="68"/>
  <c r="AX193" i="68" s="1"/>
  <c r="AB215" i="88"/>
  <c r="Y42" i="81"/>
  <c r="R143" i="74" s="1"/>
  <c r="R193" i="74" s="1"/>
  <c r="AA44" i="81"/>
  <c r="BH42" i="81"/>
  <c r="BA143" i="74" s="1"/>
  <c r="BA193" i="74" s="1"/>
  <c r="AW42" i="81"/>
  <c r="AP143" i="74" s="1"/>
  <c r="AP193" i="74" s="1"/>
  <c r="Y46" i="81"/>
  <c r="AP42" i="81"/>
  <c r="BF42" i="81"/>
  <c r="AB42" i="81"/>
  <c r="AJ42" i="81"/>
  <c r="AU42" i="81"/>
  <c r="AN143" i="74" s="1"/>
  <c r="AN193" i="74" s="1"/>
  <c r="Y44" i="81"/>
  <c r="R172" i="74" s="1"/>
  <c r="R194" i="74" s="1"/>
  <c r="AJ44" i="81"/>
  <c r="T46" i="81"/>
  <c r="X44" i="81"/>
  <c r="Z44" i="81"/>
  <c r="S172" i="74" s="1"/>
  <c r="S194" i="74" s="1"/>
  <c r="T44" i="81"/>
  <c r="M172" i="74" s="1"/>
  <c r="M194" i="74" s="1"/>
  <c r="R44" i="81"/>
  <c r="K172" i="67" s="1"/>
  <c r="K194" i="67" s="1"/>
  <c r="BB42" i="81"/>
  <c r="AU143" i="74" s="1"/>
  <c r="AU193" i="74" s="1"/>
  <c r="W44" i="81"/>
  <c r="P172" i="75" s="1"/>
  <c r="P194" i="75" s="1"/>
  <c r="AD46" i="81"/>
  <c r="W176" i="74" s="1"/>
  <c r="V42" i="81"/>
  <c r="O143" i="75" s="1"/>
  <c r="O193" i="75" s="1"/>
  <c r="AK46" i="81"/>
  <c r="AD176" i="74" s="1"/>
  <c r="AE44" i="81"/>
  <c r="X172" i="74" s="1"/>
  <c r="X194" i="74" s="1"/>
  <c r="X172" i="69"/>
  <c r="X194" i="69" s="1"/>
  <c r="AG42" i="81"/>
  <c r="Z143" i="74" s="1"/>
  <c r="Z193" i="74" s="1"/>
  <c r="Z143" i="67"/>
  <c r="Z193" i="67" s="1"/>
  <c r="AV46" i="81"/>
  <c r="AO176" i="74" s="1"/>
  <c r="AO176" i="68"/>
  <c r="AO195" i="68" s="1"/>
  <c r="I46" i="81"/>
  <c r="E44" i="81"/>
  <c r="E46" i="81"/>
  <c r="J46" i="81"/>
  <c r="G44" i="81"/>
  <c r="G42" i="81"/>
  <c r="H46" i="81"/>
  <c r="G46" i="81"/>
  <c r="H42" i="81"/>
  <c r="J42" i="81"/>
  <c r="K44" i="81"/>
  <c r="J44" i="81"/>
  <c r="F42" i="81"/>
  <c r="H44" i="81"/>
  <c r="I42" i="81"/>
  <c r="F44" i="81"/>
  <c r="K42" i="81"/>
  <c r="I44" i="81"/>
  <c r="E42" i="81"/>
  <c r="K46" i="81"/>
  <c r="F46" i="81"/>
  <c r="L46" i="81"/>
  <c r="E176" i="71" s="1"/>
  <c r="AQ46" i="81"/>
  <c r="AA46" i="81"/>
  <c r="T176" i="74" s="1"/>
  <c r="AN42" i="81"/>
  <c r="AG143" i="74" s="1"/>
  <c r="AG193" i="74" s="1"/>
  <c r="L42" i="81"/>
  <c r="E143" i="74" s="1"/>
  <c r="E193" i="74" s="1"/>
  <c r="W42" i="81"/>
  <c r="P143" i="74" s="1"/>
  <c r="P193" i="74" s="1"/>
  <c r="BF46" i="81"/>
  <c r="AG46" i="81"/>
  <c r="BG46" i="81"/>
  <c r="AZ176" i="74" s="1"/>
  <c r="AQ42" i="81"/>
  <c r="AJ143" i="74" s="1"/>
  <c r="AJ193" i="74" s="1"/>
  <c r="B21" i="81"/>
  <c r="AI147" i="75" s="1"/>
  <c r="AO46" i="81"/>
  <c r="AH176" i="74" s="1"/>
  <c r="BE46" i="81"/>
  <c r="AX176" i="74" s="1"/>
  <c r="AA42" i="81"/>
  <c r="T143" i="74" s="1"/>
  <c r="T193" i="74" s="1"/>
  <c r="BD42" i="81"/>
  <c r="AW143" i="74" s="1"/>
  <c r="AW193" i="74" s="1"/>
  <c r="V44" i="81"/>
  <c r="AF46" i="81"/>
  <c r="Y176" i="74" s="1"/>
  <c r="AF42" i="81"/>
  <c r="Y143" i="74" s="1"/>
  <c r="Y193" i="74" s="1"/>
  <c r="X46" i="81"/>
  <c r="AX42" i="81"/>
  <c r="AR46" i="81"/>
  <c r="AK176" i="74" s="1"/>
  <c r="AK176" i="68"/>
  <c r="AK195" i="68" s="1"/>
  <c r="N44" i="81"/>
  <c r="G172" i="74" s="1"/>
  <c r="G194" i="74" s="1"/>
  <c r="AY42" i="81"/>
  <c r="AK42" i="81"/>
  <c r="AD143" i="74" s="1"/>
  <c r="AD193" i="74" s="1"/>
  <c r="AD143" i="67"/>
  <c r="AD193" i="67" s="1"/>
  <c r="S42" i="81"/>
  <c r="AL46" i="81"/>
  <c r="AE176" i="74" s="1"/>
  <c r="M42" i="81"/>
  <c r="AM46" i="81"/>
  <c r="AF176" i="74" s="1"/>
  <c r="U44" i="81"/>
  <c r="S46" i="81"/>
  <c r="Q44" i="81"/>
  <c r="J172" i="74" s="1"/>
  <c r="J194" i="74" s="1"/>
  <c r="BA42" i="81"/>
  <c r="AT143" i="74" s="1"/>
  <c r="AT193" i="74" s="1"/>
  <c r="Z42" i="81"/>
  <c r="S143" i="74" s="1"/>
  <c r="S193" i="74" s="1"/>
  <c r="AH42" i="81"/>
  <c r="AM42" i="81"/>
  <c r="AF143" i="74" s="1"/>
  <c r="AF193" i="74" s="1"/>
  <c r="P44" i="81"/>
  <c r="I172" i="74" s="1"/>
  <c r="I194" i="74" s="1"/>
  <c r="AH46" i="81"/>
  <c r="AA176" i="74" s="1"/>
  <c r="Q42" i="81"/>
  <c r="T42" i="81"/>
  <c r="M143" i="74" s="1"/>
  <c r="M193" i="74" s="1"/>
  <c r="O46" i="81"/>
  <c r="H176" i="70" s="1"/>
  <c r="AE42" i="81"/>
  <c r="X143" i="74" s="1"/>
  <c r="X193" i="74" s="1"/>
  <c r="BG42" i="81"/>
  <c r="AZ143" i="74" s="1"/>
  <c r="AZ193" i="74" s="1"/>
  <c r="AE46" i="81"/>
  <c r="AT46" i="81"/>
  <c r="AM176" i="74" s="1"/>
  <c r="AU46" i="81"/>
  <c r="AC46" i="81"/>
  <c r="V176" i="74" s="1"/>
  <c r="AP46" i="81"/>
  <c r="AI176" i="74" s="1"/>
  <c r="W46" i="81"/>
  <c r="P176" i="74" s="1"/>
  <c r="BD46" i="81"/>
  <c r="AW176" i="74" s="1"/>
  <c r="N46" i="81"/>
  <c r="G176" i="74" s="1"/>
  <c r="O44" i="81"/>
  <c r="H172" i="74" s="1"/>
  <c r="H194" i="74" s="1"/>
  <c r="R42" i="81"/>
  <c r="K143" i="74" s="1"/>
  <c r="K193" i="74" s="1"/>
  <c r="AB46" i="81"/>
  <c r="U176" i="74" s="1"/>
  <c r="P46" i="81"/>
  <c r="I176" i="74" s="1"/>
  <c r="BB46" i="81"/>
  <c r="AU176" i="74" s="1"/>
  <c r="M46" i="81"/>
  <c r="F176" i="74" s="1"/>
  <c r="F176" i="69"/>
  <c r="AY46" i="81"/>
  <c r="BA46" i="81"/>
  <c r="AT176" i="74" s="1"/>
  <c r="AT176" i="68"/>
  <c r="AT195" i="68" s="1"/>
  <c r="Z46" i="81"/>
  <c r="AW46" i="81"/>
  <c r="X42" i="81"/>
  <c r="U46" i="81"/>
  <c r="N176" i="74" s="1"/>
  <c r="N176" i="69"/>
  <c r="P42" i="81"/>
  <c r="M44" i="81"/>
  <c r="F172" i="74" s="1"/>
  <c r="F194" i="74" s="1"/>
  <c r="F172" i="70"/>
  <c r="F194" i="70" s="1"/>
  <c r="AZ46" i="81"/>
  <c r="AS176" i="74" s="1"/>
  <c r="AT42" i="81"/>
  <c r="N42" i="81"/>
  <c r="G143" i="74" s="1"/>
  <c r="G193" i="74" s="1"/>
  <c r="G143" i="69"/>
  <c r="G193" i="69" s="1"/>
  <c r="AO42" i="81"/>
  <c r="R46" i="81"/>
  <c r="K176" i="74" s="1"/>
  <c r="Q46" i="81"/>
  <c r="O42" i="81"/>
  <c r="S44" i="81"/>
  <c r="L172" i="74" s="1"/>
  <c r="L194" i="74" s="1"/>
  <c r="AC42" i="81"/>
  <c r="U42" i="81"/>
  <c r="AJ46" i="81"/>
  <c r="AC176" i="74" s="1"/>
  <c r="BH46" i="81"/>
  <c r="AX46" i="81"/>
  <c r="AV42" i="81"/>
  <c r="AO143" i="74" s="1"/>
  <c r="AO193" i="74" s="1"/>
  <c r="B20" i="81"/>
  <c r="V46" i="81"/>
  <c r="O176" i="74" s="1"/>
  <c r="AG215" i="74" l="1"/>
  <c r="AB213" i="71"/>
  <c r="AZ143" i="67"/>
  <c r="AZ193" i="67" s="1"/>
  <c r="AF176" i="68"/>
  <c r="AF195" i="68" s="1"/>
  <c r="E176" i="69"/>
  <c r="E176" i="67"/>
  <c r="E195" i="67" s="1"/>
  <c r="AO143" i="67"/>
  <c r="AO193" i="67" s="1"/>
  <c r="AS176" i="68"/>
  <c r="AS195" i="68" s="1"/>
  <c r="I176" i="72"/>
  <c r="AI176" i="68"/>
  <c r="AI195" i="68" s="1"/>
  <c r="X143" i="67"/>
  <c r="X193" i="67" s="1"/>
  <c r="P172" i="88"/>
  <c r="P194" i="88" s="1"/>
  <c r="AC176" i="68"/>
  <c r="AC195" i="68" s="1"/>
  <c r="AZ176" i="68"/>
  <c r="AZ195" i="68" s="1"/>
  <c r="AH143" i="67"/>
  <c r="AH193" i="67" s="1"/>
  <c r="AH143" i="74"/>
  <c r="AH193" i="74" s="1"/>
  <c r="N147" i="73"/>
  <c r="BA147" i="68"/>
  <c r="AG147" i="68"/>
  <c r="AB213" i="72"/>
  <c r="AG215" i="72"/>
  <c r="N172" i="70"/>
  <c r="N194" i="70" s="1"/>
  <c r="N172" i="74"/>
  <c r="N194" i="74" s="1"/>
  <c r="T143" i="67"/>
  <c r="T193" i="67" s="1"/>
  <c r="AX147" i="68"/>
  <c r="AB147" i="88"/>
  <c r="F147" i="63"/>
  <c r="AI147" i="69"/>
  <c r="AZ147" i="69"/>
  <c r="AG143" i="67"/>
  <c r="AG193" i="67" s="1"/>
  <c r="E176" i="75"/>
  <c r="W176" i="70"/>
  <c r="U143" i="67"/>
  <c r="U193" i="67" s="1"/>
  <c r="U143" i="74"/>
  <c r="U193" i="74" s="1"/>
  <c r="BA143" i="67"/>
  <c r="BA193" i="67" s="1"/>
  <c r="AX213" i="68"/>
  <c r="AB213" i="75"/>
  <c r="U214" i="70"/>
  <c r="AG215" i="73"/>
  <c r="AX213" i="74"/>
  <c r="AK213" i="74"/>
  <c r="AG215" i="68"/>
  <c r="X146" i="73"/>
  <c r="X176" i="68"/>
  <c r="X195" i="68" s="1"/>
  <c r="X176" i="74"/>
  <c r="L143" i="67"/>
  <c r="L193" i="67" s="1"/>
  <c r="L143" i="74"/>
  <c r="L193" i="74" s="1"/>
  <c r="L176" i="63"/>
  <c r="L195" i="63" s="1"/>
  <c r="L176" i="74"/>
  <c r="AT147" i="88"/>
  <c r="T146" i="88"/>
  <c r="AA143" i="67"/>
  <c r="AA193" i="67" s="1"/>
  <c r="AA143" i="74"/>
  <c r="AA193" i="74" s="1"/>
  <c r="AR143" i="67"/>
  <c r="AR193" i="67" s="1"/>
  <c r="AR143" i="74"/>
  <c r="AR193" i="74" s="1"/>
  <c r="L143" i="73"/>
  <c r="L193" i="73" s="1"/>
  <c r="S147" i="70"/>
  <c r="AF147" i="63"/>
  <c r="Q147" i="75"/>
  <c r="AK147" i="68"/>
  <c r="AN147" i="63"/>
  <c r="Q172" i="67"/>
  <c r="Q194" i="67" s="1"/>
  <c r="Q172" i="74"/>
  <c r="Q194" i="74" s="1"/>
  <c r="AX213" i="73"/>
  <c r="AB213" i="68"/>
  <c r="U214" i="72"/>
  <c r="AK213" i="70"/>
  <c r="AG215" i="71"/>
  <c r="AX213" i="67"/>
  <c r="AK213" i="67"/>
  <c r="AB213" i="74"/>
  <c r="K146" i="69"/>
  <c r="AP176" i="68"/>
  <c r="AP195" i="68" s="1"/>
  <c r="AP176" i="74"/>
  <c r="V146" i="73"/>
  <c r="AC143" i="67"/>
  <c r="AC193" i="67" s="1"/>
  <c r="AC143" i="74"/>
  <c r="AC193" i="74" s="1"/>
  <c r="N143" i="67"/>
  <c r="N193" i="67" s="1"/>
  <c r="N143" i="74"/>
  <c r="N193" i="74" s="1"/>
  <c r="Z146" i="73"/>
  <c r="O176" i="71"/>
  <c r="AN146" i="68"/>
  <c r="AW146" i="75"/>
  <c r="H143" i="67"/>
  <c r="H193" i="67" s="1"/>
  <c r="H143" i="74"/>
  <c r="H193" i="74" s="1"/>
  <c r="H146" i="67"/>
  <c r="J146" i="69"/>
  <c r="I143" i="69"/>
  <c r="I193" i="69" s="1"/>
  <c r="I143" i="74"/>
  <c r="I193" i="74" s="1"/>
  <c r="AR176" i="68"/>
  <c r="AR195" i="68" s="1"/>
  <c r="AR176" i="74"/>
  <c r="K143" i="67"/>
  <c r="K193" i="67" s="1"/>
  <c r="S143" i="67"/>
  <c r="S193" i="67" s="1"/>
  <c r="AQ143" i="67"/>
  <c r="AQ193" i="67" s="1"/>
  <c r="AQ143" i="74"/>
  <c r="AQ193" i="74" s="1"/>
  <c r="AX176" i="68"/>
  <c r="AX195" i="68" s="1"/>
  <c r="R147" i="75"/>
  <c r="J147" i="67"/>
  <c r="H147" i="73"/>
  <c r="W147" i="68"/>
  <c r="U147" i="75"/>
  <c r="Z176" i="68"/>
  <c r="Z195" i="68" s="1"/>
  <c r="Z176" i="74"/>
  <c r="T176" i="68"/>
  <c r="T195" i="68" s="1"/>
  <c r="O143" i="73"/>
  <c r="O193" i="73" s="1"/>
  <c r="M176" i="70"/>
  <c r="M176" i="74"/>
  <c r="T172" i="67"/>
  <c r="T194" i="67" s="1"/>
  <c r="T172" i="74"/>
  <c r="T194" i="74" s="1"/>
  <c r="AX213" i="71"/>
  <c r="AB213" i="73"/>
  <c r="U214" i="67"/>
  <c r="AK213" i="71"/>
  <c r="AG215" i="75"/>
  <c r="AQ147" i="68"/>
  <c r="O143" i="70"/>
  <c r="O193" i="70" s="1"/>
  <c r="O143" i="74"/>
  <c r="O193" i="74" s="1"/>
  <c r="AK213" i="72"/>
  <c r="V143" i="67"/>
  <c r="V193" i="67" s="1"/>
  <c r="V143" i="74"/>
  <c r="V193" i="74" s="1"/>
  <c r="AQ176" i="68"/>
  <c r="AQ195" i="68" s="1"/>
  <c r="AQ176" i="74"/>
  <c r="H176" i="72"/>
  <c r="H176" i="74"/>
  <c r="F143" i="73"/>
  <c r="F193" i="73" s="1"/>
  <c r="F143" i="74"/>
  <c r="F193" i="74" s="1"/>
  <c r="L193" i="71"/>
  <c r="Q176" i="68"/>
  <c r="Q195" i="68" s="1"/>
  <c r="Q176" i="74"/>
  <c r="AO147" i="88"/>
  <c r="AY147" i="73"/>
  <c r="AZ147" i="88"/>
  <c r="AJ147" i="88"/>
  <c r="AY176" i="68"/>
  <c r="AY195" i="68" s="1"/>
  <c r="AY176" i="74"/>
  <c r="P172" i="72"/>
  <c r="P194" i="72" s="1"/>
  <c r="AC172" i="72"/>
  <c r="AC194" i="72" s="1"/>
  <c r="AC172" i="74"/>
  <c r="AC194" i="74" s="1"/>
  <c r="R143" i="67"/>
  <c r="R193" i="67" s="1"/>
  <c r="AX213" i="75"/>
  <c r="AB213" i="67"/>
  <c r="U214" i="73"/>
  <c r="AK213" i="68"/>
  <c r="AG215" i="67"/>
  <c r="O172" i="71"/>
  <c r="O194" i="71" s="1"/>
  <c r="O172" i="74"/>
  <c r="O194" i="74" s="1"/>
  <c r="S176" i="68"/>
  <c r="S195" i="68" s="1"/>
  <c r="S176" i="74"/>
  <c r="AX213" i="69"/>
  <c r="G146" i="72"/>
  <c r="AM143" i="67"/>
  <c r="AM193" i="67" s="1"/>
  <c r="AM143" i="74"/>
  <c r="AM193" i="74" s="1"/>
  <c r="AD146" i="72"/>
  <c r="F146" i="69"/>
  <c r="T146" i="68"/>
  <c r="AN146" i="69"/>
  <c r="W146" i="67"/>
  <c r="J176" i="68"/>
  <c r="J195" i="68" s="1"/>
  <c r="J176" i="74"/>
  <c r="AR146" i="69"/>
  <c r="H172" i="71"/>
  <c r="H194" i="71" s="1"/>
  <c r="AN176" i="68"/>
  <c r="AN195" i="68" s="1"/>
  <c r="AN176" i="74"/>
  <c r="AE176" i="68"/>
  <c r="AE195" i="68" s="1"/>
  <c r="AM147" i="67"/>
  <c r="AV147" i="67"/>
  <c r="AS147" i="68"/>
  <c r="AU147" i="75"/>
  <c r="AL147" i="72"/>
  <c r="P143" i="67"/>
  <c r="P193" i="67" s="1"/>
  <c r="AJ176" i="68"/>
  <c r="AJ195" i="68" s="1"/>
  <c r="AJ176" i="74"/>
  <c r="P172" i="70"/>
  <c r="P194" i="70" s="1"/>
  <c r="P172" i="74"/>
  <c r="P194" i="74" s="1"/>
  <c r="AY143" i="67"/>
  <c r="AY193" i="67" s="1"/>
  <c r="AY143" i="74"/>
  <c r="AY193" i="74" s="1"/>
  <c r="AB213" i="69"/>
  <c r="U214" i="69"/>
  <c r="U214" i="71"/>
  <c r="AK213" i="73"/>
  <c r="AG215" i="70"/>
  <c r="U214" i="74"/>
  <c r="AG146" i="73"/>
  <c r="F128" i="88"/>
  <c r="H146" i="74"/>
  <c r="P146" i="74"/>
  <c r="X146" i="74"/>
  <c r="AF146" i="74"/>
  <c r="AN146" i="74"/>
  <c r="AV146" i="74"/>
  <c r="J146" i="74"/>
  <c r="R146" i="74"/>
  <c r="Z146" i="74"/>
  <c r="AH146" i="74"/>
  <c r="AP146" i="74"/>
  <c r="AX146" i="74"/>
  <c r="K146" i="74"/>
  <c r="S146" i="74"/>
  <c r="AA146" i="74"/>
  <c r="AI146" i="74"/>
  <c r="AQ146" i="74"/>
  <c r="AY146" i="74"/>
  <c r="L146" i="74"/>
  <c r="T146" i="74"/>
  <c r="AB146" i="74"/>
  <c r="AJ146" i="74"/>
  <c r="AR146" i="74"/>
  <c r="AZ146" i="74"/>
  <c r="E146" i="74"/>
  <c r="M146" i="74"/>
  <c r="U146" i="74"/>
  <c r="AC146" i="74"/>
  <c r="AK146" i="74"/>
  <c r="AS146" i="74"/>
  <c r="BA146" i="74"/>
  <c r="F146" i="74"/>
  <c r="N146" i="74"/>
  <c r="V146" i="74"/>
  <c r="AD146" i="74"/>
  <c r="AL146" i="74"/>
  <c r="AT146" i="74"/>
  <c r="BB146" i="74"/>
  <c r="AG146" i="74"/>
  <c r="G146" i="74"/>
  <c r="AM146" i="74"/>
  <c r="I146" i="74"/>
  <c r="I196" i="74" s="1"/>
  <c r="AO146" i="74"/>
  <c r="O146" i="74"/>
  <c r="AU146" i="74"/>
  <c r="Q146" i="74"/>
  <c r="AW146" i="74"/>
  <c r="W146" i="74"/>
  <c r="Y146" i="74"/>
  <c r="AE146" i="74"/>
  <c r="BA176" i="68"/>
  <c r="BA195" i="68" s="1"/>
  <c r="BA176" i="74"/>
  <c r="L172" i="67"/>
  <c r="L194" i="67" s="1"/>
  <c r="K176" i="68"/>
  <c r="K195" i="68" s="1"/>
  <c r="F146" i="67"/>
  <c r="AR146" i="72"/>
  <c r="Q143" i="67"/>
  <c r="Q193" i="67" s="1"/>
  <c r="Q143" i="74"/>
  <c r="Q193" i="74" s="1"/>
  <c r="AU176" i="68"/>
  <c r="AU195" i="68" s="1"/>
  <c r="J143" i="72"/>
  <c r="J193" i="72" s="1"/>
  <c r="J143" i="74"/>
  <c r="J193" i="74" s="1"/>
  <c r="J172" i="68"/>
  <c r="J194" i="68" s="1"/>
  <c r="G172" i="88"/>
  <c r="G194" i="88" s="1"/>
  <c r="AJ147" i="67"/>
  <c r="AH147" i="68"/>
  <c r="AM147" i="70"/>
  <c r="BB147" i="69"/>
  <c r="AO147" i="70"/>
  <c r="AN143" i="67"/>
  <c r="AN193" i="67" s="1"/>
  <c r="AI143" i="67"/>
  <c r="AI193" i="67" s="1"/>
  <c r="AI143" i="74"/>
  <c r="AI193" i="74" s="1"/>
  <c r="O143" i="69"/>
  <c r="O193" i="69" s="1"/>
  <c r="AX213" i="72"/>
  <c r="U214" i="68"/>
  <c r="AK213" i="69"/>
  <c r="U214" i="75"/>
  <c r="Z147" i="63"/>
  <c r="F147" i="74"/>
  <c r="N147" i="74"/>
  <c r="V147" i="74"/>
  <c r="AD147" i="74"/>
  <c r="AL147" i="74"/>
  <c r="AT147" i="74"/>
  <c r="BB147" i="74"/>
  <c r="H147" i="74"/>
  <c r="P147" i="74"/>
  <c r="X147" i="74"/>
  <c r="AF147" i="74"/>
  <c r="AN147" i="74"/>
  <c r="AV147" i="74"/>
  <c r="I147" i="74"/>
  <c r="Q147" i="74"/>
  <c r="Y147" i="74"/>
  <c r="AG147" i="74"/>
  <c r="AO147" i="74"/>
  <c r="AW147" i="74"/>
  <c r="J147" i="74"/>
  <c r="R147" i="74"/>
  <c r="Z147" i="74"/>
  <c r="AH147" i="74"/>
  <c r="AP147" i="74"/>
  <c r="AX147" i="74"/>
  <c r="K147" i="74"/>
  <c r="S147" i="74"/>
  <c r="AA147" i="74"/>
  <c r="AI147" i="74"/>
  <c r="AQ147" i="74"/>
  <c r="AY147" i="74"/>
  <c r="L147" i="74"/>
  <c r="T147" i="74"/>
  <c r="AB147" i="74"/>
  <c r="AJ147" i="74"/>
  <c r="AR147" i="74"/>
  <c r="AZ147" i="74"/>
  <c r="O147" i="74"/>
  <c r="AU147" i="74"/>
  <c r="U147" i="74"/>
  <c r="BA147" i="74"/>
  <c r="W147" i="74"/>
  <c r="AC147" i="74"/>
  <c r="AE147" i="74"/>
  <c r="E147" i="74"/>
  <c r="AK147" i="74"/>
  <c r="G147" i="74"/>
  <c r="AM147" i="74"/>
  <c r="M147" i="74"/>
  <c r="AS147" i="74"/>
  <c r="H147" i="70"/>
  <c r="W147" i="63"/>
  <c r="AI147" i="70"/>
  <c r="AJ143" i="67"/>
  <c r="AJ193" i="67" s="1"/>
  <c r="E143" i="67"/>
  <c r="E193" i="67" s="1"/>
  <c r="E176" i="72"/>
  <c r="E176" i="74"/>
  <c r="O193" i="71"/>
  <c r="K172" i="68"/>
  <c r="K194" i="68" s="1"/>
  <c r="K172" i="74"/>
  <c r="K194" i="74" s="1"/>
  <c r="R176" i="67"/>
  <c r="R195" i="67" s="1"/>
  <c r="R176" i="74"/>
  <c r="AX213" i="70"/>
  <c r="AB213" i="70"/>
  <c r="AK213" i="75"/>
  <c r="AG215" i="69"/>
  <c r="L172" i="75"/>
  <c r="L194" i="75" s="1"/>
  <c r="L172" i="73"/>
  <c r="L194" i="73" s="1"/>
  <c r="L172" i="71"/>
  <c r="L194" i="71" s="1"/>
  <c r="L172" i="69"/>
  <c r="L194" i="69" s="1"/>
  <c r="L172" i="63"/>
  <c r="L194" i="63" s="1"/>
  <c r="L172" i="70"/>
  <c r="L194" i="70" s="1"/>
  <c r="L172" i="72"/>
  <c r="L194" i="72" s="1"/>
  <c r="L172" i="88"/>
  <c r="L194" i="88" s="1"/>
  <c r="L172" i="68"/>
  <c r="L194" i="68" s="1"/>
  <c r="AU146" i="69"/>
  <c r="AN146" i="75"/>
  <c r="AE146" i="73"/>
  <c r="S146" i="70"/>
  <c r="S196" i="70" s="1"/>
  <c r="S202" i="70" s="1"/>
  <c r="I146" i="68"/>
  <c r="AF146" i="70"/>
  <c r="AU146" i="75"/>
  <c r="AU196" i="75" s="1"/>
  <c r="R146" i="73"/>
  <c r="Z146" i="70"/>
  <c r="X146" i="67"/>
  <c r="Y146" i="75"/>
  <c r="O146" i="75"/>
  <c r="N146" i="72"/>
  <c r="AO146" i="69"/>
  <c r="J146" i="70"/>
  <c r="N176" i="70"/>
  <c r="N176" i="63"/>
  <c r="N195" i="63" s="1"/>
  <c r="N176" i="88"/>
  <c r="N195" i="88" s="1"/>
  <c r="N176" i="75"/>
  <c r="N176" i="67"/>
  <c r="N195" i="67" s="1"/>
  <c r="N176" i="73"/>
  <c r="N176" i="68"/>
  <c r="N195" i="68" s="1"/>
  <c r="N176" i="72"/>
  <c r="N176" i="71"/>
  <c r="AE146" i="68"/>
  <c r="F176" i="71"/>
  <c r="F176" i="88"/>
  <c r="F195" i="88" s="1"/>
  <c r="F176" i="70"/>
  <c r="F176" i="72"/>
  <c r="F176" i="73"/>
  <c r="F176" i="68"/>
  <c r="F195" i="68" s="1"/>
  <c r="F176" i="63"/>
  <c r="F195" i="63" s="1"/>
  <c r="F176" i="75"/>
  <c r="F176" i="67"/>
  <c r="F195" i="67" s="1"/>
  <c r="R146" i="70"/>
  <c r="H172" i="68"/>
  <c r="H194" i="68" s="1"/>
  <c r="H172" i="88"/>
  <c r="H194" i="88" s="1"/>
  <c r="H172" i="67"/>
  <c r="H194" i="67" s="1"/>
  <c r="H172" i="72"/>
  <c r="H194" i="72" s="1"/>
  <c r="H172" i="69"/>
  <c r="H194" i="69" s="1"/>
  <c r="H172" i="70"/>
  <c r="H194" i="70" s="1"/>
  <c r="H172" i="73"/>
  <c r="H194" i="73" s="1"/>
  <c r="AM146" i="73"/>
  <c r="Q146" i="72"/>
  <c r="V146" i="68"/>
  <c r="AM176" i="88"/>
  <c r="AM195" i="88" s="1"/>
  <c r="AM176" i="73"/>
  <c r="AM176" i="75"/>
  <c r="AM176" i="70"/>
  <c r="AM176" i="69"/>
  <c r="AM176" i="63"/>
  <c r="AM195" i="63" s="1"/>
  <c r="AM176" i="71"/>
  <c r="AM176" i="67"/>
  <c r="AM195" i="67" s="1"/>
  <c r="AM176" i="72"/>
  <c r="AM176" i="68"/>
  <c r="AM195" i="68" s="1"/>
  <c r="AP146" i="75"/>
  <c r="AF146" i="72"/>
  <c r="W146" i="70"/>
  <c r="M143" i="75"/>
  <c r="M193" i="75" s="1"/>
  <c r="M143" i="67"/>
  <c r="M193" i="67" s="1"/>
  <c r="M193" i="71"/>
  <c r="M143" i="63"/>
  <c r="M193" i="63" s="1"/>
  <c r="M143" i="72"/>
  <c r="M193" i="72" s="1"/>
  <c r="M143" i="88"/>
  <c r="M193" i="88" s="1"/>
  <c r="M143" i="68"/>
  <c r="M193" i="68" s="1"/>
  <c r="M143" i="73"/>
  <c r="M193" i="73" s="1"/>
  <c r="M143" i="69"/>
  <c r="M193" i="69" s="1"/>
  <c r="AG146" i="68"/>
  <c r="AG196" i="68" s="1"/>
  <c r="AT143" i="73"/>
  <c r="AT193" i="73" s="1"/>
  <c r="AT143" i="68"/>
  <c r="AT193" i="68" s="1"/>
  <c r="AT143" i="70"/>
  <c r="AT193" i="70" s="1"/>
  <c r="AT143" i="69"/>
  <c r="AT193" i="69" s="1"/>
  <c r="AT193" i="71"/>
  <c r="AT143" i="63"/>
  <c r="AT193" i="63" s="1"/>
  <c r="AT143" i="75"/>
  <c r="AT193" i="75" s="1"/>
  <c r="AT143" i="88"/>
  <c r="AT193" i="88" s="1"/>
  <c r="AT143" i="72"/>
  <c r="AT193" i="72" s="1"/>
  <c r="AT143" i="67"/>
  <c r="AT193" i="67" s="1"/>
  <c r="S146" i="67"/>
  <c r="AU146" i="72"/>
  <c r="BA176" i="69"/>
  <c r="BA176" i="63"/>
  <c r="BA195" i="63" s="1"/>
  <c r="BA176" i="88"/>
  <c r="BA195" i="88" s="1"/>
  <c r="BA176" i="71"/>
  <c r="BA176" i="72"/>
  <c r="BA176" i="67"/>
  <c r="BA195" i="67" s="1"/>
  <c r="BA176" i="73"/>
  <c r="BA176" i="70"/>
  <c r="BA176" i="75"/>
  <c r="V146" i="69"/>
  <c r="AQ146" i="67"/>
  <c r="G146" i="69"/>
  <c r="O146" i="67"/>
  <c r="N146" i="70"/>
  <c r="V146" i="70"/>
  <c r="O146" i="69"/>
  <c r="AH143" i="73"/>
  <c r="AH193" i="73" s="1"/>
  <c r="AH143" i="69"/>
  <c r="AH193" i="69" s="1"/>
  <c r="AH143" i="70"/>
  <c r="AH193" i="70" s="1"/>
  <c r="AH143" i="88"/>
  <c r="AH193" i="88" s="1"/>
  <c r="AH143" i="72"/>
  <c r="AH193" i="72" s="1"/>
  <c r="AH143" i="75"/>
  <c r="AH193" i="75" s="1"/>
  <c r="AH143" i="68"/>
  <c r="AH193" i="68" s="1"/>
  <c r="AH143" i="63"/>
  <c r="AH193" i="63" s="1"/>
  <c r="AH193" i="71"/>
  <c r="I146" i="70"/>
  <c r="AW146" i="72"/>
  <c r="AF146" i="75"/>
  <c r="AL146" i="67"/>
  <c r="AI146" i="67"/>
  <c r="F146" i="75"/>
  <c r="I193" i="71"/>
  <c r="I143" i="70"/>
  <c r="I193" i="70" s="1"/>
  <c r="I143" i="68"/>
  <c r="I193" i="68" s="1"/>
  <c r="I143" i="72"/>
  <c r="I193" i="72" s="1"/>
  <c r="I143" i="88"/>
  <c r="I193" i="88" s="1"/>
  <c r="I143" i="63"/>
  <c r="I193" i="63" s="1"/>
  <c r="I143" i="73"/>
  <c r="I193" i="73" s="1"/>
  <c r="I143" i="67"/>
  <c r="I193" i="67" s="1"/>
  <c r="G146" i="75"/>
  <c r="Q143" i="63"/>
  <c r="Q193" i="63" s="1"/>
  <c r="Q143" i="69"/>
  <c r="Q193" i="69" s="1"/>
  <c r="Q143" i="73"/>
  <c r="Q193" i="73" s="1"/>
  <c r="Q193" i="71"/>
  <c r="Q143" i="75"/>
  <c r="Q193" i="75" s="1"/>
  <c r="Q143" i="70"/>
  <c r="Q193" i="70" s="1"/>
  <c r="Q143" i="88"/>
  <c r="Q193" i="88" s="1"/>
  <c r="Q143" i="72"/>
  <c r="Q193" i="72" s="1"/>
  <c r="Q143" i="68"/>
  <c r="Q193" i="68" s="1"/>
  <c r="AP176" i="70"/>
  <c r="AP176" i="69"/>
  <c r="AP176" i="67"/>
  <c r="AP195" i="67" s="1"/>
  <c r="AP176" i="88"/>
  <c r="AP195" i="88" s="1"/>
  <c r="AP176" i="63"/>
  <c r="AP195" i="63" s="1"/>
  <c r="AP176" i="72"/>
  <c r="AP176" i="71"/>
  <c r="AP176" i="75"/>
  <c r="AP176" i="73"/>
  <c r="P176" i="75"/>
  <c r="P176" i="63"/>
  <c r="P195" i="63" s="1"/>
  <c r="P176" i="67"/>
  <c r="P195" i="67" s="1"/>
  <c r="P176" i="71"/>
  <c r="P176" i="69"/>
  <c r="P176" i="73"/>
  <c r="P176" i="88"/>
  <c r="P195" i="88" s="1"/>
  <c r="P176" i="70"/>
  <c r="P176" i="72"/>
  <c r="P176" i="68"/>
  <c r="P195" i="68" s="1"/>
  <c r="K146" i="72"/>
  <c r="K146" i="75"/>
  <c r="N143" i="88"/>
  <c r="N193" i="88" s="1"/>
  <c r="M143" i="70"/>
  <c r="M193" i="70" s="1"/>
  <c r="P146" i="72"/>
  <c r="AR176" i="71"/>
  <c r="AR176" i="73"/>
  <c r="AR176" i="72"/>
  <c r="AR176" i="67"/>
  <c r="AR195" i="67" s="1"/>
  <c r="AR176" i="69"/>
  <c r="AR176" i="63"/>
  <c r="AR195" i="63" s="1"/>
  <c r="AR176" i="88"/>
  <c r="AR195" i="88" s="1"/>
  <c r="AR176" i="70"/>
  <c r="AR176" i="75"/>
  <c r="U176" i="72"/>
  <c r="U176" i="75"/>
  <c r="U176" i="70"/>
  <c r="U176" i="67"/>
  <c r="U195" i="67" s="1"/>
  <c r="U176" i="63"/>
  <c r="U195" i="63" s="1"/>
  <c r="U176" i="88"/>
  <c r="U195" i="88" s="1"/>
  <c r="U176" i="73"/>
  <c r="U176" i="69"/>
  <c r="U176" i="71"/>
  <c r="U176" i="68"/>
  <c r="U195" i="68" s="1"/>
  <c r="AN146" i="67"/>
  <c r="AU146" i="68"/>
  <c r="AF146" i="68"/>
  <c r="AB146" i="68"/>
  <c r="AD146" i="67"/>
  <c r="X146" i="70"/>
  <c r="M146" i="70"/>
  <c r="L146" i="75"/>
  <c r="V143" i="88"/>
  <c r="V193" i="88" s="1"/>
  <c r="V143" i="72"/>
  <c r="V193" i="72" s="1"/>
  <c r="V143" i="69"/>
  <c r="V193" i="69" s="1"/>
  <c r="V143" i="63"/>
  <c r="V193" i="63" s="1"/>
  <c r="V143" i="70"/>
  <c r="V193" i="70" s="1"/>
  <c r="V193" i="71"/>
  <c r="V143" i="75"/>
  <c r="V193" i="75" s="1"/>
  <c r="V143" i="73"/>
  <c r="V193" i="73" s="1"/>
  <c r="V143" i="68"/>
  <c r="V193" i="68" s="1"/>
  <c r="AG146" i="75"/>
  <c r="I146" i="73"/>
  <c r="AJ146" i="67"/>
  <c r="AJ196" i="67" s="1"/>
  <c r="AL146" i="69"/>
  <c r="AR146" i="75"/>
  <c r="I146" i="67"/>
  <c r="V146" i="72"/>
  <c r="Z146" i="72"/>
  <c r="AV146" i="67"/>
  <c r="T146" i="70"/>
  <c r="AX146" i="72"/>
  <c r="AV146" i="75"/>
  <c r="AJ146" i="69"/>
  <c r="AD146" i="69"/>
  <c r="AP146" i="73"/>
  <c r="Q146" i="73"/>
  <c r="AT146" i="70"/>
  <c r="AT176" i="69"/>
  <c r="AT176" i="71"/>
  <c r="AT176" i="67"/>
  <c r="AT195" i="67" s="1"/>
  <c r="AT176" i="88"/>
  <c r="AT195" i="88" s="1"/>
  <c r="AT176" i="63"/>
  <c r="AT195" i="63" s="1"/>
  <c r="AT176" i="70"/>
  <c r="AT176" i="73"/>
  <c r="AT176" i="72"/>
  <c r="AT176" i="75"/>
  <c r="I176" i="71"/>
  <c r="I176" i="73"/>
  <c r="I176" i="88"/>
  <c r="I195" i="88" s="1"/>
  <c r="I176" i="70"/>
  <c r="I176" i="75"/>
  <c r="I176" i="63"/>
  <c r="I195" i="63" s="1"/>
  <c r="I176" i="69"/>
  <c r="I176" i="68"/>
  <c r="I195" i="68" s="1"/>
  <c r="I176" i="67"/>
  <c r="I195" i="67" s="1"/>
  <c r="R146" i="72"/>
  <c r="AP146" i="67"/>
  <c r="V176" i="73"/>
  <c r="V176" i="63"/>
  <c r="V195" i="63" s="1"/>
  <c r="V176" i="71"/>
  <c r="V176" i="72"/>
  <c r="V176" i="75"/>
  <c r="V176" i="70"/>
  <c r="V176" i="67"/>
  <c r="V195" i="67" s="1"/>
  <c r="V176" i="88"/>
  <c r="V195" i="88" s="1"/>
  <c r="V176" i="69"/>
  <c r="V176" i="68"/>
  <c r="V195" i="68" s="1"/>
  <c r="L146" i="72"/>
  <c r="AO146" i="67"/>
  <c r="J146" i="63"/>
  <c r="P146" i="67"/>
  <c r="M146" i="72"/>
  <c r="E146" i="63"/>
  <c r="AF143" i="88"/>
  <c r="AF193" i="88" s="1"/>
  <c r="AF143" i="72"/>
  <c r="AF193" i="72" s="1"/>
  <c r="AF193" i="71"/>
  <c r="AF143" i="73"/>
  <c r="AF193" i="73" s="1"/>
  <c r="AF143" i="69"/>
  <c r="AF193" i="69" s="1"/>
  <c r="AF143" i="68"/>
  <c r="AF193" i="68" s="1"/>
  <c r="AF143" i="70"/>
  <c r="AF193" i="70" s="1"/>
  <c r="AF143" i="63"/>
  <c r="AF193" i="63" s="1"/>
  <c r="AF143" i="75"/>
  <c r="AF193" i="75" s="1"/>
  <c r="AF143" i="67"/>
  <c r="AF193" i="67" s="1"/>
  <c r="L146" i="63"/>
  <c r="AD146" i="75"/>
  <c r="AB146" i="70"/>
  <c r="AC176" i="75"/>
  <c r="AC176" i="72"/>
  <c r="AC176" i="73"/>
  <c r="AC176" i="69"/>
  <c r="AC176" i="71"/>
  <c r="AC176" i="67"/>
  <c r="AC195" i="67" s="1"/>
  <c r="AC176" i="70"/>
  <c r="AC176" i="88"/>
  <c r="AC195" i="88" s="1"/>
  <c r="AC176" i="63"/>
  <c r="AC195" i="63" s="1"/>
  <c r="N146" i="67"/>
  <c r="Q146" i="69"/>
  <c r="AJ146" i="75"/>
  <c r="M146" i="69"/>
  <c r="AR146" i="73"/>
  <c r="M146" i="75"/>
  <c r="G143" i="70"/>
  <c r="G193" i="70" s="1"/>
  <c r="G143" i="63"/>
  <c r="G193" i="63" s="1"/>
  <c r="G143" i="88"/>
  <c r="G193" i="88" s="1"/>
  <c r="G143" i="72"/>
  <c r="G193" i="72" s="1"/>
  <c r="G193" i="71"/>
  <c r="G143" i="68"/>
  <c r="G193" i="68" s="1"/>
  <c r="G143" i="75"/>
  <c r="G193" i="75" s="1"/>
  <c r="G143" i="67"/>
  <c r="G193" i="67" s="1"/>
  <c r="AD146" i="68"/>
  <c r="O146" i="68"/>
  <c r="V146" i="75"/>
  <c r="F146" i="72"/>
  <c r="AR146" i="70"/>
  <c r="H146" i="75"/>
  <c r="F172" i="67"/>
  <c r="F194" i="67" s="1"/>
  <c r="F172" i="63"/>
  <c r="F194" i="63" s="1"/>
  <c r="F172" i="69"/>
  <c r="F194" i="69" s="1"/>
  <c r="F172" i="72"/>
  <c r="F194" i="72" s="1"/>
  <c r="F172" i="88"/>
  <c r="F194" i="88" s="1"/>
  <c r="F172" i="73"/>
  <c r="F194" i="73" s="1"/>
  <c r="F172" i="68"/>
  <c r="F194" i="68" s="1"/>
  <c r="I146" i="69"/>
  <c r="AL146" i="68"/>
  <c r="AV146" i="72"/>
  <c r="AW176" i="70"/>
  <c r="AW176" i="73"/>
  <c r="AW176" i="67"/>
  <c r="AW195" i="67" s="1"/>
  <c r="AW176" i="88"/>
  <c r="AW195" i="88" s="1"/>
  <c r="AW176" i="75"/>
  <c r="AW176" i="63"/>
  <c r="AW195" i="63" s="1"/>
  <c r="AW176" i="69"/>
  <c r="AW176" i="72"/>
  <c r="AW176" i="71"/>
  <c r="AW176" i="68"/>
  <c r="AW195" i="68" s="1"/>
  <c r="I146" i="88"/>
  <c r="AI176" i="88"/>
  <c r="AI195" i="88" s="1"/>
  <c r="AI176" i="71"/>
  <c r="AI176" i="73"/>
  <c r="AI176" i="67"/>
  <c r="AI195" i="67" s="1"/>
  <c r="AI176" i="70"/>
  <c r="AI176" i="75"/>
  <c r="AI176" i="72"/>
  <c r="AI176" i="63"/>
  <c r="AI195" i="63" s="1"/>
  <c r="AI176" i="69"/>
  <c r="AK146" i="72"/>
  <c r="AK146" i="75"/>
  <c r="X176" i="72"/>
  <c r="X176" i="63"/>
  <c r="X195" i="63" s="1"/>
  <c r="X176" i="73"/>
  <c r="X176" i="67"/>
  <c r="X195" i="67" s="1"/>
  <c r="X176" i="69"/>
  <c r="X176" i="88"/>
  <c r="X195" i="88" s="1"/>
  <c r="X176" i="71"/>
  <c r="X176" i="75"/>
  <c r="X176" i="70"/>
  <c r="AE146" i="67"/>
  <c r="AB146" i="72"/>
  <c r="AC146" i="70"/>
  <c r="H193" i="71"/>
  <c r="H143" i="73"/>
  <c r="H193" i="73" s="1"/>
  <c r="H143" i="68"/>
  <c r="H193" i="68" s="1"/>
  <c r="H143" i="72"/>
  <c r="H193" i="72" s="1"/>
  <c r="H143" i="75"/>
  <c r="H193" i="75" s="1"/>
  <c r="H143" i="70"/>
  <c r="H193" i="70" s="1"/>
  <c r="H143" i="63"/>
  <c r="H193" i="63" s="1"/>
  <c r="H143" i="88"/>
  <c r="H193" i="88" s="1"/>
  <c r="H143" i="69"/>
  <c r="H193" i="69" s="1"/>
  <c r="J176" i="67"/>
  <c r="J195" i="67" s="1"/>
  <c r="J176" i="88"/>
  <c r="J195" i="88" s="1"/>
  <c r="J176" i="71"/>
  <c r="J176" i="72"/>
  <c r="J176" i="73"/>
  <c r="J176" i="69"/>
  <c r="J176" i="75"/>
  <c r="J176" i="63"/>
  <c r="J195" i="63" s="1"/>
  <c r="J176" i="70"/>
  <c r="T146" i="67"/>
  <c r="AC146" i="68"/>
  <c r="T146" i="72"/>
  <c r="AT146" i="72"/>
  <c r="AL146" i="73"/>
  <c r="U146" i="72"/>
  <c r="Y146" i="69"/>
  <c r="AS146" i="69"/>
  <c r="V146" i="67"/>
  <c r="U146" i="73"/>
  <c r="AG146" i="72"/>
  <c r="AP146" i="72"/>
  <c r="AF146" i="69"/>
  <c r="AW146" i="69"/>
  <c r="O146" i="73"/>
  <c r="AG146" i="69"/>
  <c r="K176" i="69"/>
  <c r="K176" i="88"/>
  <c r="K195" i="88" s="1"/>
  <c r="K176" i="63"/>
  <c r="K195" i="63" s="1"/>
  <c r="K176" i="67"/>
  <c r="K195" i="67" s="1"/>
  <c r="K176" i="71"/>
  <c r="K176" i="70"/>
  <c r="K176" i="72"/>
  <c r="K176" i="73"/>
  <c r="K176" i="75"/>
  <c r="AS146" i="70"/>
  <c r="K146" i="70"/>
  <c r="Y146" i="72"/>
  <c r="AB146" i="75"/>
  <c r="J146" i="75"/>
  <c r="N146" i="68"/>
  <c r="AK146" i="67"/>
  <c r="J146" i="72"/>
  <c r="AT146" i="73"/>
  <c r="AX146" i="68"/>
  <c r="AX196" i="68" s="1"/>
  <c r="AX200" i="68" s="1"/>
  <c r="X146" i="75"/>
  <c r="AM146" i="68"/>
  <c r="AE146" i="75"/>
  <c r="AX146" i="75"/>
  <c r="AJ146" i="70"/>
  <c r="AA146" i="72"/>
  <c r="K143" i="88"/>
  <c r="K193" i="88" s="1"/>
  <c r="K143" i="69"/>
  <c r="K193" i="69" s="1"/>
  <c r="K143" i="63"/>
  <c r="K193" i="63" s="1"/>
  <c r="K143" i="73"/>
  <c r="K193" i="73" s="1"/>
  <c r="K143" i="68"/>
  <c r="K193" i="68" s="1"/>
  <c r="K193" i="71"/>
  <c r="K143" i="70"/>
  <c r="K193" i="70" s="1"/>
  <c r="K143" i="72"/>
  <c r="K193" i="72" s="1"/>
  <c r="K143" i="75"/>
  <c r="K193" i="75" s="1"/>
  <c r="J146" i="73"/>
  <c r="AA146" i="67"/>
  <c r="M146" i="67"/>
  <c r="AV146" i="73"/>
  <c r="F172" i="75"/>
  <c r="F194" i="75" s="1"/>
  <c r="AA146" i="75"/>
  <c r="AJ146" i="73"/>
  <c r="M146" i="68"/>
  <c r="F146" i="73"/>
  <c r="J172" i="69"/>
  <c r="J194" i="69" s="1"/>
  <c r="J172" i="88"/>
  <c r="J194" i="88" s="1"/>
  <c r="J172" i="72"/>
  <c r="J194" i="72" s="1"/>
  <c r="J172" i="71"/>
  <c r="J194" i="71" s="1"/>
  <c r="J172" i="67"/>
  <c r="J194" i="67" s="1"/>
  <c r="J172" i="75"/>
  <c r="J194" i="75" s="1"/>
  <c r="J172" i="73"/>
  <c r="J194" i="73" s="1"/>
  <c r="J172" i="63"/>
  <c r="J194" i="63" s="1"/>
  <c r="J172" i="70"/>
  <c r="J194" i="70" s="1"/>
  <c r="I143" i="75"/>
  <c r="I193" i="75" s="1"/>
  <c r="AY146" i="63"/>
  <c r="BA146" i="63"/>
  <c r="AZ146" i="68"/>
  <c r="AZ146" i="69"/>
  <c r="AZ196" i="69" s="1"/>
  <c r="AZ146" i="63"/>
  <c r="AY146" i="68"/>
  <c r="E146" i="73"/>
  <c r="BA146" i="88"/>
  <c r="BA146" i="75"/>
  <c r="AY146" i="70"/>
  <c r="BB146" i="63"/>
  <c r="AY146" i="88"/>
  <c r="BB146" i="68"/>
  <c r="AZ146" i="88"/>
  <c r="AY146" i="73"/>
  <c r="AY196" i="73" s="1"/>
  <c r="E146" i="68"/>
  <c r="AY146" i="75"/>
  <c r="E146" i="69"/>
  <c r="BA146" i="73"/>
  <c r="BA146" i="67"/>
  <c r="AZ146" i="70"/>
  <c r="E146" i="67"/>
  <c r="AZ146" i="73"/>
  <c r="AY146" i="69"/>
  <c r="AY146" i="72"/>
  <c r="BA146" i="70"/>
  <c r="BB146" i="69"/>
  <c r="BB196" i="69" s="1"/>
  <c r="AY146" i="67"/>
  <c r="E146" i="71"/>
  <c r="E146" i="70"/>
  <c r="E146" i="72"/>
  <c r="E146" i="88"/>
  <c r="AZ146" i="67"/>
  <c r="BB146" i="75"/>
  <c r="BB146" i="70"/>
  <c r="BA146" i="69"/>
  <c r="BA146" i="68"/>
  <c r="BA196" i="68" s="1"/>
  <c r="BB146" i="88"/>
  <c r="BB146" i="72"/>
  <c r="AZ146" i="72"/>
  <c r="BB146" i="73"/>
  <c r="AZ146" i="75"/>
  <c r="BA146" i="72"/>
  <c r="E146" i="75"/>
  <c r="AX146" i="88"/>
  <c r="AA146" i="63"/>
  <c r="AE146" i="88"/>
  <c r="AS146" i="88"/>
  <c r="P146" i="63"/>
  <c r="AX146" i="63"/>
  <c r="AP146" i="88"/>
  <c r="AR146" i="88"/>
  <c r="AI146" i="88"/>
  <c r="AK146" i="88"/>
  <c r="Y146" i="73"/>
  <c r="AP146" i="63"/>
  <c r="AV146" i="63"/>
  <c r="R146" i="69"/>
  <c r="AQ146" i="63"/>
  <c r="AV146" i="88"/>
  <c r="AD146" i="63"/>
  <c r="AW146" i="63"/>
  <c r="AA146" i="88"/>
  <c r="U146" i="88"/>
  <c r="S146" i="88"/>
  <c r="AM146" i="63"/>
  <c r="AG146" i="63"/>
  <c r="Y146" i="63"/>
  <c r="AR146" i="67"/>
  <c r="F146" i="88"/>
  <c r="AU146" i="88"/>
  <c r="X146" i="88"/>
  <c r="AH146" i="63"/>
  <c r="K146" i="88"/>
  <c r="H146" i="63"/>
  <c r="AX146" i="70"/>
  <c r="AC146" i="63"/>
  <c r="AK146" i="63"/>
  <c r="J146" i="68"/>
  <c r="Z146" i="88"/>
  <c r="AE146" i="69"/>
  <c r="AS146" i="68"/>
  <c r="AS196" i="68" s="1"/>
  <c r="P146" i="88"/>
  <c r="G146" i="63"/>
  <c r="AU146" i="63"/>
  <c r="F146" i="63"/>
  <c r="F196" i="63" s="1"/>
  <c r="Q146" i="63"/>
  <c r="U146" i="70"/>
  <c r="U146" i="63"/>
  <c r="AI146" i="75"/>
  <c r="AI196" i="75" s="1"/>
  <c r="N146" i="63"/>
  <c r="O146" i="88"/>
  <c r="AC146" i="73"/>
  <c r="AB146" i="67"/>
  <c r="J146" i="88"/>
  <c r="AJ146" i="88"/>
  <c r="AJ196" i="88" s="1"/>
  <c r="G146" i="67"/>
  <c r="M146" i="63"/>
  <c r="T146" i="63"/>
  <c r="N146" i="69"/>
  <c r="V146" i="63"/>
  <c r="AI146" i="63"/>
  <c r="Z146" i="67"/>
  <c r="AE146" i="63"/>
  <c r="W146" i="75"/>
  <c r="AL146" i="63"/>
  <c r="AX146" i="69"/>
  <c r="AI146" i="70"/>
  <c r="AI196" i="70" s="1"/>
  <c r="AL146" i="88"/>
  <c r="T146" i="69"/>
  <c r="AW146" i="88"/>
  <c r="AB146" i="63"/>
  <c r="I146" i="63"/>
  <c r="Y146" i="88"/>
  <c r="H146" i="88"/>
  <c r="H146" i="68"/>
  <c r="G146" i="70"/>
  <c r="AC146" i="72"/>
  <c r="L146" i="70"/>
  <c r="AO146" i="88"/>
  <c r="AO196" i="88" s="1"/>
  <c r="AO146" i="63"/>
  <c r="Q146" i="68"/>
  <c r="W146" i="68"/>
  <c r="W196" i="68" s="1"/>
  <c r="AM146" i="88"/>
  <c r="AH146" i="70"/>
  <c r="AF146" i="63"/>
  <c r="AF196" i="63" s="1"/>
  <c r="AF201" i="63" s="1"/>
  <c r="L146" i="67"/>
  <c r="AJ146" i="72"/>
  <c r="BB146" i="67"/>
  <c r="AT146" i="88"/>
  <c r="AT196" i="88" s="1"/>
  <c r="S146" i="68"/>
  <c r="AQ146" i="75"/>
  <c r="Q146" i="67"/>
  <c r="AB146" i="73"/>
  <c r="AG146" i="70"/>
  <c r="AQ146" i="73"/>
  <c r="AO146" i="75"/>
  <c r="AN146" i="63"/>
  <c r="AN196" i="63" s="1"/>
  <c r="AN201" i="63" s="1"/>
  <c r="Q146" i="88"/>
  <c r="X146" i="68"/>
  <c r="AQ146" i="88"/>
  <c r="K146" i="63"/>
  <c r="AT146" i="63"/>
  <c r="S146" i="73"/>
  <c r="AS146" i="73"/>
  <c r="AN146" i="73"/>
  <c r="S146" i="72"/>
  <c r="AK146" i="69"/>
  <c r="Z146" i="69"/>
  <c r="AA146" i="73"/>
  <c r="AT146" i="75"/>
  <c r="M146" i="88"/>
  <c r="AA146" i="69"/>
  <c r="R146" i="67"/>
  <c r="AD146" i="73"/>
  <c r="AX146" i="67"/>
  <c r="K146" i="73"/>
  <c r="N146" i="88"/>
  <c r="Z146" i="63"/>
  <c r="Z196" i="63" s="1"/>
  <c r="Z201" i="63" s="1"/>
  <c r="Q146" i="70"/>
  <c r="AJ146" i="63"/>
  <c r="X146" i="69"/>
  <c r="Q146" i="75"/>
  <c r="Q196" i="75" s="1"/>
  <c r="X146" i="63"/>
  <c r="AA146" i="68"/>
  <c r="AK146" i="68"/>
  <c r="AM146" i="75"/>
  <c r="AD146" i="88"/>
  <c r="U146" i="75"/>
  <c r="U196" i="75" s="1"/>
  <c r="U201" i="75" s="1"/>
  <c r="S146" i="63"/>
  <c r="N146" i="75"/>
  <c r="AH146" i="75"/>
  <c r="AL146" i="70"/>
  <c r="G146" i="73"/>
  <c r="AS146" i="75"/>
  <c r="AQ146" i="72"/>
  <c r="AO146" i="73"/>
  <c r="AH146" i="73"/>
  <c r="AU146" i="73"/>
  <c r="AB146" i="88"/>
  <c r="AB196" i="88" s="1"/>
  <c r="AI146" i="72"/>
  <c r="L146" i="68"/>
  <c r="AV146" i="68"/>
  <c r="AU146" i="67"/>
  <c r="U146" i="67"/>
  <c r="O146" i="63"/>
  <c r="L196" i="71"/>
  <c r="L202" i="71" s="1"/>
  <c r="Y146" i="70"/>
  <c r="W146" i="88"/>
  <c r="AN146" i="70"/>
  <c r="T146" i="73"/>
  <c r="AQ146" i="69"/>
  <c r="AH146" i="69"/>
  <c r="W146" i="72"/>
  <c r="AL146" i="72"/>
  <c r="AL196" i="72" s="1"/>
  <c r="Y146" i="67"/>
  <c r="AM146" i="70"/>
  <c r="AM196" i="70" s="1"/>
  <c r="AP146" i="68"/>
  <c r="O146" i="70"/>
  <c r="H146" i="73"/>
  <c r="H196" i="73" s="1"/>
  <c r="H202" i="73" s="1"/>
  <c r="G146" i="68"/>
  <c r="AE146" i="70"/>
  <c r="G146" i="88"/>
  <c r="P146" i="68"/>
  <c r="R146" i="88"/>
  <c r="AT146" i="69"/>
  <c r="AF146" i="88"/>
  <c r="L146" i="69"/>
  <c r="H146" i="72"/>
  <c r="AH146" i="67"/>
  <c r="AR146" i="63"/>
  <c r="L146" i="88"/>
  <c r="W146" i="63"/>
  <c r="W196" i="63" s="1"/>
  <c r="AI146" i="68"/>
  <c r="F146" i="68"/>
  <c r="AS146" i="67"/>
  <c r="AM146" i="67"/>
  <c r="AW146" i="67"/>
  <c r="AH146" i="68"/>
  <c r="AH196" i="68" s="1"/>
  <c r="AV146" i="70"/>
  <c r="AI146" i="73"/>
  <c r="AA146" i="70"/>
  <c r="AQ146" i="70"/>
  <c r="AM146" i="69"/>
  <c r="AQ146" i="68"/>
  <c r="AQ196" i="68" s="1"/>
  <c r="AK146" i="70"/>
  <c r="AN146" i="72"/>
  <c r="AO146" i="70"/>
  <c r="AO196" i="70" s="1"/>
  <c r="AK146" i="73"/>
  <c r="AN146" i="88"/>
  <c r="AB146" i="69"/>
  <c r="X146" i="72"/>
  <c r="AI146" i="69"/>
  <c r="AI196" i="69" s="1"/>
  <c r="AH146" i="88"/>
  <c r="AR146" i="68"/>
  <c r="AT146" i="68"/>
  <c r="AE146" i="72"/>
  <c r="R146" i="63"/>
  <c r="AV146" i="69"/>
  <c r="U146" i="68"/>
  <c r="W146" i="69"/>
  <c r="AC146" i="69"/>
  <c r="AT146" i="67"/>
  <c r="L146" i="73"/>
  <c r="Z146" i="68"/>
  <c r="AW146" i="68"/>
  <c r="R146" i="68"/>
  <c r="K146" i="67"/>
  <c r="AF146" i="67"/>
  <c r="K146" i="68"/>
  <c r="N143" i="69"/>
  <c r="N193" i="69" s="1"/>
  <c r="N143" i="72"/>
  <c r="N193" i="72" s="1"/>
  <c r="N143" i="70"/>
  <c r="N193" i="70" s="1"/>
  <c r="N143" i="63"/>
  <c r="N193" i="63" s="1"/>
  <c r="N143" i="75"/>
  <c r="N193" i="75" s="1"/>
  <c r="N143" i="73"/>
  <c r="N193" i="73" s="1"/>
  <c r="N143" i="68"/>
  <c r="N193" i="68" s="1"/>
  <c r="N193" i="71"/>
  <c r="W146" i="73"/>
  <c r="J146" i="67"/>
  <c r="J196" i="67" s="1"/>
  <c r="J202" i="67" s="1"/>
  <c r="S146" i="69"/>
  <c r="P146" i="73"/>
  <c r="AU146" i="70"/>
  <c r="I146" i="75"/>
  <c r="Y146" i="68"/>
  <c r="F146" i="70"/>
  <c r="AC146" i="75"/>
  <c r="AG146" i="67"/>
  <c r="AW146" i="70"/>
  <c r="AH146" i="72"/>
  <c r="M146" i="73"/>
  <c r="S176" i="69"/>
  <c r="S176" i="72"/>
  <c r="S176" i="88"/>
  <c r="S195" i="88" s="1"/>
  <c r="S176" i="63"/>
  <c r="S195" i="63" s="1"/>
  <c r="S176" i="70"/>
  <c r="S176" i="73"/>
  <c r="S176" i="71"/>
  <c r="S176" i="75"/>
  <c r="S176" i="67"/>
  <c r="S195" i="67" s="1"/>
  <c r="H172" i="63"/>
  <c r="H194" i="63" s="1"/>
  <c r="G143" i="73"/>
  <c r="G193" i="73" s="1"/>
  <c r="AG146" i="88"/>
  <c r="V146" i="88"/>
  <c r="AM143" i="73"/>
  <c r="AM193" i="73" s="1"/>
  <c r="AM143" i="63"/>
  <c r="AM193" i="63" s="1"/>
  <c r="AM143" i="69"/>
  <c r="AM193" i="69" s="1"/>
  <c r="AM143" i="88"/>
  <c r="AM193" i="88" s="1"/>
  <c r="AM143" i="68"/>
  <c r="AM193" i="68" s="1"/>
  <c r="AM143" i="70"/>
  <c r="AM193" i="70" s="1"/>
  <c r="AM193" i="71"/>
  <c r="AM143" i="72"/>
  <c r="AM193" i="72" s="1"/>
  <c r="AM143" i="75"/>
  <c r="AM193" i="75" s="1"/>
  <c r="AO146" i="68"/>
  <c r="AS146" i="72"/>
  <c r="AO143" i="73"/>
  <c r="AO193" i="73" s="1"/>
  <c r="AO143" i="70"/>
  <c r="AO193" i="70" s="1"/>
  <c r="AO143" i="75"/>
  <c r="AO193" i="75" s="1"/>
  <c r="AO143" i="88"/>
  <c r="AO193" i="88" s="1"/>
  <c r="AO143" i="68"/>
  <c r="AO193" i="68" s="1"/>
  <c r="AO143" i="72"/>
  <c r="AO193" i="72" s="1"/>
  <c r="AO143" i="69"/>
  <c r="AO193" i="69" s="1"/>
  <c r="AO193" i="71"/>
  <c r="AO143" i="63"/>
  <c r="AO193" i="63" s="1"/>
  <c r="AS146" i="63"/>
  <c r="AQ176" i="72"/>
  <c r="AQ176" i="67"/>
  <c r="AQ195" i="67" s="1"/>
  <c r="AQ176" i="75"/>
  <c r="AQ176" i="70"/>
  <c r="AQ176" i="69"/>
  <c r="AQ176" i="63"/>
  <c r="AQ195" i="63" s="1"/>
  <c r="AQ176" i="73"/>
  <c r="AQ176" i="88"/>
  <c r="AQ195" i="88" s="1"/>
  <c r="AQ176" i="71"/>
  <c r="O176" i="88"/>
  <c r="O195" i="88" s="1"/>
  <c r="O176" i="70"/>
  <c r="O176" i="73"/>
  <c r="O176" i="72"/>
  <c r="O176" i="67"/>
  <c r="O195" i="67" s="1"/>
  <c r="O176" i="69"/>
  <c r="O176" i="68"/>
  <c r="O195" i="68" s="1"/>
  <c r="O176" i="75"/>
  <c r="O176" i="63"/>
  <c r="O195" i="63" s="1"/>
  <c r="O146" i="72"/>
  <c r="AJ146" i="68"/>
  <c r="H146" i="70"/>
  <c r="H196" i="70" s="1"/>
  <c r="H202" i="70" s="1"/>
  <c r="P146" i="75"/>
  <c r="I146" i="72"/>
  <c r="AW146" i="73"/>
  <c r="AC146" i="88"/>
  <c r="P146" i="69"/>
  <c r="AP146" i="70"/>
  <c r="AO146" i="72"/>
  <c r="S146" i="75"/>
  <c r="T146" i="75"/>
  <c r="AF146" i="73"/>
  <c r="N146" i="73"/>
  <c r="N196" i="73" s="1"/>
  <c r="N202" i="73" s="1"/>
  <c r="AD146" i="70"/>
  <c r="R146" i="75"/>
  <c r="R196" i="75" s="1"/>
  <c r="AS176" i="63"/>
  <c r="AS195" i="63" s="1"/>
  <c r="AS176" i="72"/>
  <c r="AS176" i="71"/>
  <c r="AS176" i="88"/>
  <c r="AS195" i="88" s="1"/>
  <c r="AS176" i="69"/>
  <c r="AS176" i="70"/>
  <c r="AS176" i="75"/>
  <c r="AS176" i="73"/>
  <c r="AS176" i="67"/>
  <c r="AS195" i="67" s="1"/>
  <c r="AM146" i="72"/>
  <c r="H146" i="69"/>
  <c r="Z146" i="75"/>
  <c r="G176" i="88"/>
  <c r="G195" i="88" s="1"/>
  <c r="G176" i="63"/>
  <c r="G195" i="63" s="1"/>
  <c r="G176" i="75"/>
  <c r="G176" i="72"/>
  <c r="G176" i="67"/>
  <c r="G195" i="67" s="1"/>
  <c r="G176" i="73"/>
  <c r="G176" i="69"/>
  <c r="G176" i="71"/>
  <c r="G176" i="68"/>
  <c r="G195" i="68" s="1"/>
  <c r="G176" i="70"/>
  <c r="P146" i="70"/>
  <c r="U146" i="69"/>
  <c r="AX146" i="73"/>
  <c r="AP146" i="69"/>
  <c r="AC146" i="67"/>
  <c r="J143" i="63"/>
  <c r="J193" i="63" s="1"/>
  <c r="J143" i="88"/>
  <c r="J193" i="88" s="1"/>
  <c r="J143" i="67"/>
  <c r="J193" i="67" s="1"/>
  <c r="J200" i="67" s="1"/>
  <c r="J193" i="71"/>
  <c r="J143" i="70"/>
  <c r="J193" i="70" s="1"/>
  <c r="J143" i="73"/>
  <c r="J193" i="73" s="1"/>
  <c r="J143" i="68"/>
  <c r="J193" i="68" s="1"/>
  <c r="J143" i="69"/>
  <c r="J193" i="69" s="1"/>
  <c r="J143" i="75"/>
  <c r="J193" i="75" s="1"/>
  <c r="AA176" i="69"/>
  <c r="AA176" i="73"/>
  <c r="AA176" i="75"/>
  <c r="AA176" i="63"/>
  <c r="AA195" i="63" s="1"/>
  <c r="AA176" i="88"/>
  <c r="AA195" i="88" s="1"/>
  <c r="AA176" i="72"/>
  <c r="AA176" i="67"/>
  <c r="AA195" i="67" s="1"/>
  <c r="AA176" i="70"/>
  <c r="AA176" i="71"/>
  <c r="AA176" i="68"/>
  <c r="AA195" i="68" s="1"/>
  <c r="F172" i="71"/>
  <c r="F194" i="71" s="1"/>
  <c r="H172" i="75"/>
  <c r="H194" i="75" s="1"/>
  <c r="AL146" i="75"/>
  <c r="Y176" i="73"/>
  <c r="Y176" i="69"/>
  <c r="Y176" i="72"/>
  <c r="Y176" i="75"/>
  <c r="Y176" i="63"/>
  <c r="Y195" i="63" s="1"/>
  <c r="Y176" i="88"/>
  <c r="Y195" i="88" s="1"/>
  <c r="Y176" i="71"/>
  <c r="Y176" i="67"/>
  <c r="Y195" i="67" s="1"/>
  <c r="Y176" i="70"/>
  <c r="AH176" i="75"/>
  <c r="AH176" i="88"/>
  <c r="AH195" i="88" s="1"/>
  <c r="AH176" i="71"/>
  <c r="AH176" i="67"/>
  <c r="AH195" i="67" s="1"/>
  <c r="AH176" i="72"/>
  <c r="AH176" i="63"/>
  <c r="AH195" i="63" s="1"/>
  <c r="AH176" i="73"/>
  <c r="AH176" i="69"/>
  <c r="AH176" i="70"/>
  <c r="X143" i="63"/>
  <c r="X193" i="63" s="1"/>
  <c r="X143" i="69"/>
  <c r="X193" i="69" s="1"/>
  <c r="X143" i="73"/>
  <c r="X193" i="73" s="1"/>
  <c r="X143" i="75"/>
  <c r="X193" i="75" s="1"/>
  <c r="X143" i="70"/>
  <c r="X193" i="70" s="1"/>
  <c r="X143" i="68"/>
  <c r="X193" i="68" s="1"/>
  <c r="X143" i="72"/>
  <c r="X193" i="72" s="1"/>
  <c r="X143" i="88"/>
  <c r="X193" i="88" s="1"/>
  <c r="X193" i="71"/>
  <c r="I172" i="72"/>
  <c r="I194" i="72" s="1"/>
  <c r="I172" i="63"/>
  <c r="I194" i="63" s="1"/>
  <c r="I172" i="68"/>
  <c r="I194" i="68" s="1"/>
  <c r="I172" i="73"/>
  <c r="I194" i="73" s="1"/>
  <c r="I172" i="71"/>
  <c r="I194" i="71" s="1"/>
  <c r="I172" i="69"/>
  <c r="I194" i="69" s="1"/>
  <c r="AD193" i="71"/>
  <c r="AD143" i="68"/>
  <c r="AD193" i="68" s="1"/>
  <c r="AD143" i="88"/>
  <c r="AD193" i="88" s="1"/>
  <c r="AD143" i="75"/>
  <c r="AD193" i="75" s="1"/>
  <c r="AD143" i="69"/>
  <c r="AD193" i="69" s="1"/>
  <c r="AD143" i="73"/>
  <c r="AD193" i="73" s="1"/>
  <c r="AD143" i="70"/>
  <c r="AD193" i="70" s="1"/>
  <c r="AD143" i="63"/>
  <c r="AD193" i="63" s="1"/>
  <c r="AD143" i="72"/>
  <c r="AD193" i="72" s="1"/>
  <c r="AT147" i="73"/>
  <c r="N147" i="68"/>
  <c r="AH147" i="70"/>
  <c r="X147" i="68"/>
  <c r="K147" i="67"/>
  <c r="L147" i="75"/>
  <c r="AE147" i="70"/>
  <c r="AN147" i="70"/>
  <c r="T147" i="69"/>
  <c r="AW147" i="73"/>
  <c r="AY147" i="70"/>
  <c r="M147" i="88"/>
  <c r="N147" i="70"/>
  <c r="V147" i="72"/>
  <c r="K147" i="75"/>
  <c r="F147" i="70"/>
  <c r="AI147" i="88"/>
  <c r="Z147" i="88"/>
  <c r="AU147" i="88"/>
  <c r="T147" i="67"/>
  <c r="J147" i="88"/>
  <c r="I172" i="88"/>
  <c r="I194" i="88" s="1"/>
  <c r="I172" i="75"/>
  <c r="I194" i="75" s="1"/>
  <c r="I172" i="67"/>
  <c r="I194" i="67" s="1"/>
  <c r="G172" i="72"/>
  <c r="G194" i="72" s="1"/>
  <c r="G172" i="73"/>
  <c r="G194" i="73" s="1"/>
  <c r="G172" i="69"/>
  <c r="G194" i="69" s="1"/>
  <c r="G172" i="68"/>
  <c r="G194" i="68" s="1"/>
  <c r="G172" i="75"/>
  <c r="G194" i="75" s="1"/>
  <c r="G172" i="70"/>
  <c r="G194" i="70" s="1"/>
  <c r="G172" i="67"/>
  <c r="G194" i="67" s="1"/>
  <c r="G172" i="71"/>
  <c r="G194" i="71" s="1"/>
  <c r="R147" i="68"/>
  <c r="AP147" i="75"/>
  <c r="Z147" i="68"/>
  <c r="AZ147" i="73"/>
  <c r="E147" i="88"/>
  <c r="G147" i="73"/>
  <c r="AC147" i="75"/>
  <c r="BA147" i="69"/>
  <c r="AF147" i="69"/>
  <c r="F147" i="72"/>
  <c r="L147" i="72"/>
  <c r="V147" i="73"/>
  <c r="AA147" i="75"/>
  <c r="AP147" i="73"/>
  <c r="Q147" i="73"/>
  <c r="AY147" i="67"/>
  <c r="AU147" i="70"/>
  <c r="J147" i="75"/>
  <c r="AP147" i="69"/>
  <c r="AE147" i="68"/>
  <c r="AR147" i="75"/>
  <c r="AR143" i="75"/>
  <c r="AR193" i="75" s="1"/>
  <c r="AR143" i="72"/>
  <c r="AR193" i="72" s="1"/>
  <c r="AR143" i="73"/>
  <c r="AR193" i="73" s="1"/>
  <c r="AR143" i="70"/>
  <c r="AR193" i="70" s="1"/>
  <c r="AR143" i="63"/>
  <c r="AR193" i="63" s="1"/>
  <c r="AR193" i="71"/>
  <c r="AR143" i="69"/>
  <c r="AR193" i="69" s="1"/>
  <c r="AR143" i="68"/>
  <c r="AR193" i="68" s="1"/>
  <c r="AR143" i="88"/>
  <c r="AR193" i="88" s="1"/>
  <c r="Q176" i="67"/>
  <c r="Q195" i="67" s="1"/>
  <c r="Q176" i="63"/>
  <c r="Q195" i="63" s="1"/>
  <c r="Q176" i="75"/>
  <c r="Q176" i="71"/>
  <c r="Q176" i="72"/>
  <c r="Q176" i="69"/>
  <c r="Q176" i="88"/>
  <c r="Q195" i="88" s="1"/>
  <c r="Q176" i="73"/>
  <c r="Q176" i="70"/>
  <c r="O172" i="88"/>
  <c r="O194" i="88" s="1"/>
  <c r="O172" i="73"/>
  <c r="O194" i="73" s="1"/>
  <c r="O172" i="70"/>
  <c r="O194" i="70" s="1"/>
  <c r="O172" i="75"/>
  <c r="O194" i="75" s="1"/>
  <c r="O172" i="69"/>
  <c r="O194" i="69" s="1"/>
  <c r="O172" i="68"/>
  <c r="O194" i="68" s="1"/>
  <c r="O172" i="63"/>
  <c r="O194" i="63" s="1"/>
  <c r="O172" i="72"/>
  <c r="O194" i="72" s="1"/>
  <c r="O172" i="67"/>
  <c r="O194" i="67" s="1"/>
  <c r="AB147" i="70"/>
  <c r="AY147" i="69"/>
  <c r="BA147" i="75"/>
  <c r="H147" i="63"/>
  <c r="AC147" i="68"/>
  <c r="AV147" i="69"/>
  <c r="AZ143" i="73"/>
  <c r="AZ193" i="73" s="1"/>
  <c r="AZ143" i="72"/>
  <c r="AZ193" i="72" s="1"/>
  <c r="AZ143" i="70"/>
  <c r="AZ193" i="70" s="1"/>
  <c r="AZ143" i="88"/>
  <c r="AZ193" i="88" s="1"/>
  <c r="AZ143" i="68"/>
  <c r="AZ193" i="68" s="1"/>
  <c r="AZ143" i="75"/>
  <c r="AZ193" i="75" s="1"/>
  <c r="AZ143" i="63"/>
  <c r="AZ193" i="63" s="1"/>
  <c r="AZ143" i="69"/>
  <c r="AZ193" i="69" s="1"/>
  <c r="AZ200" i="69" s="1"/>
  <c r="AZ193" i="71"/>
  <c r="S143" i="73"/>
  <c r="S193" i="73" s="1"/>
  <c r="S143" i="88"/>
  <c r="S193" i="88" s="1"/>
  <c r="S143" i="75"/>
  <c r="S193" i="75" s="1"/>
  <c r="S143" i="69"/>
  <c r="S193" i="69" s="1"/>
  <c r="S143" i="70"/>
  <c r="S193" i="70" s="1"/>
  <c r="S200" i="70" s="1"/>
  <c r="S143" i="68"/>
  <c r="S193" i="68" s="1"/>
  <c r="S143" i="72"/>
  <c r="S193" i="72" s="1"/>
  <c r="S143" i="63"/>
  <c r="S193" i="63" s="1"/>
  <c r="S193" i="71"/>
  <c r="AF176" i="69"/>
  <c r="AF176" i="71"/>
  <c r="AF176" i="67"/>
  <c r="AF195" i="67" s="1"/>
  <c r="AF176" i="63"/>
  <c r="AF195" i="63" s="1"/>
  <c r="AF176" i="70"/>
  <c r="AF176" i="75"/>
  <c r="AF176" i="73"/>
  <c r="AF176" i="88"/>
  <c r="AF195" i="88" s="1"/>
  <c r="AF176" i="72"/>
  <c r="L143" i="69"/>
  <c r="L193" i="69" s="1"/>
  <c r="L176" i="68"/>
  <c r="L195" i="68" s="1"/>
  <c r="Y143" i="68"/>
  <c r="Y193" i="68" s="1"/>
  <c r="Y143" i="69"/>
  <c r="Y193" i="69" s="1"/>
  <c r="Y143" i="72"/>
  <c r="Y193" i="72" s="1"/>
  <c r="Y143" i="75"/>
  <c r="Y193" i="75" s="1"/>
  <c r="Y143" i="73"/>
  <c r="Y193" i="73" s="1"/>
  <c r="Y143" i="70"/>
  <c r="Y193" i="70" s="1"/>
  <c r="Y193" i="71"/>
  <c r="Y143" i="63"/>
  <c r="Y193" i="63" s="1"/>
  <c r="Y143" i="88"/>
  <c r="Y193" i="88" s="1"/>
  <c r="Y143" i="67"/>
  <c r="Y193" i="67" s="1"/>
  <c r="AW143" i="69"/>
  <c r="AW193" i="69" s="1"/>
  <c r="AW143" i="68"/>
  <c r="AW193" i="68" s="1"/>
  <c r="AW143" i="63"/>
  <c r="AW193" i="63" s="1"/>
  <c r="AW143" i="70"/>
  <c r="AW193" i="70" s="1"/>
  <c r="AW143" i="72"/>
  <c r="AW193" i="72" s="1"/>
  <c r="AW193" i="71"/>
  <c r="AW143" i="88"/>
  <c r="AW193" i="88" s="1"/>
  <c r="AW143" i="75"/>
  <c r="AW193" i="75" s="1"/>
  <c r="AW143" i="73"/>
  <c r="AW193" i="73" s="1"/>
  <c r="AW143" i="67"/>
  <c r="AW193" i="67" s="1"/>
  <c r="T143" i="63"/>
  <c r="T193" i="63" s="1"/>
  <c r="T143" i="72"/>
  <c r="T193" i="72" s="1"/>
  <c r="T143" i="69"/>
  <c r="T193" i="69" s="1"/>
  <c r="T143" i="68"/>
  <c r="T193" i="68" s="1"/>
  <c r="T193" i="71"/>
  <c r="T143" i="88"/>
  <c r="T193" i="88" s="1"/>
  <c r="T143" i="75"/>
  <c r="T193" i="75" s="1"/>
  <c r="T143" i="70"/>
  <c r="T193" i="70" s="1"/>
  <c r="T143" i="73"/>
  <c r="T193" i="73" s="1"/>
  <c r="AA147" i="63"/>
  <c r="AW147" i="69"/>
  <c r="AH147" i="67"/>
  <c r="AX147" i="73"/>
  <c r="AG147" i="63"/>
  <c r="AW147" i="67"/>
  <c r="AP147" i="68"/>
  <c r="Z147" i="75"/>
  <c r="AP147" i="72"/>
  <c r="P147" i="69"/>
  <c r="F147" i="69"/>
  <c r="N147" i="72"/>
  <c r="AZ147" i="75"/>
  <c r="R147" i="73"/>
  <c r="Q147" i="68"/>
  <c r="AT147" i="72"/>
  <c r="AD147" i="73"/>
  <c r="AP147" i="63"/>
  <c r="AG147" i="73"/>
  <c r="AA147" i="68"/>
  <c r="O147" i="67"/>
  <c r="F147" i="75"/>
  <c r="AX147" i="63"/>
  <c r="BA147" i="88"/>
  <c r="AT147" i="67"/>
  <c r="G147" i="88"/>
  <c r="P147" i="70"/>
  <c r="W147" i="88"/>
  <c r="AN147" i="73"/>
  <c r="AK147" i="73"/>
  <c r="AM147" i="69"/>
  <c r="Y147" i="72"/>
  <c r="W147" i="69"/>
  <c r="AA147" i="67"/>
  <c r="T147" i="68"/>
  <c r="G147" i="69"/>
  <c r="AX147" i="75"/>
  <c r="Y147" i="69"/>
  <c r="AV147" i="70"/>
  <c r="AH147" i="69"/>
  <c r="AJ147" i="70"/>
  <c r="AN147" i="72"/>
  <c r="AK147" i="75"/>
  <c r="AL147" i="70"/>
  <c r="AF147" i="73"/>
  <c r="P147" i="75"/>
  <c r="AU147" i="72"/>
  <c r="AN147" i="67"/>
  <c r="AT147" i="68"/>
  <c r="T147" i="70"/>
  <c r="AC147" i="63"/>
  <c r="AS147" i="88"/>
  <c r="AI147" i="63"/>
  <c r="X147" i="75"/>
  <c r="S147" i="68"/>
  <c r="M147" i="72"/>
  <c r="V147" i="88"/>
  <c r="AE147" i="72"/>
  <c r="I147" i="67"/>
  <c r="AS147" i="67"/>
  <c r="V147" i="69"/>
  <c r="L147" i="70"/>
  <c r="M147" i="73"/>
  <c r="AL147" i="63"/>
  <c r="AB147" i="75"/>
  <c r="S147" i="72"/>
  <c r="BA147" i="73"/>
  <c r="AB147" i="73"/>
  <c r="AF147" i="70"/>
  <c r="L147" i="73"/>
  <c r="E147" i="68"/>
  <c r="AX147" i="88"/>
  <c r="AT147" i="63"/>
  <c r="AL147" i="88"/>
  <c r="AR147" i="67"/>
  <c r="M147" i="68"/>
  <c r="AT147" i="70"/>
  <c r="AK147" i="70"/>
  <c r="S147" i="63"/>
  <c r="AG147" i="72"/>
  <c r="G147" i="63"/>
  <c r="AR147" i="88"/>
  <c r="Z147" i="67"/>
  <c r="O147" i="63"/>
  <c r="AY147" i="72"/>
  <c r="AJ147" i="72"/>
  <c r="K147" i="69"/>
  <c r="AR147" i="68"/>
  <c r="AU147" i="63"/>
  <c r="X147" i="63"/>
  <c r="O147" i="75"/>
  <c r="AB147" i="69"/>
  <c r="AO147" i="72"/>
  <c r="AV147" i="72"/>
  <c r="G147" i="67"/>
  <c r="AR147" i="69"/>
  <c r="V147" i="63"/>
  <c r="AX147" i="72"/>
  <c r="AE147" i="88"/>
  <c r="AQ147" i="63"/>
  <c r="AL147" i="69"/>
  <c r="AG147" i="75"/>
  <c r="P147" i="67"/>
  <c r="P147" i="63"/>
  <c r="AI147" i="68"/>
  <c r="AD147" i="75"/>
  <c r="X147" i="73"/>
  <c r="AX147" i="70"/>
  <c r="Y147" i="73"/>
  <c r="Y147" i="63"/>
  <c r="M147" i="75"/>
  <c r="Z196" i="71"/>
  <c r="AT147" i="69"/>
  <c r="O147" i="73"/>
  <c r="N147" i="67"/>
  <c r="R147" i="70"/>
  <c r="AQ147" i="70"/>
  <c r="Q147" i="69"/>
  <c r="AF147" i="75"/>
  <c r="T147" i="75"/>
  <c r="AS147" i="72"/>
  <c r="AN147" i="68"/>
  <c r="X147" i="69"/>
  <c r="AF147" i="67"/>
  <c r="AK147" i="72"/>
  <c r="E147" i="71"/>
  <c r="AV147" i="88"/>
  <c r="AE147" i="63"/>
  <c r="V147" i="68"/>
  <c r="V147" i="75"/>
  <c r="Y147" i="67"/>
  <c r="AC147" i="70"/>
  <c r="O147" i="68"/>
  <c r="AG147" i="69"/>
  <c r="BB147" i="75"/>
  <c r="M147" i="69"/>
  <c r="AM147" i="68"/>
  <c r="AQ147" i="72"/>
  <c r="I147" i="73"/>
  <c r="J147" i="73"/>
  <c r="W147" i="70"/>
  <c r="AR147" i="63"/>
  <c r="AW147" i="68"/>
  <c r="I147" i="70"/>
  <c r="AN147" i="75"/>
  <c r="AG147" i="88"/>
  <c r="AR147" i="70"/>
  <c r="F147" i="67"/>
  <c r="AO147" i="75"/>
  <c r="Q147" i="72"/>
  <c r="AU147" i="68"/>
  <c r="I147" i="72"/>
  <c r="AP147" i="67"/>
  <c r="O147" i="70"/>
  <c r="U147" i="72"/>
  <c r="AE147" i="75"/>
  <c r="AA147" i="73"/>
  <c r="AN147" i="88"/>
  <c r="H147" i="68"/>
  <c r="AC147" i="72"/>
  <c r="AZ147" i="68"/>
  <c r="AY147" i="68"/>
  <c r="U147" i="88"/>
  <c r="BA147" i="72"/>
  <c r="AQ147" i="69"/>
  <c r="E147" i="73"/>
  <c r="F147" i="88"/>
  <c r="AP147" i="70"/>
  <c r="AN147" i="69"/>
  <c r="AM147" i="63"/>
  <c r="S147" i="69"/>
  <c r="L147" i="69"/>
  <c r="Z147" i="72"/>
  <c r="R147" i="63"/>
  <c r="F147" i="68"/>
  <c r="T147" i="72"/>
  <c r="J147" i="63"/>
  <c r="L147" i="63"/>
  <c r="J147" i="72"/>
  <c r="AK147" i="63"/>
  <c r="U147" i="70"/>
  <c r="AB147" i="67"/>
  <c r="AY147" i="88"/>
  <c r="AR147" i="72"/>
  <c r="AC147" i="69"/>
  <c r="BA147" i="70"/>
  <c r="AY147" i="75"/>
  <c r="W147" i="67"/>
  <c r="AA147" i="70"/>
  <c r="AC147" i="73"/>
  <c r="Y147" i="68"/>
  <c r="F147" i="73"/>
  <c r="J147" i="70"/>
  <c r="J147" i="68"/>
  <c r="AU147" i="67"/>
  <c r="AF147" i="68"/>
  <c r="U147" i="67"/>
  <c r="AI147" i="67"/>
  <c r="M147" i="70"/>
  <c r="AI147" i="73"/>
  <c r="AS147" i="73"/>
  <c r="AX147" i="67"/>
  <c r="K147" i="63"/>
  <c r="AD147" i="88"/>
  <c r="Z147" i="73"/>
  <c r="AU147" i="69"/>
  <c r="AJ147" i="75"/>
  <c r="E147" i="63"/>
  <c r="AG147" i="70"/>
  <c r="H147" i="69"/>
  <c r="AD147" i="63"/>
  <c r="K147" i="73"/>
  <c r="AE147" i="69"/>
  <c r="BB147" i="63"/>
  <c r="K147" i="68"/>
  <c r="G147" i="72"/>
  <c r="AB147" i="72"/>
  <c r="S147" i="75"/>
  <c r="G147" i="75"/>
  <c r="H147" i="67"/>
  <c r="L147" i="68"/>
  <c r="AH147" i="73"/>
  <c r="S147" i="88"/>
  <c r="AC147" i="88"/>
  <c r="AG147" i="67"/>
  <c r="AO147" i="69"/>
  <c r="BA147" i="63"/>
  <c r="X147" i="88"/>
  <c r="AH147" i="75"/>
  <c r="Y147" i="88"/>
  <c r="AH147" i="63"/>
  <c r="BB147" i="72"/>
  <c r="I147" i="69"/>
  <c r="U147" i="63"/>
  <c r="AH147" i="72"/>
  <c r="AF147" i="72"/>
  <c r="AF147" i="88"/>
  <c r="N147" i="63"/>
  <c r="AJ147" i="68"/>
  <c r="X147" i="70"/>
  <c r="V147" i="70"/>
  <c r="L147" i="88"/>
  <c r="AZ147" i="72"/>
  <c r="AB147" i="68"/>
  <c r="AQ147" i="88"/>
  <c r="R147" i="69"/>
  <c r="AA147" i="88"/>
  <c r="M147" i="67"/>
  <c r="E147" i="70"/>
  <c r="AW147" i="88"/>
  <c r="AQ147" i="75"/>
  <c r="AJ147" i="63"/>
  <c r="AW147" i="75"/>
  <c r="AJ147" i="69"/>
  <c r="AV147" i="63"/>
  <c r="AS147" i="70"/>
  <c r="O147" i="72"/>
  <c r="AJ147" i="73"/>
  <c r="G147" i="70"/>
  <c r="AU147" i="73"/>
  <c r="AM147" i="73"/>
  <c r="U147" i="73"/>
  <c r="AM147" i="88"/>
  <c r="AS147" i="75"/>
  <c r="BA147" i="67"/>
  <c r="Z147" i="70"/>
  <c r="I147" i="75"/>
  <c r="I147" i="68"/>
  <c r="AR147" i="73"/>
  <c r="R147" i="88"/>
  <c r="AD147" i="67"/>
  <c r="N147" i="75"/>
  <c r="N147" i="69"/>
  <c r="AV147" i="68"/>
  <c r="H147" i="72"/>
  <c r="L147" i="67"/>
  <c r="AP147" i="88"/>
  <c r="P147" i="88"/>
  <c r="AO147" i="67"/>
  <c r="Y147" i="75"/>
  <c r="E147" i="75"/>
  <c r="AK147" i="69"/>
  <c r="Y147" i="70"/>
  <c r="E147" i="67"/>
  <c r="AS147" i="63"/>
  <c r="K147" i="70"/>
  <c r="X147" i="72"/>
  <c r="P147" i="68"/>
  <c r="AM147" i="75"/>
  <c r="AV147" i="73"/>
  <c r="S147" i="67"/>
  <c r="O147" i="69"/>
  <c r="W147" i="73"/>
  <c r="W147" i="72"/>
  <c r="AI147" i="72"/>
  <c r="I147" i="88"/>
  <c r="BB147" i="67"/>
  <c r="AC147" i="67"/>
  <c r="BB147" i="88"/>
  <c r="AQ147" i="67"/>
  <c r="AH147" i="88"/>
  <c r="AB147" i="63"/>
  <c r="AN176" i="71"/>
  <c r="AN176" i="73"/>
  <c r="AN176" i="67"/>
  <c r="AN195" i="67" s="1"/>
  <c r="AN176" i="70"/>
  <c r="AN176" i="75"/>
  <c r="AN176" i="63"/>
  <c r="AN195" i="63" s="1"/>
  <c r="AN202" i="63" s="1"/>
  <c r="AN176" i="69"/>
  <c r="AN176" i="72"/>
  <c r="AN176" i="88"/>
  <c r="AN195" i="88" s="1"/>
  <c r="H176" i="63"/>
  <c r="H195" i="63" s="1"/>
  <c r="H176" i="75"/>
  <c r="H176" i="69"/>
  <c r="H176" i="67"/>
  <c r="H195" i="67" s="1"/>
  <c r="AA193" i="71"/>
  <c r="AA143" i="68"/>
  <c r="AA193" i="68" s="1"/>
  <c r="AA143" i="75"/>
  <c r="AA193" i="75" s="1"/>
  <c r="AA143" i="72"/>
  <c r="AA193" i="72" s="1"/>
  <c r="AA143" i="88"/>
  <c r="AA193" i="88" s="1"/>
  <c r="AA143" i="63"/>
  <c r="AA193" i="63" s="1"/>
  <c r="AA143" i="69"/>
  <c r="AA193" i="69" s="1"/>
  <c r="AA143" i="70"/>
  <c r="AA193" i="70" s="1"/>
  <c r="AA143" i="73"/>
  <c r="AA193" i="73" s="1"/>
  <c r="L143" i="72"/>
  <c r="L193" i="72" s="1"/>
  <c r="L143" i="63"/>
  <c r="L193" i="63" s="1"/>
  <c r="L143" i="70"/>
  <c r="L193" i="70" s="1"/>
  <c r="L143" i="68"/>
  <c r="L193" i="68" s="1"/>
  <c r="L143" i="88"/>
  <c r="L193" i="88" s="1"/>
  <c r="L143" i="75"/>
  <c r="L193" i="75" s="1"/>
  <c r="AK176" i="88"/>
  <c r="AK195" i="88" s="1"/>
  <c r="AK176" i="73"/>
  <c r="AK176" i="63"/>
  <c r="AK195" i="63" s="1"/>
  <c r="AK176" i="70"/>
  <c r="AK176" i="69"/>
  <c r="AK176" i="67"/>
  <c r="AK195" i="67" s="1"/>
  <c r="AK176" i="71"/>
  <c r="AK176" i="75"/>
  <c r="AK176" i="72"/>
  <c r="AX176" i="88"/>
  <c r="AX195" i="88" s="1"/>
  <c r="AX176" i="69"/>
  <c r="AX176" i="70"/>
  <c r="AX176" i="73"/>
  <c r="AX176" i="72"/>
  <c r="AX176" i="75"/>
  <c r="AX176" i="67"/>
  <c r="AX195" i="67" s="1"/>
  <c r="AX176" i="63"/>
  <c r="AX195" i="63" s="1"/>
  <c r="AX176" i="71"/>
  <c r="AE147" i="67"/>
  <c r="AD147" i="68"/>
  <c r="K147" i="72"/>
  <c r="E147" i="69"/>
  <c r="Z147" i="69"/>
  <c r="AO147" i="68"/>
  <c r="AO147" i="73"/>
  <c r="BB147" i="73"/>
  <c r="W147" i="75"/>
  <c r="AZ147" i="67"/>
  <c r="BB147" i="70"/>
  <c r="H147" i="88"/>
  <c r="BB147" i="68"/>
  <c r="AW147" i="72"/>
  <c r="AK147" i="88"/>
  <c r="AL147" i="67"/>
  <c r="R147" i="67"/>
  <c r="M147" i="63"/>
  <c r="AA147" i="72"/>
  <c r="AU176" i="69"/>
  <c r="AU176" i="88"/>
  <c r="AU195" i="88" s="1"/>
  <c r="AU176" i="75"/>
  <c r="AU176" i="71"/>
  <c r="AU176" i="70"/>
  <c r="AU176" i="63"/>
  <c r="AU195" i="63" s="1"/>
  <c r="AU176" i="67"/>
  <c r="AU195" i="67" s="1"/>
  <c r="AU176" i="73"/>
  <c r="AU176" i="72"/>
  <c r="L176" i="73"/>
  <c r="H176" i="68"/>
  <c r="H195" i="68" s="1"/>
  <c r="F143" i="70"/>
  <c r="F193" i="70" s="1"/>
  <c r="F143" i="75"/>
  <c r="F193" i="75" s="1"/>
  <c r="F143" i="72"/>
  <c r="F193" i="72" s="1"/>
  <c r="F143" i="63"/>
  <c r="F193" i="63" s="1"/>
  <c r="F193" i="71"/>
  <c r="F143" i="88"/>
  <c r="F193" i="88" s="1"/>
  <c r="F143" i="69"/>
  <c r="F193" i="69" s="1"/>
  <c r="F143" i="68"/>
  <c r="F193" i="68" s="1"/>
  <c r="H176" i="88"/>
  <c r="H195" i="88" s="1"/>
  <c r="F143" i="67"/>
  <c r="F193" i="67" s="1"/>
  <c r="AE176" i="63"/>
  <c r="AE195" i="63" s="1"/>
  <c r="AE176" i="75"/>
  <c r="AE176" i="72"/>
  <c r="AE176" i="88"/>
  <c r="AE195" i="88" s="1"/>
  <c r="AE176" i="71"/>
  <c r="AE176" i="69"/>
  <c r="AE176" i="73"/>
  <c r="AE176" i="67"/>
  <c r="AE195" i="67" s="1"/>
  <c r="AE176" i="70"/>
  <c r="H176" i="73"/>
  <c r="G172" i="63"/>
  <c r="G194" i="63" s="1"/>
  <c r="I172" i="70"/>
  <c r="I194" i="70" s="1"/>
  <c r="Q147" i="70"/>
  <c r="AM147" i="72"/>
  <c r="U147" i="69"/>
  <c r="AT147" i="75"/>
  <c r="R147" i="72"/>
  <c r="AL147" i="73"/>
  <c r="T147" i="73"/>
  <c r="AO147" i="63"/>
  <c r="U147" i="68"/>
  <c r="P147" i="73"/>
  <c r="AA147" i="69"/>
  <c r="AZ147" i="63"/>
  <c r="J147" i="69"/>
  <c r="P147" i="72"/>
  <c r="AS147" i="69"/>
  <c r="I147" i="63"/>
  <c r="T147" i="63"/>
  <c r="AL147" i="75"/>
  <c r="E147" i="72"/>
  <c r="AV147" i="75"/>
  <c r="V147" i="67"/>
  <c r="L176" i="69"/>
  <c r="L176" i="71"/>
  <c r="L176" i="75"/>
  <c r="L176" i="88"/>
  <c r="L195" i="88" s="1"/>
  <c r="L176" i="67"/>
  <c r="L195" i="67" s="1"/>
  <c r="L176" i="70"/>
  <c r="L176" i="72"/>
  <c r="N172" i="72"/>
  <c r="N194" i="72" s="1"/>
  <c r="N172" i="73"/>
  <c r="N194" i="73" s="1"/>
  <c r="N201" i="73" s="1"/>
  <c r="N172" i="63"/>
  <c r="N194" i="63" s="1"/>
  <c r="N172" i="88"/>
  <c r="N194" i="88" s="1"/>
  <c r="N172" i="71"/>
  <c r="N194" i="71" s="1"/>
  <c r="N172" i="67"/>
  <c r="N194" i="67" s="1"/>
  <c r="N172" i="69"/>
  <c r="N194" i="69" s="1"/>
  <c r="N172" i="75"/>
  <c r="N194" i="75" s="1"/>
  <c r="N172" i="68"/>
  <c r="N194" i="68" s="1"/>
  <c r="H176" i="71"/>
  <c r="AQ143" i="88"/>
  <c r="AQ193" i="88" s="1"/>
  <c r="AQ143" i="63"/>
  <c r="AQ193" i="63" s="1"/>
  <c r="AQ143" i="72"/>
  <c r="AQ193" i="72" s="1"/>
  <c r="AQ143" i="75"/>
  <c r="AQ193" i="75" s="1"/>
  <c r="AQ143" i="73"/>
  <c r="AQ193" i="73" s="1"/>
  <c r="AQ143" i="69"/>
  <c r="AQ193" i="69" s="1"/>
  <c r="AQ143" i="68"/>
  <c r="AQ193" i="68" s="1"/>
  <c r="AQ200" i="68" s="1"/>
  <c r="AQ143" i="70"/>
  <c r="AQ193" i="70" s="1"/>
  <c r="AQ193" i="71"/>
  <c r="Y176" i="68"/>
  <c r="Y195" i="68" s="1"/>
  <c r="AH176" i="68"/>
  <c r="AH195" i="68" s="1"/>
  <c r="AZ147" i="70"/>
  <c r="AW147" i="70"/>
  <c r="AD147" i="72"/>
  <c r="S147" i="73"/>
  <c r="K147" i="88"/>
  <c r="X147" i="67"/>
  <c r="T147" i="88"/>
  <c r="T196" i="88" s="1"/>
  <c r="AE147" i="73"/>
  <c r="AD147" i="69"/>
  <c r="Q147" i="63"/>
  <c r="AK147" i="67"/>
  <c r="G147" i="68"/>
  <c r="AL147" i="68"/>
  <c r="N147" i="88"/>
  <c r="AW147" i="63"/>
  <c r="AQ147" i="73"/>
  <c r="Q147" i="67"/>
  <c r="AX147" i="69"/>
  <c r="H147" i="75"/>
  <c r="Q147" i="88"/>
  <c r="AD147" i="70"/>
  <c r="AY147" i="63"/>
  <c r="O147" i="88"/>
  <c r="E176" i="68"/>
  <c r="E195" i="68" s="1"/>
  <c r="Z176" i="88"/>
  <c r="Z195" i="88" s="1"/>
  <c r="Z176" i="71"/>
  <c r="Z176" i="73"/>
  <c r="Z176" i="70"/>
  <c r="Z176" i="72"/>
  <c r="Z176" i="63"/>
  <c r="Z195" i="63" s="1"/>
  <c r="Z176" i="69"/>
  <c r="Z176" i="67"/>
  <c r="Z195" i="67" s="1"/>
  <c r="Z176" i="75"/>
  <c r="AU143" i="72"/>
  <c r="AU193" i="72" s="1"/>
  <c r="AU143" i="68"/>
  <c r="AU193" i="68" s="1"/>
  <c r="AU143" i="73"/>
  <c r="AU193" i="73" s="1"/>
  <c r="AU143" i="63"/>
  <c r="AU193" i="63" s="1"/>
  <c r="AU193" i="71"/>
  <c r="AU143" i="69"/>
  <c r="AU193" i="69" s="1"/>
  <c r="AU143" i="88"/>
  <c r="AU193" i="88" s="1"/>
  <c r="AU143" i="75"/>
  <c r="AU193" i="75" s="1"/>
  <c r="AU143" i="70"/>
  <c r="AU193" i="70" s="1"/>
  <c r="AU143" i="67"/>
  <c r="AU193" i="67" s="1"/>
  <c r="E143" i="68"/>
  <c r="E193" i="68" s="1"/>
  <c r="E143" i="70"/>
  <c r="E193" i="70" s="1"/>
  <c r="E143" i="88"/>
  <c r="E193" i="88" s="1"/>
  <c r="E143" i="75"/>
  <c r="E193" i="75" s="1"/>
  <c r="E143" i="69"/>
  <c r="E193" i="69" s="1"/>
  <c r="E143" i="73"/>
  <c r="E193" i="73" s="1"/>
  <c r="E143" i="71"/>
  <c r="E193" i="71" s="1"/>
  <c r="E143" i="72"/>
  <c r="E193" i="72" s="1"/>
  <c r="E143" i="63"/>
  <c r="E193" i="63" s="1"/>
  <c r="T176" i="72"/>
  <c r="T176" i="67"/>
  <c r="T195" i="67" s="1"/>
  <c r="T176" i="63"/>
  <c r="T195" i="63" s="1"/>
  <c r="T176" i="75"/>
  <c r="T176" i="88"/>
  <c r="T195" i="88" s="1"/>
  <c r="T176" i="69"/>
  <c r="T176" i="73"/>
  <c r="T176" i="70"/>
  <c r="T176" i="71"/>
  <c r="E176" i="70"/>
  <c r="AD176" i="73"/>
  <c r="AD176" i="88"/>
  <c r="AD195" i="88" s="1"/>
  <c r="AD176" i="67"/>
  <c r="AD195" i="67" s="1"/>
  <c r="AD176" i="69"/>
  <c r="AD176" i="70"/>
  <c r="AD176" i="71"/>
  <c r="AD176" i="63"/>
  <c r="AD195" i="63" s="1"/>
  <c r="AD176" i="72"/>
  <c r="AD176" i="75"/>
  <c r="AD176" i="68"/>
  <c r="AD195" i="68" s="1"/>
  <c r="W176" i="88"/>
  <c r="W195" i="88" s="1"/>
  <c r="W176" i="63"/>
  <c r="W195" i="63" s="1"/>
  <c r="W202" i="63" s="1"/>
  <c r="W176" i="69"/>
  <c r="W176" i="67"/>
  <c r="W195" i="67" s="1"/>
  <c r="W176" i="73"/>
  <c r="W176" i="68"/>
  <c r="W195" i="68" s="1"/>
  <c r="W176" i="71"/>
  <c r="W176" i="75"/>
  <c r="W176" i="72"/>
  <c r="AZ176" i="71"/>
  <c r="AZ176" i="67"/>
  <c r="AZ195" i="67" s="1"/>
  <c r="AZ176" i="73"/>
  <c r="AZ176" i="88"/>
  <c r="AZ195" i="88" s="1"/>
  <c r="AZ176" i="63"/>
  <c r="AZ195" i="63" s="1"/>
  <c r="AZ176" i="72"/>
  <c r="AZ176" i="69"/>
  <c r="AZ176" i="75"/>
  <c r="AZ176" i="70"/>
  <c r="AG143" i="69"/>
  <c r="AG193" i="69" s="1"/>
  <c r="AG143" i="72"/>
  <c r="AG193" i="72" s="1"/>
  <c r="AG143" i="68"/>
  <c r="AG193" i="68" s="1"/>
  <c r="AG200" i="68" s="1"/>
  <c r="AG143" i="73"/>
  <c r="AG193" i="73" s="1"/>
  <c r="AG143" i="63"/>
  <c r="AG193" i="63" s="1"/>
  <c r="AG193" i="71"/>
  <c r="AG143" i="88"/>
  <c r="AG193" i="88" s="1"/>
  <c r="AG143" i="70"/>
  <c r="AG193" i="70" s="1"/>
  <c r="AG143" i="75"/>
  <c r="AG193" i="75" s="1"/>
  <c r="E176" i="73"/>
  <c r="M172" i="73"/>
  <c r="M194" i="73" s="1"/>
  <c r="M172" i="68"/>
  <c r="M194" i="68" s="1"/>
  <c r="M172" i="72"/>
  <c r="M194" i="72" s="1"/>
  <c r="M172" i="75"/>
  <c r="M194" i="75" s="1"/>
  <c r="M172" i="71"/>
  <c r="M194" i="71" s="1"/>
  <c r="M172" i="70"/>
  <c r="M194" i="70" s="1"/>
  <c r="M172" i="67"/>
  <c r="M194" i="67" s="1"/>
  <c r="M172" i="69"/>
  <c r="M194" i="69" s="1"/>
  <c r="M172" i="88"/>
  <c r="M194" i="88" s="1"/>
  <c r="M176" i="67"/>
  <c r="M195" i="67" s="1"/>
  <c r="M176" i="73"/>
  <c r="M176" i="72"/>
  <c r="M176" i="69"/>
  <c r="M176" i="63"/>
  <c r="M195" i="63" s="1"/>
  <c r="M176" i="68"/>
  <c r="M195" i="68" s="1"/>
  <c r="M176" i="75"/>
  <c r="M176" i="88"/>
  <c r="M195" i="88" s="1"/>
  <c r="M176" i="71"/>
  <c r="AY176" i="72"/>
  <c r="AY176" i="88"/>
  <c r="AY195" i="88" s="1"/>
  <c r="AY176" i="71"/>
  <c r="AY176" i="70"/>
  <c r="AY176" i="75"/>
  <c r="AY176" i="67"/>
  <c r="AY195" i="67" s="1"/>
  <c r="AY176" i="63"/>
  <c r="AY195" i="63" s="1"/>
  <c r="AY176" i="73"/>
  <c r="AY176" i="69"/>
  <c r="AP143" i="88"/>
  <c r="AP193" i="88" s="1"/>
  <c r="AP143" i="72"/>
  <c r="AP193" i="72" s="1"/>
  <c r="AP143" i="63"/>
  <c r="AP193" i="63" s="1"/>
  <c r="AP143" i="68"/>
  <c r="AP193" i="68" s="1"/>
  <c r="AP193" i="71"/>
  <c r="AP143" i="69"/>
  <c r="AP193" i="69" s="1"/>
  <c r="AP143" i="70"/>
  <c r="AP193" i="70" s="1"/>
  <c r="AP143" i="73"/>
  <c r="AP193" i="73" s="1"/>
  <c r="AP143" i="75"/>
  <c r="AP193" i="75" s="1"/>
  <c r="AP143" i="67"/>
  <c r="AP193" i="67" s="1"/>
  <c r="AJ193" i="71"/>
  <c r="AJ143" i="73"/>
  <c r="AJ193" i="73" s="1"/>
  <c r="AJ143" i="70"/>
  <c r="AJ193" i="70" s="1"/>
  <c r="AJ143" i="75"/>
  <c r="AJ193" i="75" s="1"/>
  <c r="AJ143" i="72"/>
  <c r="AJ193" i="72" s="1"/>
  <c r="AJ143" i="63"/>
  <c r="AJ193" i="63" s="1"/>
  <c r="AJ143" i="69"/>
  <c r="AJ193" i="69" s="1"/>
  <c r="AJ143" i="68"/>
  <c r="AJ193" i="68" s="1"/>
  <c r="AJ143" i="88"/>
  <c r="AJ193" i="88" s="1"/>
  <c r="P143" i="70"/>
  <c r="P193" i="70" s="1"/>
  <c r="P143" i="68"/>
  <c r="P193" i="68" s="1"/>
  <c r="P143" i="72"/>
  <c r="P193" i="72" s="1"/>
  <c r="P193" i="71"/>
  <c r="P143" i="88"/>
  <c r="P193" i="88" s="1"/>
  <c r="P143" i="73"/>
  <c r="P193" i="73" s="1"/>
  <c r="P143" i="63"/>
  <c r="P193" i="63" s="1"/>
  <c r="P143" i="69"/>
  <c r="P193" i="69" s="1"/>
  <c r="P143" i="75"/>
  <c r="P193" i="75" s="1"/>
  <c r="E176" i="88"/>
  <c r="E195" i="88" s="1"/>
  <c r="E176" i="63"/>
  <c r="E195" i="63" s="1"/>
  <c r="AJ176" i="63"/>
  <c r="AJ195" i="63" s="1"/>
  <c r="AJ176" i="72"/>
  <c r="AJ176" i="73"/>
  <c r="AJ176" i="67"/>
  <c r="AJ195" i="67" s="1"/>
  <c r="AJ176" i="69"/>
  <c r="AJ176" i="70"/>
  <c r="AJ176" i="71"/>
  <c r="AJ176" i="88"/>
  <c r="AJ195" i="88" s="1"/>
  <c r="AJ176" i="75"/>
  <c r="R172" i="69"/>
  <c r="R194" i="69" s="1"/>
  <c r="R172" i="73"/>
  <c r="R194" i="73" s="1"/>
  <c r="R172" i="71"/>
  <c r="R194" i="71" s="1"/>
  <c r="R172" i="70"/>
  <c r="R194" i="70" s="1"/>
  <c r="R172" i="67"/>
  <c r="R194" i="67" s="1"/>
  <c r="R172" i="75"/>
  <c r="R194" i="75" s="1"/>
  <c r="R172" i="88"/>
  <c r="R194" i="88" s="1"/>
  <c r="R172" i="72"/>
  <c r="R194" i="72" s="1"/>
  <c r="R172" i="68"/>
  <c r="R194" i="68" s="1"/>
  <c r="R172" i="63"/>
  <c r="R194" i="63" s="1"/>
  <c r="M172" i="63"/>
  <c r="M194" i="63" s="1"/>
  <c r="K172" i="72"/>
  <c r="K194" i="72" s="1"/>
  <c r="AB213" i="88"/>
  <c r="AO176" i="72"/>
  <c r="AO176" i="67"/>
  <c r="AO195" i="67" s="1"/>
  <c r="AO176" i="70"/>
  <c r="AO176" i="69"/>
  <c r="AO176" i="73"/>
  <c r="AO176" i="63"/>
  <c r="AO195" i="63" s="1"/>
  <c r="AO176" i="88"/>
  <c r="AO195" i="88" s="1"/>
  <c r="AO176" i="75"/>
  <c r="AO176" i="71"/>
  <c r="X172" i="75"/>
  <c r="X194" i="75" s="1"/>
  <c r="X172" i="73"/>
  <c r="X194" i="73" s="1"/>
  <c r="X172" i="67"/>
  <c r="X194" i="67" s="1"/>
  <c r="X172" i="88"/>
  <c r="X194" i="88" s="1"/>
  <c r="X172" i="68"/>
  <c r="X194" i="68" s="1"/>
  <c r="X172" i="72"/>
  <c r="X194" i="72" s="1"/>
  <c r="X172" i="71"/>
  <c r="X194" i="71" s="1"/>
  <c r="X172" i="70"/>
  <c r="X194" i="70" s="1"/>
  <c r="BA143" i="68"/>
  <c r="BA193" i="68" s="1"/>
  <c r="BA200" i="68" s="1"/>
  <c r="BA143" i="73"/>
  <c r="BA193" i="73" s="1"/>
  <c r="BA143" i="63"/>
  <c r="BA193" i="63" s="1"/>
  <c r="BA143" i="69"/>
  <c r="BA193" i="69" s="1"/>
  <c r="BA143" i="70"/>
  <c r="BA193" i="70" s="1"/>
  <c r="BA143" i="72"/>
  <c r="BA193" i="72" s="1"/>
  <c r="BA143" i="75"/>
  <c r="BA193" i="75" s="1"/>
  <c r="BA193" i="71"/>
  <c r="BA143" i="88"/>
  <c r="BA193" i="88" s="1"/>
  <c r="K172" i="75"/>
  <c r="K194" i="75" s="1"/>
  <c r="K172" i="70"/>
  <c r="K194" i="70" s="1"/>
  <c r="K172" i="88"/>
  <c r="K194" i="88" s="1"/>
  <c r="K172" i="69"/>
  <c r="K194" i="69" s="1"/>
  <c r="K172" i="73"/>
  <c r="K194" i="73" s="1"/>
  <c r="K172" i="63"/>
  <c r="K194" i="63" s="1"/>
  <c r="Q172" i="72"/>
  <c r="Q194" i="72" s="1"/>
  <c r="AC172" i="68"/>
  <c r="AC194" i="68" s="1"/>
  <c r="AC172" i="88"/>
  <c r="AC194" i="88" s="1"/>
  <c r="AC172" i="73"/>
  <c r="AC194" i="73" s="1"/>
  <c r="AC172" i="67"/>
  <c r="AC194" i="67" s="1"/>
  <c r="AC172" i="63"/>
  <c r="AC194" i="63" s="1"/>
  <c r="AC172" i="69"/>
  <c r="AC194" i="69" s="1"/>
  <c r="AC172" i="71"/>
  <c r="AC194" i="71" s="1"/>
  <c r="AC172" i="75"/>
  <c r="AC194" i="75" s="1"/>
  <c r="AC172" i="70"/>
  <c r="AC194" i="70" s="1"/>
  <c r="U143" i="70"/>
  <c r="U193" i="70" s="1"/>
  <c r="U143" i="72"/>
  <c r="U193" i="72" s="1"/>
  <c r="U143" i="63"/>
  <c r="U193" i="63" s="1"/>
  <c r="U193" i="71"/>
  <c r="U143" i="75"/>
  <c r="U193" i="75" s="1"/>
  <c r="U143" i="88"/>
  <c r="U193" i="88" s="1"/>
  <c r="U143" i="68"/>
  <c r="U193" i="68" s="1"/>
  <c r="U143" i="73"/>
  <c r="U193" i="73" s="1"/>
  <c r="U143" i="69"/>
  <c r="U193" i="69" s="1"/>
  <c r="AY143" i="68"/>
  <c r="AY193" i="68" s="1"/>
  <c r="AY143" i="88"/>
  <c r="AY193" i="88" s="1"/>
  <c r="AY193" i="71"/>
  <c r="AY143" i="70"/>
  <c r="AY193" i="70" s="1"/>
  <c r="AY143" i="69"/>
  <c r="AY193" i="69" s="1"/>
  <c r="AY143" i="75"/>
  <c r="AY193" i="75" s="1"/>
  <c r="AY143" i="63"/>
  <c r="AY193" i="63" s="1"/>
  <c r="AY143" i="73"/>
  <c r="AY193" i="73" s="1"/>
  <c r="AY200" i="73" s="1"/>
  <c r="AY143" i="72"/>
  <c r="AY193" i="72" s="1"/>
  <c r="AI143" i="69"/>
  <c r="AI193" i="69" s="1"/>
  <c r="AI200" i="69" s="1"/>
  <c r="AI143" i="88"/>
  <c r="AI193" i="88" s="1"/>
  <c r="AI193" i="71"/>
  <c r="AI143" i="72"/>
  <c r="AI193" i="72" s="1"/>
  <c r="AI143" i="63"/>
  <c r="AI193" i="63" s="1"/>
  <c r="AI143" i="68"/>
  <c r="AI193" i="68" s="1"/>
  <c r="AI143" i="73"/>
  <c r="AI193" i="73" s="1"/>
  <c r="AI143" i="70"/>
  <c r="AI193" i="70" s="1"/>
  <c r="AI143" i="75"/>
  <c r="AI193" i="75" s="1"/>
  <c r="R176" i="75"/>
  <c r="R176" i="69"/>
  <c r="R176" i="73"/>
  <c r="R176" i="68"/>
  <c r="R195" i="68" s="1"/>
  <c r="R176" i="72"/>
  <c r="R176" i="63"/>
  <c r="R195" i="63" s="1"/>
  <c r="R176" i="70"/>
  <c r="R176" i="88"/>
  <c r="R195" i="88" s="1"/>
  <c r="Q172" i="71"/>
  <c r="Q194" i="71" s="1"/>
  <c r="Q172" i="68"/>
  <c r="Q194" i="68" s="1"/>
  <c r="Q172" i="75"/>
  <c r="Q194" i="75" s="1"/>
  <c r="Q172" i="70"/>
  <c r="Q194" i="70" s="1"/>
  <c r="Q172" i="63"/>
  <c r="Q194" i="63" s="1"/>
  <c r="Q172" i="88"/>
  <c r="Q194" i="88" s="1"/>
  <c r="Q172" i="69"/>
  <c r="Q194" i="69" s="1"/>
  <c r="Q172" i="73"/>
  <c r="Q194" i="73" s="1"/>
  <c r="T172" i="69"/>
  <c r="T194" i="69" s="1"/>
  <c r="T172" i="68"/>
  <c r="T194" i="68" s="1"/>
  <c r="T172" i="71"/>
  <c r="T194" i="71" s="1"/>
  <c r="T172" i="70"/>
  <c r="T194" i="70" s="1"/>
  <c r="T172" i="73"/>
  <c r="T194" i="73" s="1"/>
  <c r="T172" i="72"/>
  <c r="T194" i="72" s="1"/>
  <c r="T172" i="75"/>
  <c r="T194" i="75" s="1"/>
  <c r="T172" i="63"/>
  <c r="T194" i="63" s="1"/>
  <c r="T172" i="88"/>
  <c r="T194" i="88" s="1"/>
  <c r="O143" i="68"/>
  <c r="O193" i="68" s="1"/>
  <c r="AX213" i="88"/>
  <c r="AG215" i="88"/>
  <c r="S172" i="68"/>
  <c r="S194" i="68" s="1"/>
  <c r="S172" i="73"/>
  <c r="S194" i="73" s="1"/>
  <c r="S172" i="72"/>
  <c r="S194" i="72" s="1"/>
  <c r="S172" i="75"/>
  <c r="S194" i="75" s="1"/>
  <c r="S172" i="71"/>
  <c r="S194" i="71" s="1"/>
  <c r="S172" i="70"/>
  <c r="S194" i="70" s="1"/>
  <c r="S201" i="70" s="1"/>
  <c r="S172" i="69"/>
  <c r="S194" i="69" s="1"/>
  <c r="S172" i="63"/>
  <c r="S194" i="63" s="1"/>
  <c r="S172" i="88"/>
  <c r="S194" i="88" s="1"/>
  <c r="S172" i="67"/>
  <c r="S194" i="67" s="1"/>
  <c r="AC143" i="88"/>
  <c r="AC193" i="88" s="1"/>
  <c r="AC143" i="75"/>
  <c r="AC193" i="75" s="1"/>
  <c r="AC143" i="63"/>
  <c r="AC193" i="63" s="1"/>
  <c r="AC193" i="71"/>
  <c r="AC143" i="68"/>
  <c r="AC193" i="68" s="1"/>
  <c r="AC143" i="70"/>
  <c r="AC193" i="70" s="1"/>
  <c r="AC143" i="72"/>
  <c r="AC193" i="72" s="1"/>
  <c r="AC143" i="73"/>
  <c r="AC193" i="73" s="1"/>
  <c r="AC143" i="69"/>
  <c r="AC193" i="69" s="1"/>
  <c r="K172" i="71"/>
  <c r="K194" i="71" s="1"/>
  <c r="R176" i="71"/>
  <c r="U214" i="88"/>
  <c r="Z143" i="75"/>
  <c r="Z193" i="75" s="1"/>
  <c r="Z143" i="88"/>
  <c r="Z193" i="88" s="1"/>
  <c r="Z143" i="69"/>
  <c r="Z193" i="69" s="1"/>
  <c r="Z143" i="72"/>
  <c r="Z193" i="72" s="1"/>
  <c r="Z143" i="68"/>
  <c r="Z193" i="68" s="1"/>
  <c r="Z143" i="70"/>
  <c r="Z193" i="70" s="1"/>
  <c r="Z193" i="71"/>
  <c r="Z143" i="63"/>
  <c r="Z193" i="63" s="1"/>
  <c r="Z143" i="73"/>
  <c r="Z193" i="73" s="1"/>
  <c r="O143" i="88"/>
  <c r="O193" i="88" s="1"/>
  <c r="O143" i="72"/>
  <c r="O193" i="72" s="1"/>
  <c r="O143" i="63"/>
  <c r="O193" i="63" s="1"/>
  <c r="O143" i="67"/>
  <c r="O193" i="67" s="1"/>
  <c r="AN143" i="75"/>
  <c r="AN193" i="75" s="1"/>
  <c r="AN143" i="68"/>
  <c r="AN193" i="68" s="1"/>
  <c r="AN143" i="63"/>
  <c r="AN193" i="63" s="1"/>
  <c r="AN143" i="70"/>
  <c r="AN193" i="70" s="1"/>
  <c r="AN143" i="69"/>
  <c r="AN193" i="69" s="1"/>
  <c r="AN193" i="71"/>
  <c r="AN143" i="72"/>
  <c r="AN193" i="72" s="1"/>
  <c r="AN143" i="73"/>
  <c r="AN193" i="73" s="1"/>
  <c r="AN143" i="88"/>
  <c r="AN193" i="88" s="1"/>
  <c r="X172" i="63"/>
  <c r="X194" i="63" s="1"/>
  <c r="P172" i="63"/>
  <c r="P194" i="63" s="1"/>
  <c r="P172" i="73"/>
  <c r="P194" i="73" s="1"/>
  <c r="P172" i="67"/>
  <c r="P194" i="67" s="1"/>
  <c r="P172" i="69"/>
  <c r="P194" i="69" s="1"/>
  <c r="P172" i="68"/>
  <c r="P194" i="68" s="1"/>
  <c r="P172" i="71"/>
  <c r="P194" i="71" s="1"/>
  <c r="R143" i="70"/>
  <c r="R193" i="70" s="1"/>
  <c r="R143" i="73"/>
  <c r="R193" i="73" s="1"/>
  <c r="R143" i="72"/>
  <c r="R193" i="72" s="1"/>
  <c r="R143" i="63"/>
  <c r="R193" i="63" s="1"/>
  <c r="R193" i="71"/>
  <c r="R143" i="75"/>
  <c r="R193" i="75" s="1"/>
  <c r="R143" i="68"/>
  <c r="R193" i="68" s="1"/>
  <c r="R143" i="69"/>
  <c r="R193" i="69" s="1"/>
  <c r="R143" i="88"/>
  <c r="R193" i="88" s="1"/>
  <c r="AK213" i="88"/>
  <c r="AM196" i="67" l="1"/>
  <c r="AV196" i="67"/>
  <c r="AZ196" i="88"/>
  <c r="AK196" i="68"/>
  <c r="F200" i="63"/>
  <c r="N200" i="73"/>
  <c r="AM200" i="70"/>
  <c r="J201" i="67"/>
  <c r="Z202" i="63"/>
  <c r="H200" i="73"/>
  <c r="H201" i="73"/>
  <c r="AY202" i="73"/>
  <c r="AY201" i="73"/>
  <c r="AL202" i="72"/>
  <c r="AL201" i="72"/>
  <c r="AL200" i="72"/>
  <c r="Z202" i="71"/>
  <c r="Z201" i="71"/>
  <c r="L200" i="71"/>
  <c r="L201" i="71"/>
  <c r="H201" i="71"/>
  <c r="Z200" i="71"/>
  <c r="AI202" i="70"/>
  <c r="AI201" i="70"/>
  <c r="AO202" i="70"/>
  <c r="AO201" i="70"/>
  <c r="AI200" i="70"/>
  <c r="H201" i="70"/>
  <c r="AO200" i="70"/>
  <c r="AM202" i="70"/>
  <c r="AM201" i="70"/>
  <c r="H200" i="70"/>
  <c r="AI202" i="69"/>
  <c r="AI201" i="69"/>
  <c r="AZ202" i="69"/>
  <c r="AZ201" i="69"/>
  <c r="BB202" i="69"/>
  <c r="BB201" i="69"/>
  <c r="BB200" i="69"/>
  <c r="BA202" i="68"/>
  <c r="BA201" i="68"/>
  <c r="AG202" i="68"/>
  <c r="AG201" i="68"/>
  <c r="AH200" i="68"/>
  <c r="AK202" i="68"/>
  <c r="AK201" i="68"/>
  <c r="AS202" i="68"/>
  <c r="AS201" i="68"/>
  <c r="AS200" i="68"/>
  <c r="AQ202" i="68"/>
  <c r="AQ201" i="68"/>
  <c r="AH202" i="68"/>
  <c r="AH201" i="68"/>
  <c r="W202" i="68"/>
  <c r="W222" i="68" s="1"/>
  <c r="W200" i="68"/>
  <c r="W201" i="68"/>
  <c r="AX202" i="68"/>
  <c r="AX201" i="68"/>
  <c r="AK200" i="68"/>
  <c r="AJ200" i="67"/>
  <c r="AJ202" i="67"/>
  <c r="AJ201" i="67"/>
  <c r="AM202" i="67"/>
  <c r="AM201" i="67"/>
  <c r="AM200" i="67"/>
  <c r="AV202" i="67"/>
  <c r="AV200" i="67"/>
  <c r="AV201" i="67"/>
  <c r="AM215" i="74"/>
  <c r="E213" i="74"/>
  <c r="AK215" i="68"/>
  <c r="AZ213" i="74"/>
  <c r="AH215" i="74"/>
  <c r="AA215" i="74"/>
  <c r="AT213" i="74"/>
  <c r="M213" i="74"/>
  <c r="AN213" i="74"/>
  <c r="AN200" i="63"/>
  <c r="AZ215" i="74"/>
  <c r="S213" i="74"/>
  <c r="G215" i="74"/>
  <c r="H214" i="74"/>
  <c r="AW215" i="74"/>
  <c r="AC215" i="74"/>
  <c r="V215" i="74"/>
  <c r="AW213" i="74"/>
  <c r="AI215" i="74"/>
  <c r="AU213" i="74"/>
  <c r="AS215" i="74"/>
  <c r="AO213" i="67"/>
  <c r="U215" i="74"/>
  <c r="AE215" i="74"/>
  <c r="F214" i="74"/>
  <c r="F201" i="63"/>
  <c r="AF213" i="74"/>
  <c r="AF200" i="63"/>
  <c r="AJ213" i="74"/>
  <c r="AG213" i="74"/>
  <c r="T213" i="74"/>
  <c r="P214" i="75"/>
  <c r="O213" i="75"/>
  <c r="AP213" i="74"/>
  <c r="G214" i="74"/>
  <c r="Y213" i="74"/>
  <c r="G213" i="74"/>
  <c r="P215" i="74"/>
  <c r="F215" i="74"/>
  <c r="F202" i="63"/>
  <c r="L214" i="74"/>
  <c r="M214" i="74"/>
  <c r="P213" i="74"/>
  <c r="AD215" i="74"/>
  <c r="AT215" i="68"/>
  <c r="R214" i="74"/>
  <c r="AU215" i="74"/>
  <c r="X213" i="67"/>
  <c r="O215" i="74"/>
  <c r="K213" i="74"/>
  <c r="AO215" i="68"/>
  <c r="X214" i="74"/>
  <c r="R213" i="74"/>
  <c r="K214" i="67"/>
  <c r="BA213" i="74"/>
  <c r="T215" i="74"/>
  <c r="H215" i="70"/>
  <c r="AF215" i="74"/>
  <c r="AF202" i="63"/>
  <c r="J214" i="74"/>
  <c r="K215" i="74"/>
  <c r="I215" i="74"/>
  <c r="N215" i="74"/>
  <c r="S214" i="74"/>
  <c r="Z213" i="67"/>
  <c r="Z200" i="63"/>
  <c r="AX215" i="74"/>
  <c r="AD213" i="74"/>
  <c r="I214" i="74"/>
  <c r="Y215" i="74"/>
  <c r="W200" i="63"/>
  <c r="W201" i="63"/>
  <c r="F131" i="88"/>
  <c r="G129" i="88" s="1"/>
  <c r="G131" i="88" s="1"/>
  <c r="AE196" i="74"/>
  <c r="V196" i="74"/>
  <c r="AY196" i="74"/>
  <c r="AH196" i="74"/>
  <c r="Y196" i="74"/>
  <c r="AM196" i="74"/>
  <c r="P196" i="69"/>
  <c r="P202" i="69" s="1"/>
  <c r="Q196" i="74"/>
  <c r="BB196" i="74"/>
  <c r="AS196" i="74"/>
  <c r="AJ196" i="74"/>
  <c r="S196" i="74"/>
  <c r="AV196" i="74"/>
  <c r="Z216" i="71"/>
  <c r="Z221" i="71"/>
  <c r="S214" i="73"/>
  <c r="U213" i="70"/>
  <c r="R214" i="69"/>
  <c r="AA213" i="71"/>
  <c r="T213" i="72"/>
  <c r="AW213" i="70"/>
  <c r="Y213" i="70"/>
  <c r="AF215" i="72"/>
  <c r="AF215" i="69"/>
  <c r="AZ213" i="70"/>
  <c r="O214" i="70"/>
  <c r="Q215" i="71"/>
  <c r="G214" i="68"/>
  <c r="AD213" i="70"/>
  <c r="I214" i="71"/>
  <c r="X213" i="68"/>
  <c r="AH215" i="73"/>
  <c r="Y215" i="67"/>
  <c r="AL196" i="75"/>
  <c r="J213" i="73"/>
  <c r="AX196" i="73"/>
  <c r="G215" i="67"/>
  <c r="AM196" i="72"/>
  <c r="AS215" i="72"/>
  <c r="AO196" i="72"/>
  <c r="AJ196" i="68"/>
  <c r="O215" i="72"/>
  <c r="AQ215" i="69"/>
  <c r="AO213" i="69"/>
  <c r="AO196" i="68"/>
  <c r="AO200" i="68" s="1"/>
  <c r="AO196" i="71"/>
  <c r="AO200" i="71" s="1"/>
  <c r="S215" i="72"/>
  <c r="F196" i="70"/>
  <c r="F200" i="70" s="1"/>
  <c r="N213" i="72"/>
  <c r="Z196" i="68"/>
  <c r="I196" i="71"/>
  <c r="I202" i="71" s="1"/>
  <c r="AB196" i="69"/>
  <c r="AQ196" i="70"/>
  <c r="AQ200" i="70" s="1"/>
  <c r="F196" i="68"/>
  <c r="F201" i="68" s="1"/>
  <c r="L196" i="69"/>
  <c r="L202" i="69" s="1"/>
  <c r="G196" i="68"/>
  <c r="G202" i="68" s="1"/>
  <c r="W196" i="72"/>
  <c r="W196" i="71"/>
  <c r="S196" i="71"/>
  <c r="S202" i="71" s="1"/>
  <c r="AM196" i="75"/>
  <c r="AT196" i="75"/>
  <c r="AG196" i="70"/>
  <c r="AJ196" i="72"/>
  <c r="AI201" i="75"/>
  <c r="E196" i="75"/>
  <c r="BA196" i="69"/>
  <c r="E196" i="71"/>
  <c r="E200" i="71" s="1"/>
  <c r="E204" i="71" s="1"/>
  <c r="E196" i="67"/>
  <c r="E200" i="67" s="1"/>
  <c r="E204" i="67" s="1"/>
  <c r="I213" i="75"/>
  <c r="M196" i="67"/>
  <c r="M202" i="67" s="1"/>
  <c r="K213" i="73"/>
  <c r="AE196" i="75"/>
  <c r="N196" i="68"/>
  <c r="N202" i="68" s="1"/>
  <c r="K215" i="72"/>
  <c r="O196" i="73"/>
  <c r="O202" i="73" s="1"/>
  <c r="Y196" i="69"/>
  <c r="Y200" i="69" s="1"/>
  <c r="T196" i="67"/>
  <c r="T202" i="67" s="1"/>
  <c r="H213" i="68"/>
  <c r="X215" i="75"/>
  <c r="AK196" i="75"/>
  <c r="AI215" i="73"/>
  <c r="I196" i="69"/>
  <c r="I202" i="69" s="1"/>
  <c r="H196" i="75"/>
  <c r="H201" i="75" s="1"/>
  <c r="G213" i="68"/>
  <c r="M196" i="69"/>
  <c r="M202" i="69" s="1"/>
  <c r="AC215" i="70"/>
  <c r="AD196" i="75"/>
  <c r="AF213" i="69"/>
  <c r="V215" i="75"/>
  <c r="I215" i="67"/>
  <c r="I215" i="71"/>
  <c r="AT215" i="67"/>
  <c r="AV196" i="75"/>
  <c r="AR196" i="75"/>
  <c r="V213" i="71"/>
  <c r="X196" i="70"/>
  <c r="X202" i="70" s="1"/>
  <c r="U215" i="69"/>
  <c r="AR215" i="75"/>
  <c r="AR215" i="71"/>
  <c r="K196" i="72"/>
  <c r="K202" i="72" s="1"/>
  <c r="P215" i="67"/>
  <c r="Q213" i="75"/>
  <c r="Q200" i="75"/>
  <c r="AL196" i="67"/>
  <c r="AH213" i="72"/>
  <c r="O196" i="67"/>
  <c r="O202" i="67" s="1"/>
  <c r="BA215" i="72"/>
  <c r="AT213" i="72"/>
  <c r="AT213" i="73"/>
  <c r="M213" i="71"/>
  <c r="AM215" i="67"/>
  <c r="V196" i="68"/>
  <c r="V200" i="68" s="1"/>
  <c r="F215" i="72"/>
  <c r="N215" i="73"/>
  <c r="N196" i="72"/>
  <c r="N202" i="72" s="1"/>
  <c r="AF196" i="70"/>
  <c r="L214" i="72"/>
  <c r="R215" i="67"/>
  <c r="AJ213" i="67"/>
  <c r="O213" i="69"/>
  <c r="BA215" i="74"/>
  <c r="O196" i="74"/>
  <c r="AL196" i="74"/>
  <c r="AC196" i="74"/>
  <c r="T196" i="74"/>
  <c r="AX196" i="74"/>
  <c r="AF196" i="74"/>
  <c r="P214" i="70"/>
  <c r="AR196" i="69"/>
  <c r="AM213" i="67"/>
  <c r="AZ213" i="67"/>
  <c r="X214" i="69"/>
  <c r="F213" i="73"/>
  <c r="AQ215" i="74"/>
  <c r="M215" i="70"/>
  <c r="S213" i="67"/>
  <c r="I213" i="69"/>
  <c r="G213" i="69"/>
  <c r="L215" i="74"/>
  <c r="Q196" i="71"/>
  <c r="Q202" i="71" s="1"/>
  <c r="U213" i="67"/>
  <c r="S214" i="67"/>
  <c r="AO215" i="70"/>
  <c r="W215" i="71"/>
  <c r="Z215" i="69"/>
  <c r="AU215" i="69"/>
  <c r="AX215" i="71"/>
  <c r="R213" i="75"/>
  <c r="R200" i="75"/>
  <c r="P214" i="69"/>
  <c r="AN213" i="71"/>
  <c r="O213" i="72"/>
  <c r="Z213" i="69"/>
  <c r="AC213" i="72"/>
  <c r="S214" i="68"/>
  <c r="T214" i="73"/>
  <c r="R215" i="72"/>
  <c r="AI213" i="68"/>
  <c r="U213" i="73"/>
  <c r="AC214" i="70"/>
  <c r="AC214" i="68"/>
  <c r="BA213" i="68"/>
  <c r="X214" i="75"/>
  <c r="AO215" i="67"/>
  <c r="R214" i="72"/>
  <c r="AJ215" i="75"/>
  <c r="P213" i="71"/>
  <c r="AJ213" i="72"/>
  <c r="AP213" i="70"/>
  <c r="AY215" i="73"/>
  <c r="M215" i="71"/>
  <c r="M215" i="67"/>
  <c r="M214" i="68"/>
  <c r="AG213" i="73"/>
  <c r="W215" i="68"/>
  <c r="AD215" i="72"/>
  <c r="T215" i="67"/>
  <c r="AU213" i="71"/>
  <c r="AQ213" i="71"/>
  <c r="L215" i="71"/>
  <c r="AE215" i="72"/>
  <c r="F213" i="71"/>
  <c r="AU215" i="73"/>
  <c r="AK215" i="72"/>
  <c r="AA213" i="70"/>
  <c r="H215" i="67"/>
  <c r="AN215" i="75"/>
  <c r="T213" i="73"/>
  <c r="Y213" i="73"/>
  <c r="S213" i="71"/>
  <c r="S213" i="73"/>
  <c r="AZ213" i="72"/>
  <c r="O214" i="73"/>
  <c r="Q215" i="75"/>
  <c r="Q202" i="75"/>
  <c r="AR213" i="70"/>
  <c r="G214" i="69"/>
  <c r="AD213" i="73"/>
  <c r="I214" i="73"/>
  <c r="X213" i="70"/>
  <c r="Y215" i="71"/>
  <c r="H214" i="75"/>
  <c r="J213" i="70"/>
  <c r="U196" i="69"/>
  <c r="G215" i="72"/>
  <c r="AS215" i="67"/>
  <c r="AP196" i="70"/>
  <c r="AJ196" i="71"/>
  <c r="O215" i="73"/>
  <c r="AQ215" i="70"/>
  <c r="AO213" i="72"/>
  <c r="AM213" i="75"/>
  <c r="AM213" i="73"/>
  <c r="S215" i="67"/>
  <c r="S215" i="69"/>
  <c r="Y196" i="68"/>
  <c r="W196" i="73"/>
  <c r="N213" i="69"/>
  <c r="L196" i="73"/>
  <c r="L202" i="73" s="1"/>
  <c r="AA196" i="70"/>
  <c r="AA200" i="70" s="1"/>
  <c r="AI196" i="68"/>
  <c r="AI200" i="68" s="1"/>
  <c r="AH196" i="69"/>
  <c r="AL196" i="70"/>
  <c r="AA196" i="73"/>
  <c r="AB196" i="73"/>
  <c r="L196" i="67"/>
  <c r="L202" i="67" s="1"/>
  <c r="W196" i="75"/>
  <c r="G196" i="67"/>
  <c r="G202" i="67" s="1"/>
  <c r="AE196" i="69"/>
  <c r="AK196" i="71"/>
  <c r="BA196" i="72"/>
  <c r="BB196" i="71"/>
  <c r="AY196" i="67"/>
  <c r="AZ196" i="71"/>
  <c r="AZ200" i="71" s="1"/>
  <c r="E196" i="73"/>
  <c r="J214" i="70"/>
  <c r="J214" i="69"/>
  <c r="AA196" i="67"/>
  <c r="AM196" i="68"/>
  <c r="J196" i="75"/>
  <c r="K215" i="70"/>
  <c r="AW196" i="69"/>
  <c r="AW200" i="69" s="1"/>
  <c r="K196" i="71"/>
  <c r="K202" i="71" s="1"/>
  <c r="J215" i="70"/>
  <c r="J215" i="67"/>
  <c r="H213" i="73"/>
  <c r="X215" i="71"/>
  <c r="AK196" i="72"/>
  <c r="AI215" i="71"/>
  <c r="AW215" i="75"/>
  <c r="F214" i="68"/>
  <c r="AR196" i="70"/>
  <c r="AR200" i="70" s="1"/>
  <c r="G213" i="71"/>
  <c r="AJ196" i="75"/>
  <c r="AJ202" i="75" s="1"/>
  <c r="AC215" i="67"/>
  <c r="AW196" i="71"/>
  <c r="AF213" i="73"/>
  <c r="AO196" i="67"/>
  <c r="AO200" i="67" s="1"/>
  <c r="V215" i="72"/>
  <c r="I215" i="68"/>
  <c r="N196" i="71"/>
  <c r="N202" i="71" s="1"/>
  <c r="AT215" i="71"/>
  <c r="AX196" i="72"/>
  <c r="AL196" i="69"/>
  <c r="V213" i="70"/>
  <c r="AD196" i="67"/>
  <c r="U215" i="73"/>
  <c r="AR215" i="70"/>
  <c r="P196" i="72"/>
  <c r="P202" i="72" s="1"/>
  <c r="P215" i="68"/>
  <c r="AP215" i="67"/>
  <c r="Q213" i="71"/>
  <c r="AF196" i="75"/>
  <c r="AF202" i="75" s="1"/>
  <c r="G196" i="69"/>
  <c r="G201" i="69" s="1"/>
  <c r="BA215" i="71"/>
  <c r="M213" i="67"/>
  <c r="AM215" i="71"/>
  <c r="Q196" i="72"/>
  <c r="Q202" i="72" s="1"/>
  <c r="H214" i="68"/>
  <c r="F215" i="70"/>
  <c r="N215" i="67"/>
  <c r="O196" i="75"/>
  <c r="O202" i="75" s="1"/>
  <c r="I196" i="68"/>
  <c r="I202" i="68" s="1"/>
  <c r="L214" i="70"/>
  <c r="AI213" i="74"/>
  <c r="AU215" i="68"/>
  <c r="BA215" i="68"/>
  <c r="AO196" i="74"/>
  <c r="AD196" i="74"/>
  <c r="U196" i="74"/>
  <c r="L196" i="74"/>
  <c r="AP196" i="74"/>
  <c r="X196" i="74"/>
  <c r="AN215" i="74"/>
  <c r="J215" i="74"/>
  <c r="F215" i="69"/>
  <c r="G196" i="72"/>
  <c r="G202" i="72" s="1"/>
  <c r="S215" i="74"/>
  <c r="AQ215" i="68"/>
  <c r="O213" i="73"/>
  <c r="X213" i="74"/>
  <c r="J196" i="69"/>
  <c r="J202" i="69" s="1"/>
  <c r="AI215" i="68"/>
  <c r="N213" i="74"/>
  <c r="AD213" i="67"/>
  <c r="K196" i="69"/>
  <c r="K202" i="69" s="1"/>
  <c r="L213" i="73"/>
  <c r="L213" i="74"/>
  <c r="AC215" i="68"/>
  <c r="AZ215" i="68"/>
  <c r="AK215" i="74"/>
  <c r="AH213" i="74"/>
  <c r="P214" i="68"/>
  <c r="AY213" i="73"/>
  <c r="R214" i="68"/>
  <c r="AJ215" i="72"/>
  <c r="AY215" i="72"/>
  <c r="AD215" i="73"/>
  <c r="AK215" i="73"/>
  <c r="R213" i="71"/>
  <c r="Q214" i="70"/>
  <c r="R215" i="68"/>
  <c r="U213" i="68"/>
  <c r="P213" i="72"/>
  <c r="E213" i="70"/>
  <c r="Z215" i="72"/>
  <c r="N214" i="73"/>
  <c r="L215" i="69"/>
  <c r="H215" i="73"/>
  <c r="AE215" i="75"/>
  <c r="AE202" i="75"/>
  <c r="AU215" i="67"/>
  <c r="AX215" i="67"/>
  <c r="AK215" i="75"/>
  <c r="AK202" i="75"/>
  <c r="L213" i="75"/>
  <c r="AA213" i="69"/>
  <c r="H215" i="69"/>
  <c r="AN215" i="70"/>
  <c r="T213" i="70"/>
  <c r="AW213" i="67"/>
  <c r="AW213" i="68"/>
  <c r="Y213" i="75"/>
  <c r="AF215" i="73"/>
  <c r="AZ213" i="71"/>
  <c r="AZ213" i="73"/>
  <c r="O214" i="67"/>
  <c r="AR213" i="73"/>
  <c r="G214" i="73"/>
  <c r="AD213" i="69"/>
  <c r="I214" i="68"/>
  <c r="X213" i="75"/>
  <c r="AH215" i="72"/>
  <c r="F214" i="71"/>
  <c r="AA215" i="75"/>
  <c r="J213" i="71"/>
  <c r="P196" i="70"/>
  <c r="P202" i="70" s="1"/>
  <c r="G215" i="75"/>
  <c r="AS215" i="73"/>
  <c r="O196" i="72"/>
  <c r="O202" i="72" s="1"/>
  <c r="O215" i="70"/>
  <c r="AQ215" i="75"/>
  <c r="AO213" i="68"/>
  <c r="AM213" i="72"/>
  <c r="S215" i="75"/>
  <c r="M196" i="73"/>
  <c r="M202" i="73" s="1"/>
  <c r="F196" i="71"/>
  <c r="F201" i="71" s="1"/>
  <c r="N213" i="71"/>
  <c r="K196" i="68"/>
  <c r="K202" i="68" s="1"/>
  <c r="AT196" i="67"/>
  <c r="AT200" i="67" s="1"/>
  <c r="AE196" i="72"/>
  <c r="AK196" i="73"/>
  <c r="AI196" i="73"/>
  <c r="AI200" i="73" s="1"/>
  <c r="AT196" i="69"/>
  <c r="AF196" i="71"/>
  <c r="J196" i="71"/>
  <c r="J202" i="71" s="1"/>
  <c r="AR196" i="71"/>
  <c r="AR200" i="71" s="1"/>
  <c r="AU196" i="73"/>
  <c r="AU200" i="73" s="1"/>
  <c r="AH196" i="75"/>
  <c r="AH202" i="75" s="1"/>
  <c r="AA196" i="68"/>
  <c r="AA200" i="68" s="1"/>
  <c r="K196" i="73"/>
  <c r="K202" i="73" s="1"/>
  <c r="Z196" i="69"/>
  <c r="Z200" i="69" s="1"/>
  <c r="Q196" i="67"/>
  <c r="Q202" i="67" s="1"/>
  <c r="AB196" i="71"/>
  <c r="L196" i="70"/>
  <c r="L202" i="70" s="1"/>
  <c r="U196" i="70"/>
  <c r="U200" i="70" s="1"/>
  <c r="R196" i="71"/>
  <c r="R202" i="71" s="1"/>
  <c r="R196" i="69"/>
  <c r="R202" i="69" s="1"/>
  <c r="AZ196" i="75"/>
  <c r="BB196" i="70"/>
  <c r="AZ196" i="70"/>
  <c r="BB196" i="68"/>
  <c r="AY196" i="68"/>
  <c r="AY200" i="68" s="1"/>
  <c r="F196" i="73"/>
  <c r="F201" i="73" s="1"/>
  <c r="J196" i="73"/>
  <c r="J202" i="73" s="1"/>
  <c r="K213" i="69"/>
  <c r="X196" i="75"/>
  <c r="X202" i="75" s="1"/>
  <c r="AB196" i="75"/>
  <c r="K215" i="71"/>
  <c r="AF196" i="69"/>
  <c r="AF200" i="69" s="1"/>
  <c r="U196" i="72"/>
  <c r="H213" i="69"/>
  <c r="H213" i="71"/>
  <c r="AI215" i="69"/>
  <c r="F214" i="73"/>
  <c r="F196" i="72"/>
  <c r="F200" i="72" s="1"/>
  <c r="G213" i="72"/>
  <c r="G196" i="71"/>
  <c r="G202" i="71" s="1"/>
  <c r="AC215" i="71"/>
  <c r="AF213" i="71"/>
  <c r="L196" i="72"/>
  <c r="L202" i="72" s="1"/>
  <c r="V215" i="71"/>
  <c r="I215" i="69"/>
  <c r="AT215" i="75"/>
  <c r="AT202" i="75"/>
  <c r="AT215" i="69"/>
  <c r="T196" i="70"/>
  <c r="T202" i="70" s="1"/>
  <c r="AB196" i="68"/>
  <c r="U196" i="71"/>
  <c r="P215" i="72"/>
  <c r="P215" i="75"/>
  <c r="AP215" i="69"/>
  <c r="Q213" i="73"/>
  <c r="I213" i="72"/>
  <c r="AW196" i="72"/>
  <c r="AW200" i="72" s="1"/>
  <c r="AH213" i="70"/>
  <c r="AQ196" i="67"/>
  <c r="AQ200" i="67" s="1"/>
  <c r="AT213" i="75"/>
  <c r="AT200" i="75"/>
  <c r="M213" i="69"/>
  <c r="M213" i="75"/>
  <c r="AM196" i="73"/>
  <c r="R196" i="70"/>
  <c r="R202" i="70" s="1"/>
  <c r="N215" i="75"/>
  <c r="Y196" i="75"/>
  <c r="K214" i="74"/>
  <c r="AI213" i="67"/>
  <c r="J214" i="68"/>
  <c r="Q213" i="74"/>
  <c r="M196" i="74"/>
  <c r="P196" i="74"/>
  <c r="AN215" i="68"/>
  <c r="J215" i="68"/>
  <c r="Y196" i="71"/>
  <c r="Y200" i="71" s="1"/>
  <c r="AO213" i="74"/>
  <c r="S215" i="68"/>
  <c r="H215" i="74"/>
  <c r="O213" i="74"/>
  <c r="Z213" i="74"/>
  <c r="H196" i="67"/>
  <c r="H202" i="67" s="1"/>
  <c r="N213" i="67"/>
  <c r="V196" i="73"/>
  <c r="V200" i="73" s="1"/>
  <c r="Q214" i="74"/>
  <c r="AR213" i="74"/>
  <c r="L213" i="67"/>
  <c r="F214" i="70"/>
  <c r="AH213" i="67"/>
  <c r="K214" i="75"/>
  <c r="AP213" i="73"/>
  <c r="E213" i="75"/>
  <c r="E200" i="75"/>
  <c r="E204" i="75" s="1"/>
  <c r="I214" i="70"/>
  <c r="P214" i="67"/>
  <c r="BA213" i="71"/>
  <c r="AO215" i="72"/>
  <c r="AJ213" i="75"/>
  <c r="AJ200" i="75"/>
  <c r="T215" i="72"/>
  <c r="H215" i="71"/>
  <c r="P214" i="73"/>
  <c r="Z213" i="73"/>
  <c r="S214" i="69"/>
  <c r="T214" i="71"/>
  <c r="AI213" i="72"/>
  <c r="X214" i="71"/>
  <c r="AO215" i="75"/>
  <c r="R214" i="75"/>
  <c r="R201" i="75"/>
  <c r="AJ213" i="70"/>
  <c r="AY215" i="67"/>
  <c r="M215" i="75"/>
  <c r="AG213" i="72"/>
  <c r="W215" i="67"/>
  <c r="AD215" i="71"/>
  <c r="T215" i="70"/>
  <c r="E213" i="68"/>
  <c r="AU213" i="73"/>
  <c r="Z215" i="70"/>
  <c r="AQ213" i="68"/>
  <c r="N214" i="68"/>
  <c r="N214" i="72"/>
  <c r="AE215" i="70"/>
  <c r="F213" i="72"/>
  <c r="AX215" i="75"/>
  <c r="AK215" i="71"/>
  <c r="H215" i="75"/>
  <c r="AN215" i="67"/>
  <c r="T213" i="75"/>
  <c r="AW213" i="73"/>
  <c r="AW213" i="69"/>
  <c r="Y213" i="72"/>
  <c r="AF215" i="75"/>
  <c r="S213" i="72"/>
  <c r="AZ213" i="69"/>
  <c r="O214" i="72"/>
  <c r="Q215" i="70"/>
  <c r="Q215" i="67"/>
  <c r="AR213" i="72"/>
  <c r="G214" i="72"/>
  <c r="AD213" i="75"/>
  <c r="AD200" i="75"/>
  <c r="X213" i="73"/>
  <c r="AH215" i="67"/>
  <c r="AA215" i="68"/>
  <c r="AA215" i="73"/>
  <c r="J213" i="67"/>
  <c r="G215" i="70"/>
  <c r="AS215" i="75"/>
  <c r="AD196" i="70"/>
  <c r="AQ215" i="67"/>
  <c r="AM213" i="71"/>
  <c r="S215" i="71"/>
  <c r="AH196" i="72"/>
  <c r="AH200" i="72" s="1"/>
  <c r="I196" i="75"/>
  <c r="N213" i="68"/>
  <c r="AF196" i="67"/>
  <c r="AF200" i="67" s="1"/>
  <c r="AC196" i="69"/>
  <c r="AC202" i="69" s="1"/>
  <c r="AT196" i="68"/>
  <c r="AV196" i="70"/>
  <c r="AE196" i="71"/>
  <c r="O196" i="70"/>
  <c r="O202" i="70" s="1"/>
  <c r="AQ196" i="69"/>
  <c r="U196" i="67"/>
  <c r="U200" i="67" s="1"/>
  <c r="AH196" i="73"/>
  <c r="X196" i="71"/>
  <c r="X202" i="71" s="1"/>
  <c r="AX196" i="67"/>
  <c r="AK196" i="69"/>
  <c r="X196" i="68"/>
  <c r="X202" i="68" s="1"/>
  <c r="AQ196" i="75"/>
  <c r="AQ202" i="75" s="1"/>
  <c r="AC196" i="72"/>
  <c r="AC202" i="72" s="1"/>
  <c r="T196" i="69"/>
  <c r="T202" i="69" s="1"/>
  <c r="Z196" i="67"/>
  <c r="BB196" i="73"/>
  <c r="BB196" i="75"/>
  <c r="BA196" i="70"/>
  <c r="BA196" i="67"/>
  <c r="BA200" i="67" s="1"/>
  <c r="BA196" i="71"/>
  <c r="BA200" i="71" s="1"/>
  <c r="J214" i="73"/>
  <c r="M196" i="68"/>
  <c r="M202" i="68" s="1"/>
  <c r="K213" i="75"/>
  <c r="AV196" i="71"/>
  <c r="Y196" i="72"/>
  <c r="Y200" i="72" s="1"/>
  <c r="K215" i="67"/>
  <c r="AP196" i="72"/>
  <c r="AC196" i="71"/>
  <c r="AC202" i="71" s="1"/>
  <c r="J215" i="75"/>
  <c r="J202" i="75"/>
  <c r="AC196" i="70"/>
  <c r="AC202" i="70" s="1"/>
  <c r="X215" i="69"/>
  <c r="AW215" i="67"/>
  <c r="V196" i="75"/>
  <c r="Q196" i="69"/>
  <c r="Q202" i="69" s="1"/>
  <c r="AC215" i="69"/>
  <c r="AF213" i="67"/>
  <c r="AF213" i="72"/>
  <c r="V215" i="68"/>
  <c r="AT215" i="72"/>
  <c r="AT196" i="70"/>
  <c r="AT200" i="70" s="1"/>
  <c r="I196" i="73"/>
  <c r="I202" i="73" s="1"/>
  <c r="V213" i="69"/>
  <c r="AF196" i="68"/>
  <c r="AF200" i="68" s="1"/>
  <c r="AU196" i="71"/>
  <c r="P215" i="70"/>
  <c r="AP215" i="73"/>
  <c r="AP215" i="70"/>
  <c r="Q213" i="69"/>
  <c r="I213" i="68"/>
  <c r="I196" i="70"/>
  <c r="I202" i="70" s="1"/>
  <c r="AH213" i="69"/>
  <c r="V196" i="69"/>
  <c r="M213" i="73"/>
  <c r="W196" i="70"/>
  <c r="AM215" i="69"/>
  <c r="H214" i="73"/>
  <c r="F215" i="67"/>
  <c r="F215" i="71"/>
  <c r="X196" i="67"/>
  <c r="X202" i="67" s="1"/>
  <c r="AE196" i="73"/>
  <c r="L214" i="69"/>
  <c r="K214" i="68"/>
  <c r="AN213" i="67"/>
  <c r="J213" i="74"/>
  <c r="Q213" i="67"/>
  <c r="N196" i="74"/>
  <c r="E196" i="74"/>
  <c r="AQ196" i="74"/>
  <c r="Z196" i="74"/>
  <c r="H196" i="74"/>
  <c r="AY213" i="74"/>
  <c r="AJ215" i="74"/>
  <c r="H214" i="71"/>
  <c r="AH196" i="71"/>
  <c r="AH200" i="71" s="1"/>
  <c r="T196" i="68"/>
  <c r="T202" i="68" s="1"/>
  <c r="O214" i="74"/>
  <c r="R213" i="67"/>
  <c r="AY215" i="74"/>
  <c r="H215" i="72"/>
  <c r="O213" i="70"/>
  <c r="T215" i="68"/>
  <c r="AX215" i="68"/>
  <c r="H213" i="74"/>
  <c r="AT215" i="74"/>
  <c r="AC213" i="74"/>
  <c r="Q214" i="67"/>
  <c r="AR213" i="67"/>
  <c r="X215" i="74"/>
  <c r="W215" i="70"/>
  <c r="N214" i="74"/>
  <c r="Z213" i="72"/>
  <c r="AI213" i="73"/>
  <c r="X214" i="73"/>
  <c r="M214" i="72"/>
  <c r="Y215" i="68"/>
  <c r="AU215" i="72"/>
  <c r="AN213" i="69"/>
  <c r="AC213" i="70"/>
  <c r="T214" i="70"/>
  <c r="AY213" i="75"/>
  <c r="Q214" i="72"/>
  <c r="AO215" i="71"/>
  <c r="E215" i="73"/>
  <c r="E215" i="69"/>
  <c r="E215" i="72"/>
  <c r="E215" i="74"/>
  <c r="E215" i="70"/>
  <c r="E215" i="71"/>
  <c r="E215" i="75"/>
  <c r="E215" i="68"/>
  <c r="E215" i="67"/>
  <c r="AP213" i="69"/>
  <c r="M214" i="73"/>
  <c r="AG213" i="68"/>
  <c r="W215" i="73"/>
  <c r="T215" i="71"/>
  <c r="AQ213" i="70"/>
  <c r="AN213" i="70"/>
  <c r="Z213" i="75"/>
  <c r="AC213" i="68"/>
  <c r="Q214" i="75"/>
  <c r="Q201" i="75"/>
  <c r="R215" i="73"/>
  <c r="AY213" i="69"/>
  <c r="AC214" i="71"/>
  <c r="BA213" i="75"/>
  <c r="AJ215" i="71"/>
  <c r="P213" i="68"/>
  <c r="AP213" i="71"/>
  <c r="M214" i="69"/>
  <c r="AZ215" i="73"/>
  <c r="R213" i="72"/>
  <c r="AC213" i="71"/>
  <c r="S214" i="70"/>
  <c r="O213" i="68"/>
  <c r="T214" i="68"/>
  <c r="Q214" i="68"/>
  <c r="R215" i="69"/>
  <c r="AI213" i="71"/>
  <c r="AY213" i="70"/>
  <c r="U213" i="75"/>
  <c r="U200" i="75"/>
  <c r="AC214" i="69"/>
  <c r="K214" i="73"/>
  <c r="BA213" i="72"/>
  <c r="X214" i="72"/>
  <c r="R214" i="67"/>
  <c r="AJ215" i="70"/>
  <c r="P213" i="75"/>
  <c r="P213" i="70"/>
  <c r="AJ213" i="73"/>
  <c r="AP213" i="68"/>
  <c r="AY215" i="75"/>
  <c r="M215" i="68"/>
  <c r="M214" i="67"/>
  <c r="AG213" i="75"/>
  <c r="AG213" i="69"/>
  <c r="AZ215" i="67"/>
  <c r="W215" i="69"/>
  <c r="AD215" i="70"/>
  <c r="T215" i="73"/>
  <c r="E213" i="72"/>
  <c r="AU213" i="67"/>
  <c r="AU213" i="68"/>
  <c r="Z215" i="73"/>
  <c r="AQ213" i="69"/>
  <c r="N214" i="75"/>
  <c r="L215" i="72"/>
  <c r="AE215" i="67"/>
  <c r="F213" i="67"/>
  <c r="F213" i="75"/>
  <c r="AU215" i="70"/>
  <c r="AX215" i="72"/>
  <c r="AK215" i="67"/>
  <c r="L213" i="68"/>
  <c r="AN215" i="73"/>
  <c r="AW213" i="75"/>
  <c r="Y213" i="67"/>
  <c r="Y213" i="69"/>
  <c r="AF215" i="70"/>
  <c r="S213" i="68"/>
  <c r="Q215" i="73"/>
  <c r="AR213" i="75"/>
  <c r="AR200" i="75"/>
  <c r="G214" i="71"/>
  <c r="I214" i="67"/>
  <c r="I214" i="72"/>
  <c r="X213" i="69"/>
  <c r="AH215" i="71"/>
  <c r="Y215" i="75"/>
  <c r="Y202" i="75"/>
  <c r="AA215" i="71"/>
  <c r="AA215" i="69"/>
  <c r="G215" i="68"/>
  <c r="AS215" i="70"/>
  <c r="AW196" i="73"/>
  <c r="AW200" i="73" s="1"/>
  <c r="O215" i="75"/>
  <c r="AQ215" i="71"/>
  <c r="AQ215" i="72"/>
  <c r="AO213" i="75"/>
  <c r="AM213" i="70"/>
  <c r="G213" i="73"/>
  <c r="S215" i="73"/>
  <c r="AW196" i="70"/>
  <c r="AW200" i="70" s="1"/>
  <c r="AU196" i="70"/>
  <c r="AU200" i="70" s="1"/>
  <c r="N213" i="73"/>
  <c r="K196" i="67"/>
  <c r="AL196" i="71"/>
  <c r="AR196" i="68"/>
  <c r="AR200" i="68" s="1"/>
  <c r="AN196" i="72"/>
  <c r="AN200" i="72" s="1"/>
  <c r="P196" i="68"/>
  <c r="P202" i="68" s="1"/>
  <c r="AP196" i="68"/>
  <c r="T196" i="73"/>
  <c r="T202" i="73" s="1"/>
  <c r="AU196" i="67"/>
  <c r="AO196" i="73"/>
  <c r="N196" i="75"/>
  <c r="N201" i="75" s="1"/>
  <c r="AD196" i="73"/>
  <c r="S196" i="72"/>
  <c r="S202" i="72" s="1"/>
  <c r="S196" i="68"/>
  <c r="S202" i="68" s="1"/>
  <c r="AH196" i="70"/>
  <c r="G196" i="70"/>
  <c r="G202" i="70" s="1"/>
  <c r="AB196" i="67"/>
  <c r="J196" i="68"/>
  <c r="J202" i="68" s="1"/>
  <c r="AZ196" i="72"/>
  <c r="AZ196" i="67"/>
  <c r="AZ200" i="67" s="1"/>
  <c r="AY196" i="72"/>
  <c r="BA196" i="73"/>
  <c r="J214" i="75"/>
  <c r="J201" i="75"/>
  <c r="AJ196" i="73"/>
  <c r="K213" i="72"/>
  <c r="AA196" i="72"/>
  <c r="AA200" i="72" s="1"/>
  <c r="K196" i="70"/>
  <c r="K202" i="70" s="1"/>
  <c r="AG196" i="72"/>
  <c r="AL196" i="73"/>
  <c r="J215" i="69"/>
  <c r="AP196" i="71"/>
  <c r="AP200" i="71" s="1"/>
  <c r="X215" i="67"/>
  <c r="AI215" i="72"/>
  <c r="AW215" i="68"/>
  <c r="AW215" i="73"/>
  <c r="F214" i="72"/>
  <c r="O196" i="68"/>
  <c r="O202" i="68" s="1"/>
  <c r="N196" i="67"/>
  <c r="N202" i="67" s="1"/>
  <c r="AC215" i="73"/>
  <c r="AF213" i="75"/>
  <c r="AF200" i="75"/>
  <c r="V215" i="69"/>
  <c r="V215" i="73"/>
  <c r="I215" i="75"/>
  <c r="AT215" i="73"/>
  <c r="Q196" i="73"/>
  <c r="Q202" i="73" s="1"/>
  <c r="Z196" i="72"/>
  <c r="Z200" i="72" s="1"/>
  <c r="AG196" i="75"/>
  <c r="V213" i="72"/>
  <c r="AU196" i="68"/>
  <c r="AU200" i="68" s="1"/>
  <c r="U215" i="67"/>
  <c r="AR215" i="69"/>
  <c r="T196" i="71"/>
  <c r="T202" i="71" s="1"/>
  <c r="AP215" i="75"/>
  <c r="Q213" i="68"/>
  <c r="I213" i="70"/>
  <c r="AH213" i="71"/>
  <c r="AH213" i="73"/>
  <c r="BA215" i="75"/>
  <c r="BA215" i="69"/>
  <c r="AT213" i="71"/>
  <c r="M213" i="68"/>
  <c r="AF196" i="72"/>
  <c r="AM215" i="70"/>
  <c r="H214" i="70"/>
  <c r="F215" i="75"/>
  <c r="AE196" i="68"/>
  <c r="AX196" i="71"/>
  <c r="AN196" i="75"/>
  <c r="L214" i="71"/>
  <c r="O213" i="71"/>
  <c r="J213" i="72"/>
  <c r="AR196" i="72"/>
  <c r="AR200" i="72" s="1"/>
  <c r="W196" i="74"/>
  <c r="G196" i="74"/>
  <c r="F196" i="74"/>
  <c r="AZ196" i="74"/>
  <c r="AI196" i="74"/>
  <c r="R196" i="74"/>
  <c r="AY213" i="67"/>
  <c r="AJ215" i="68"/>
  <c r="W196" i="67"/>
  <c r="F196" i="69"/>
  <c r="F202" i="69" s="1"/>
  <c r="O214" i="71"/>
  <c r="AC214" i="74"/>
  <c r="AY215" i="68"/>
  <c r="Q215" i="74"/>
  <c r="V213" i="74"/>
  <c r="Z215" i="74"/>
  <c r="AQ213" i="74"/>
  <c r="K213" i="67"/>
  <c r="H213" i="67"/>
  <c r="AC213" i="67"/>
  <c r="X215" i="68"/>
  <c r="N214" i="70"/>
  <c r="AN213" i="72"/>
  <c r="BA213" i="73"/>
  <c r="AZ215" i="72"/>
  <c r="AC214" i="75"/>
  <c r="X214" i="70"/>
  <c r="R213" i="73"/>
  <c r="AN213" i="68"/>
  <c r="Z213" i="71"/>
  <c r="R215" i="71"/>
  <c r="S214" i="71"/>
  <c r="T214" i="69"/>
  <c r="Q214" i="71"/>
  <c r="R215" i="75"/>
  <c r="R202" i="75"/>
  <c r="AY213" i="71"/>
  <c r="U213" i="71"/>
  <c r="K214" i="69"/>
  <c r="BA213" i="70"/>
  <c r="X214" i="68"/>
  <c r="K214" i="72"/>
  <c r="R214" i="70"/>
  <c r="AJ215" i="69"/>
  <c r="P213" i="69"/>
  <c r="AJ213" i="71"/>
  <c r="AY215" i="70"/>
  <c r="M214" i="70"/>
  <c r="AG213" i="70"/>
  <c r="AZ215" i="70"/>
  <c r="AZ215" i="71"/>
  <c r="AD215" i="69"/>
  <c r="T215" i="69"/>
  <c r="E213" i="71"/>
  <c r="AU213" i="70"/>
  <c r="AU213" i="72"/>
  <c r="Z215" i="71"/>
  <c r="AQ213" i="73"/>
  <c r="N214" i="69"/>
  <c r="L215" i="70"/>
  <c r="AE215" i="73"/>
  <c r="F213" i="70"/>
  <c r="AU215" i="71"/>
  <c r="AX215" i="73"/>
  <c r="AK215" i="69"/>
  <c r="L213" i="70"/>
  <c r="AA213" i="72"/>
  <c r="AN215" i="71"/>
  <c r="T213" i="71"/>
  <c r="Y213" i="68"/>
  <c r="S213" i="70"/>
  <c r="AZ213" i="75"/>
  <c r="O214" i="68"/>
  <c r="AR213" i="68"/>
  <c r="G214" i="67"/>
  <c r="I214" i="75"/>
  <c r="I201" i="75"/>
  <c r="AD213" i="68"/>
  <c r="X213" i="71"/>
  <c r="Y215" i="72"/>
  <c r="AA215" i="70"/>
  <c r="J213" i="75"/>
  <c r="J200" i="75"/>
  <c r="G215" i="71"/>
  <c r="AG196" i="71"/>
  <c r="AG200" i="71" s="1"/>
  <c r="AS215" i="69"/>
  <c r="AF196" i="73"/>
  <c r="AF200" i="73" s="1"/>
  <c r="I196" i="72"/>
  <c r="I202" i="72" s="1"/>
  <c r="O215" i="68"/>
  <c r="AO213" i="70"/>
  <c r="AM213" i="68"/>
  <c r="AM196" i="71"/>
  <c r="AM200" i="71" s="1"/>
  <c r="S215" i="70"/>
  <c r="AG196" i="67"/>
  <c r="AG200" i="67" s="1"/>
  <c r="P196" i="71"/>
  <c r="P202" i="71" s="1"/>
  <c r="N213" i="75"/>
  <c r="O196" i="71"/>
  <c r="O202" i="71" s="1"/>
  <c r="W196" i="69"/>
  <c r="AK196" i="70"/>
  <c r="AW196" i="67"/>
  <c r="AW200" i="67" s="1"/>
  <c r="AN196" i="70"/>
  <c r="AN200" i="70" s="1"/>
  <c r="AV196" i="68"/>
  <c r="AQ196" i="72"/>
  <c r="X196" i="69"/>
  <c r="X200" i="69" s="1"/>
  <c r="R196" i="67"/>
  <c r="R202" i="67" s="1"/>
  <c r="AN196" i="73"/>
  <c r="AN200" i="73" s="1"/>
  <c r="H196" i="68"/>
  <c r="H202" i="68" s="1"/>
  <c r="AC196" i="73"/>
  <c r="AC202" i="73" s="1"/>
  <c r="Y196" i="73"/>
  <c r="Y200" i="73" s="1"/>
  <c r="BB196" i="72"/>
  <c r="AY196" i="71"/>
  <c r="AY200" i="71" s="1"/>
  <c r="E196" i="69"/>
  <c r="E200" i="69" s="1"/>
  <c r="AZ196" i="68"/>
  <c r="J214" i="67"/>
  <c r="AA196" i="75"/>
  <c r="AA200" i="75" s="1"/>
  <c r="K213" i="70"/>
  <c r="AJ196" i="70"/>
  <c r="AT196" i="73"/>
  <c r="AT200" i="73" s="1"/>
  <c r="AS196" i="70"/>
  <c r="U196" i="73"/>
  <c r="U200" i="73" s="1"/>
  <c r="AT196" i="72"/>
  <c r="AT200" i="72" s="1"/>
  <c r="J215" i="73"/>
  <c r="H213" i="70"/>
  <c r="AB196" i="72"/>
  <c r="X215" i="73"/>
  <c r="AI215" i="75"/>
  <c r="AI202" i="75"/>
  <c r="AW215" i="71"/>
  <c r="AW215" i="70"/>
  <c r="F214" i="69"/>
  <c r="AD196" i="68"/>
  <c r="AD200" i="68" s="1"/>
  <c r="G213" i="70"/>
  <c r="AQ196" i="71"/>
  <c r="AC215" i="72"/>
  <c r="AP196" i="67"/>
  <c r="AP200" i="67" s="1"/>
  <c r="I215" i="70"/>
  <c r="AT215" i="70"/>
  <c r="AP196" i="73"/>
  <c r="V196" i="72"/>
  <c r="V213" i="68"/>
  <c r="AN196" i="67"/>
  <c r="AN200" i="67" s="1"/>
  <c r="U215" i="70"/>
  <c r="AR215" i="67"/>
  <c r="M213" i="70"/>
  <c r="P215" i="73"/>
  <c r="AP215" i="71"/>
  <c r="Q213" i="72"/>
  <c r="G196" i="75"/>
  <c r="G202" i="75" s="1"/>
  <c r="I213" i="71"/>
  <c r="O196" i="69"/>
  <c r="O202" i="69" s="1"/>
  <c r="BA215" i="70"/>
  <c r="AU196" i="72"/>
  <c r="AT213" i="69"/>
  <c r="AP196" i="75"/>
  <c r="AM215" i="75"/>
  <c r="AM202" i="75"/>
  <c r="H214" i="69"/>
  <c r="N215" i="71"/>
  <c r="N215" i="70"/>
  <c r="Z196" i="70"/>
  <c r="Z200" i="70" s="1"/>
  <c r="AU196" i="69"/>
  <c r="AU200" i="69" s="1"/>
  <c r="L214" i="73"/>
  <c r="F196" i="67"/>
  <c r="AW196" i="74"/>
  <c r="AG196" i="74"/>
  <c r="BA196" i="74"/>
  <c r="AR196" i="74"/>
  <c r="AA196" i="74"/>
  <c r="J196" i="74"/>
  <c r="AG196" i="73"/>
  <c r="P213" i="67"/>
  <c r="AN196" i="69"/>
  <c r="AN200" i="69" s="1"/>
  <c r="AD196" i="72"/>
  <c r="AD200" i="72" s="1"/>
  <c r="AC214" i="72"/>
  <c r="Q215" i="68"/>
  <c r="V213" i="67"/>
  <c r="T214" i="74"/>
  <c r="Z215" i="68"/>
  <c r="AQ213" i="67"/>
  <c r="AR215" i="74"/>
  <c r="AW196" i="75"/>
  <c r="AW200" i="75" s="1"/>
  <c r="AP215" i="74"/>
  <c r="W215" i="74"/>
  <c r="AF215" i="68"/>
  <c r="I215" i="72"/>
  <c r="AO215" i="74"/>
  <c r="R213" i="68"/>
  <c r="T214" i="72"/>
  <c r="AY215" i="69"/>
  <c r="AD215" i="75"/>
  <c r="AD202" i="75"/>
  <c r="AA213" i="73"/>
  <c r="Z213" i="70"/>
  <c r="AC213" i="75"/>
  <c r="Q214" i="73"/>
  <c r="AI213" i="75"/>
  <c r="AI200" i="75"/>
  <c r="AJ215" i="67"/>
  <c r="AJ213" i="68"/>
  <c r="AP213" i="67"/>
  <c r="AY215" i="71"/>
  <c r="M215" i="69"/>
  <c r="AZ215" i="75"/>
  <c r="AZ202" i="75"/>
  <c r="W215" i="72"/>
  <c r="AD215" i="67"/>
  <c r="E213" i="73"/>
  <c r="AU213" i="75"/>
  <c r="AU200" i="75"/>
  <c r="Z215" i="75"/>
  <c r="AQ213" i="75"/>
  <c r="AQ200" i="75"/>
  <c r="N214" i="67"/>
  <c r="L215" i="67"/>
  <c r="AE215" i="69"/>
  <c r="F213" i="68"/>
  <c r="H215" i="68"/>
  <c r="AU215" i="75"/>
  <c r="AU202" i="75"/>
  <c r="AX215" i="70"/>
  <c r="AK215" i="70"/>
  <c r="AA213" i="75"/>
  <c r="AN215" i="72"/>
  <c r="T213" i="68"/>
  <c r="AW213" i="71"/>
  <c r="L215" i="68"/>
  <c r="AF215" i="67"/>
  <c r="S213" i="69"/>
  <c r="AZ213" i="68"/>
  <c r="O214" i="69"/>
  <c r="Q215" i="69"/>
  <c r="AR213" i="69"/>
  <c r="G214" i="70"/>
  <c r="AD213" i="72"/>
  <c r="AD213" i="71"/>
  <c r="AH215" i="70"/>
  <c r="AH215" i="75"/>
  <c r="Y215" i="69"/>
  <c r="AA215" i="67"/>
  <c r="J213" i="69"/>
  <c r="AC196" i="67"/>
  <c r="AC202" i="67" s="1"/>
  <c r="G215" i="69"/>
  <c r="Z196" i="75"/>
  <c r="Z202" i="75" s="1"/>
  <c r="T196" i="75"/>
  <c r="T200" i="75" s="1"/>
  <c r="P196" i="75"/>
  <c r="O215" i="69"/>
  <c r="AQ215" i="73"/>
  <c r="AO213" i="73"/>
  <c r="AC196" i="75"/>
  <c r="AC200" i="75" s="1"/>
  <c r="P196" i="73"/>
  <c r="P202" i="73" s="1"/>
  <c r="R196" i="68"/>
  <c r="R202" i="68" s="1"/>
  <c r="U196" i="68"/>
  <c r="AH196" i="67"/>
  <c r="AH200" i="67" s="1"/>
  <c r="AT196" i="71"/>
  <c r="AT200" i="71" s="1"/>
  <c r="Y196" i="67"/>
  <c r="L196" i="68"/>
  <c r="L202" i="68" s="1"/>
  <c r="AS196" i="75"/>
  <c r="AA196" i="69"/>
  <c r="AS196" i="73"/>
  <c r="AO196" i="75"/>
  <c r="AS196" i="71"/>
  <c r="W216" i="68"/>
  <c r="AX196" i="69"/>
  <c r="N196" i="69"/>
  <c r="N202" i="69" s="1"/>
  <c r="AR196" i="67"/>
  <c r="AR200" i="67" s="1"/>
  <c r="E196" i="72"/>
  <c r="E200" i="72" s="1"/>
  <c r="AY196" i="69"/>
  <c r="AY200" i="69" s="1"/>
  <c r="AY196" i="75"/>
  <c r="AY202" i="75" s="1"/>
  <c r="AY196" i="70"/>
  <c r="AY200" i="70" s="1"/>
  <c r="J214" i="71"/>
  <c r="F214" i="75"/>
  <c r="K213" i="71"/>
  <c r="AX196" i="75"/>
  <c r="AX202" i="75" s="1"/>
  <c r="J196" i="72"/>
  <c r="J202" i="72" s="1"/>
  <c r="K215" i="75"/>
  <c r="K215" i="69"/>
  <c r="V196" i="67"/>
  <c r="T196" i="72"/>
  <c r="T202" i="72" s="1"/>
  <c r="J215" i="72"/>
  <c r="H213" i="75"/>
  <c r="H200" i="75"/>
  <c r="AE196" i="67"/>
  <c r="AI215" i="70"/>
  <c r="AW215" i="72"/>
  <c r="AV196" i="72"/>
  <c r="G213" i="67"/>
  <c r="M196" i="75"/>
  <c r="M202" i="75" s="1"/>
  <c r="AC215" i="75"/>
  <c r="AF213" i="70"/>
  <c r="M196" i="72"/>
  <c r="M202" i="72" s="1"/>
  <c r="V215" i="67"/>
  <c r="R196" i="72"/>
  <c r="R202" i="72" s="1"/>
  <c r="AD196" i="69"/>
  <c r="AD200" i="69" s="1"/>
  <c r="AN196" i="71"/>
  <c r="AN200" i="71" s="1"/>
  <c r="V213" i="73"/>
  <c r="L196" i="75"/>
  <c r="L200" i="75" s="1"/>
  <c r="U215" i="68"/>
  <c r="U215" i="75"/>
  <c r="U202" i="75"/>
  <c r="AR215" i="72"/>
  <c r="P215" i="69"/>
  <c r="AP215" i="72"/>
  <c r="I213" i="67"/>
  <c r="F196" i="75"/>
  <c r="F201" i="75" s="1"/>
  <c r="AH213" i="68"/>
  <c r="V196" i="70"/>
  <c r="BA215" i="73"/>
  <c r="S196" i="67"/>
  <c r="S202" i="67" s="1"/>
  <c r="AT213" i="70"/>
  <c r="M213" i="72"/>
  <c r="AM215" i="68"/>
  <c r="AM215" i="73"/>
  <c r="H214" i="72"/>
  <c r="F215" i="68"/>
  <c r="N215" i="72"/>
  <c r="J196" i="70"/>
  <c r="J202" i="70" s="1"/>
  <c r="R196" i="73"/>
  <c r="R202" i="73" s="1"/>
  <c r="L214" i="68"/>
  <c r="L214" i="75"/>
  <c r="L201" i="75"/>
  <c r="K215" i="68"/>
  <c r="AE215" i="68"/>
  <c r="P214" i="72"/>
  <c r="L213" i="71"/>
  <c r="N215" i="69"/>
  <c r="T214" i="67"/>
  <c r="AR215" i="68"/>
  <c r="AN196" i="68"/>
  <c r="AN200" i="68" s="1"/>
  <c r="Z196" i="73"/>
  <c r="AP215" i="68"/>
  <c r="AA213" i="74"/>
  <c r="BA213" i="67"/>
  <c r="AS215" i="68"/>
  <c r="AC213" i="73"/>
  <c r="U213" i="69"/>
  <c r="M215" i="73"/>
  <c r="AU213" i="69"/>
  <c r="L215" i="75"/>
  <c r="L202" i="75"/>
  <c r="R213" i="70"/>
  <c r="AN213" i="75"/>
  <c r="K214" i="71"/>
  <c r="S214" i="75"/>
  <c r="AI213" i="69"/>
  <c r="AC214" i="67"/>
  <c r="BA213" i="69"/>
  <c r="AO215" i="73"/>
  <c r="R214" i="71"/>
  <c r="AP213" i="72"/>
  <c r="M214" i="71"/>
  <c r="R213" i="69"/>
  <c r="P214" i="71"/>
  <c r="AN213" i="73"/>
  <c r="O213" i="67"/>
  <c r="Z213" i="68"/>
  <c r="AC213" i="69"/>
  <c r="S214" i="72"/>
  <c r="T214" i="75"/>
  <c r="Q214" i="69"/>
  <c r="R215" i="70"/>
  <c r="AI213" i="70"/>
  <c r="AY213" i="72"/>
  <c r="AY213" i="68"/>
  <c r="U213" i="72"/>
  <c r="AC214" i="73"/>
  <c r="K214" i="70"/>
  <c r="X214" i="67"/>
  <c r="AO215" i="69"/>
  <c r="R214" i="73"/>
  <c r="AJ215" i="73"/>
  <c r="P213" i="73"/>
  <c r="AJ213" i="69"/>
  <c r="AP213" i="75"/>
  <c r="M215" i="72"/>
  <c r="M214" i="75"/>
  <c r="AG213" i="71"/>
  <c r="AZ215" i="69"/>
  <c r="W215" i="75"/>
  <c r="W202" i="75"/>
  <c r="AD215" i="68"/>
  <c r="T215" i="75"/>
  <c r="E213" i="69"/>
  <c r="Z215" i="67"/>
  <c r="AH215" i="68"/>
  <c r="AQ213" i="72"/>
  <c r="N214" i="71"/>
  <c r="AE215" i="71"/>
  <c r="F213" i="69"/>
  <c r="L215" i="73"/>
  <c r="AX215" i="69"/>
  <c r="L213" i="72"/>
  <c r="AA213" i="68"/>
  <c r="AN215" i="69"/>
  <c r="T213" i="69"/>
  <c r="AW213" i="72"/>
  <c r="Y213" i="71"/>
  <c r="L213" i="69"/>
  <c r="AF215" i="71"/>
  <c r="S213" i="75"/>
  <c r="O214" i="75"/>
  <c r="Q215" i="72"/>
  <c r="AR213" i="71"/>
  <c r="G214" i="75"/>
  <c r="I214" i="69"/>
  <c r="X213" i="72"/>
  <c r="AH215" i="69"/>
  <c r="Y215" i="70"/>
  <c r="Y215" i="73"/>
  <c r="AA215" i="72"/>
  <c r="J213" i="68"/>
  <c r="AP196" i="69"/>
  <c r="G215" i="73"/>
  <c r="H196" i="69"/>
  <c r="H202" i="69" s="1"/>
  <c r="AS215" i="71"/>
  <c r="S196" i="75"/>
  <c r="S201" i="75" s="1"/>
  <c r="O215" i="67"/>
  <c r="AO213" i="71"/>
  <c r="AS196" i="72"/>
  <c r="AM213" i="69"/>
  <c r="H196" i="71"/>
  <c r="H202" i="71" s="1"/>
  <c r="AA196" i="71"/>
  <c r="S196" i="69"/>
  <c r="S202" i="69" s="1"/>
  <c r="N213" i="70"/>
  <c r="AW196" i="68"/>
  <c r="AW200" i="68" s="1"/>
  <c r="AV196" i="69"/>
  <c r="X196" i="72"/>
  <c r="X202" i="72" s="1"/>
  <c r="AM196" i="69"/>
  <c r="AS196" i="67"/>
  <c r="H196" i="72"/>
  <c r="H202" i="72" s="1"/>
  <c r="AE196" i="70"/>
  <c r="Y196" i="70"/>
  <c r="AI196" i="72"/>
  <c r="AI200" i="72" s="1"/>
  <c r="G196" i="73"/>
  <c r="G202" i="73" s="1"/>
  <c r="Q196" i="70"/>
  <c r="Q202" i="70" s="1"/>
  <c r="S196" i="73"/>
  <c r="S202" i="73" s="1"/>
  <c r="AQ196" i="73"/>
  <c r="BB196" i="67"/>
  <c r="Q196" i="68"/>
  <c r="Q202" i="68" s="1"/>
  <c r="M196" i="71"/>
  <c r="M202" i="71" s="1"/>
  <c r="AX196" i="70"/>
  <c r="E196" i="70"/>
  <c r="E200" i="70" s="1"/>
  <c r="AZ196" i="73"/>
  <c r="E196" i="68"/>
  <c r="BA196" i="75"/>
  <c r="J214" i="72"/>
  <c r="AV196" i="73"/>
  <c r="K213" i="68"/>
  <c r="AD196" i="71"/>
  <c r="AD200" i="71" s="1"/>
  <c r="AK196" i="67"/>
  <c r="K215" i="73"/>
  <c r="AG196" i="69"/>
  <c r="AG200" i="69" s="1"/>
  <c r="AS196" i="69"/>
  <c r="AC196" i="68"/>
  <c r="AC202" i="68" s="1"/>
  <c r="J215" i="71"/>
  <c r="H213" i="72"/>
  <c r="X215" i="70"/>
  <c r="X215" i="72"/>
  <c r="AI215" i="67"/>
  <c r="AW215" i="69"/>
  <c r="AL196" i="68"/>
  <c r="F214" i="67"/>
  <c r="G213" i="75"/>
  <c r="G200" i="75"/>
  <c r="AR196" i="73"/>
  <c r="AB196" i="70"/>
  <c r="AF213" i="68"/>
  <c r="P196" i="67"/>
  <c r="P202" i="67" s="1"/>
  <c r="V215" i="70"/>
  <c r="AI196" i="71"/>
  <c r="AI200" i="71" s="1"/>
  <c r="I215" i="73"/>
  <c r="AJ196" i="69"/>
  <c r="I196" i="67"/>
  <c r="I202" i="67" s="1"/>
  <c r="V213" i="75"/>
  <c r="V200" i="75"/>
  <c r="M196" i="70"/>
  <c r="M202" i="70" s="1"/>
  <c r="U215" i="71"/>
  <c r="U215" i="72"/>
  <c r="AR215" i="73"/>
  <c r="K196" i="75"/>
  <c r="K201" i="75" s="1"/>
  <c r="P215" i="71"/>
  <c r="Q213" i="70"/>
  <c r="I213" i="73"/>
  <c r="AI196" i="67"/>
  <c r="AH213" i="75"/>
  <c r="AH200" i="75"/>
  <c r="N196" i="70"/>
  <c r="N202" i="70" s="1"/>
  <c r="BA215" i="67"/>
  <c r="AT213" i="67"/>
  <c r="AT213" i="68"/>
  <c r="AM215" i="72"/>
  <c r="H214" i="67"/>
  <c r="F215" i="73"/>
  <c r="N215" i="68"/>
  <c r="AO196" i="69"/>
  <c r="AU201" i="75"/>
  <c r="R215" i="74"/>
  <c r="E213" i="67"/>
  <c r="L214" i="67"/>
  <c r="AU196" i="74"/>
  <c r="AT196" i="74"/>
  <c r="AK196" i="74"/>
  <c r="AB196" i="74"/>
  <c r="K196" i="74"/>
  <c r="AN196" i="74"/>
  <c r="P214" i="74"/>
  <c r="AM213" i="74"/>
  <c r="F213" i="74"/>
  <c r="V196" i="71"/>
  <c r="M215" i="74"/>
  <c r="I213" i="74"/>
  <c r="O215" i="71"/>
  <c r="AA213" i="67"/>
  <c r="X196" i="73"/>
  <c r="X202" i="73" s="1"/>
  <c r="U213" i="74"/>
  <c r="AG213" i="67"/>
  <c r="T213" i="67"/>
  <c r="N196" i="88"/>
  <c r="J196" i="88"/>
  <c r="Z196" i="88"/>
  <c r="Z216" i="88" s="1"/>
  <c r="X196" i="88"/>
  <c r="Q196" i="63"/>
  <c r="Q216" i="75" s="1"/>
  <c r="AM196" i="63"/>
  <c r="AM201" i="63" s="1"/>
  <c r="AX196" i="63"/>
  <c r="AX202" i="63" s="1"/>
  <c r="K215" i="88"/>
  <c r="AC215" i="88"/>
  <c r="L196" i="63"/>
  <c r="L200" i="63" s="1"/>
  <c r="AM215" i="88"/>
  <c r="O213" i="88"/>
  <c r="K214" i="88"/>
  <c r="AJ213" i="88"/>
  <c r="AY215" i="88"/>
  <c r="T215" i="88"/>
  <c r="L213" i="88"/>
  <c r="AR213" i="88"/>
  <c r="AD213" i="88"/>
  <c r="Y215" i="88"/>
  <c r="AH196" i="88"/>
  <c r="S196" i="63"/>
  <c r="S202" i="63" s="1"/>
  <c r="AM196" i="88"/>
  <c r="AL196" i="88"/>
  <c r="AI196" i="63"/>
  <c r="AI201" i="63" s="1"/>
  <c r="AU196" i="88"/>
  <c r="S196" i="88"/>
  <c r="AV196" i="63"/>
  <c r="P196" i="63"/>
  <c r="P202" i="63" s="1"/>
  <c r="BA196" i="63"/>
  <c r="BA201" i="63" s="1"/>
  <c r="F214" i="88"/>
  <c r="V213" i="88"/>
  <c r="W196" i="88"/>
  <c r="Q214" i="88"/>
  <c r="AG213" i="88"/>
  <c r="AU215" i="88"/>
  <c r="AA213" i="88"/>
  <c r="T213" i="88"/>
  <c r="AF215" i="88"/>
  <c r="AZ213" i="88"/>
  <c r="Q215" i="88"/>
  <c r="AC196" i="88"/>
  <c r="AM213" i="88"/>
  <c r="AF196" i="88"/>
  <c r="AT196" i="63"/>
  <c r="AT201" i="63" s="1"/>
  <c r="V196" i="63"/>
  <c r="V201" i="63" s="1"/>
  <c r="AU196" i="63"/>
  <c r="AU201" i="63" s="1"/>
  <c r="AK196" i="63"/>
  <c r="F196" i="88"/>
  <c r="F216" i="88" s="1"/>
  <c r="U196" i="88"/>
  <c r="AP196" i="63"/>
  <c r="AP201" i="63" s="1"/>
  <c r="AS196" i="88"/>
  <c r="BA196" i="88"/>
  <c r="AY196" i="63"/>
  <c r="AY201" i="63" s="1"/>
  <c r="X215" i="88"/>
  <c r="G213" i="88"/>
  <c r="AF213" i="88"/>
  <c r="AT215" i="88"/>
  <c r="U215" i="88"/>
  <c r="AR215" i="88"/>
  <c r="Q213" i="88"/>
  <c r="H214" i="88"/>
  <c r="L214" i="88"/>
  <c r="M214" i="88"/>
  <c r="P214" i="88"/>
  <c r="H215" i="88"/>
  <c r="Z213" i="88"/>
  <c r="AC214" i="88"/>
  <c r="R214" i="88"/>
  <c r="W215" i="88"/>
  <c r="N214" i="88"/>
  <c r="AE215" i="88"/>
  <c r="F213" i="88"/>
  <c r="S213" i="88"/>
  <c r="I214" i="88"/>
  <c r="X213" i="88"/>
  <c r="O215" i="88"/>
  <c r="O196" i="63"/>
  <c r="O202" i="63" s="1"/>
  <c r="AD196" i="88"/>
  <c r="K196" i="63"/>
  <c r="K201" i="63" s="1"/>
  <c r="H196" i="88"/>
  <c r="O196" i="88"/>
  <c r="G196" i="63"/>
  <c r="G201" i="63" s="1"/>
  <c r="AC196" i="63"/>
  <c r="AC200" i="63" s="1"/>
  <c r="AA196" i="88"/>
  <c r="AE196" i="88"/>
  <c r="K213" i="88"/>
  <c r="J215" i="88"/>
  <c r="N213" i="88"/>
  <c r="AP215" i="88"/>
  <c r="BA215" i="88"/>
  <c r="R215" i="88"/>
  <c r="AO215" i="88"/>
  <c r="P213" i="88"/>
  <c r="AQ213" i="88"/>
  <c r="L215" i="88"/>
  <c r="AX215" i="88"/>
  <c r="AW213" i="88"/>
  <c r="AH215" i="88"/>
  <c r="J213" i="88"/>
  <c r="AS215" i="88"/>
  <c r="AO213" i="88"/>
  <c r="S215" i="88"/>
  <c r="AJ196" i="63"/>
  <c r="AJ201" i="63" s="1"/>
  <c r="AQ196" i="88"/>
  <c r="AO196" i="63"/>
  <c r="AO201" i="63" s="1"/>
  <c r="Y196" i="88"/>
  <c r="T196" i="63"/>
  <c r="T200" i="63" s="1"/>
  <c r="N196" i="63"/>
  <c r="N201" i="63" s="1"/>
  <c r="P196" i="88"/>
  <c r="Y196" i="63"/>
  <c r="Y201" i="63" s="1"/>
  <c r="AW196" i="63"/>
  <c r="AW201" i="63" s="1"/>
  <c r="AK196" i="88"/>
  <c r="AA196" i="63"/>
  <c r="AA201" i="63" s="1"/>
  <c r="BB196" i="88"/>
  <c r="E196" i="88"/>
  <c r="AI215" i="88"/>
  <c r="E196" i="63"/>
  <c r="E201" i="63" s="1"/>
  <c r="P215" i="88"/>
  <c r="F215" i="88"/>
  <c r="R213" i="88"/>
  <c r="BA213" i="88"/>
  <c r="AU213" i="88"/>
  <c r="G215" i="88"/>
  <c r="AC213" i="88"/>
  <c r="T214" i="88"/>
  <c r="AI213" i="88"/>
  <c r="U213" i="88"/>
  <c r="E215" i="88"/>
  <c r="E213" i="88"/>
  <c r="Z215" i="88"/>
  <c r="AN215" i="88"/>
  <c r="Y213" i="88"/>
  <c r="O214" i="88"/>
  <c r="AQ215" i="88"/>
  <c r="V196" i="88"/>
  <c r="R196" i="63"/>
  <c r="R202" i="63" s="1"/>
  <c r="AN196" i="88"/>
  <c r="L196" i="88"/>
  <c r="R196" i="88"/>
  <c r="I196" i="63"/>
  <c r="I200" i="63" s="1"/>
  <c r="AL196" i="63"/>
  <c r="M196" i="63"/>
  <c r="M202" i="63" s="1"/>
  <c r="H196" i="63"/>
  <c r="H202" i="63" s="1"/>
  <c r="AG196" i="63"/>
  <c r="AD196" i="63"/>
  <c r="AD201" i="63" s="1"/>
  <c r="AI196" i="88"/>
  <c r="AX196" i="88"/>
  <c r="AY196" i="88"/>
  <c r="AZ196" i="63"/>
  <c r="AZ201" i="63" s="1"/>
  <c r="AW215" i="88"/>
  <c r="V215" i="88"/>
  <c r="M213" i="88"/>
  <c r="AN213" i="88"/>
  <c r="X214" i="88"/>
  <c r="AJ215" i="88"/>
  <c r="AA215" i="88"/>
  <c r="AS196" i="63"/>
  <c r="AS202" i="63" s="1"/>
  <c r="AG196" i="88"/>
  <c r="AR196" i="63"/>
  <c r="AR201" i="63" s="1"/>
  <c r="Q196" i="88"/>
  <c r="Q216" i="88" s="1"/>
  <c r="AB196" i="63"/>
  <c r="U196" i="63"/>
  <c r="U201" i="63" s="1"/>
  <c r="K196" i="88"/>
  <c r="AV196" i="88"/>
  <c r="AR196" i="88"/>
  <c r="I196" i="88"/>
  <c r="G214" i="88"/>
  <c r="I213" i="88"/>
  <c r="AT213" i="88"/>
  <c r="S214" i="88"/>
  <c r="AY213" i="88"/>
  <c r="AP213" i="88"/>
  <c r="M215" i="88"/>
  <c r="AZ215" i="88"/>
  <c r="AD215" i="88"/>
  <c r="AK215" i="88"/>
  <c r="G196" i="88"/>
  <c r="X196" i="63"/>
  <c r="X202" i="63" s="1"/>
  <c r="M196" i="88"/>
  <c r="AW196" i="88"/>
  <c r="AE196" i="63"/>
  <c r="AH196" i="63"/>
  <c r="AH201" i="63" s="1"/>
  <c r="AQ196" i="63"/>
  <c r="AQ201" i="63" s="1"/>
  <c r="AP196" i="88"/>
  <c r="BB196" i="63"/>
  <c r="J214" i="88"/>
  <c r="H213" i="88"/>
  <c r="J196" i="63"/>
  <c r="J216" i="67" s="1"/>
  <c r="I215" i="88"/>
  <c r="AH213" i="88"/>
  <c r="N215" i="88"/>
  <c r="F130" i="88" l="1"/>
  <c r="F132" i="88" s="1"/>
  <c r="F133" i="88" s="1"/>
  <c r="AC202" i="75"/>
  <c r="T202" i="75"/>
  <c r="T201" i="75"/>
  <c r="G201" i="75"/>
  <c r="F200" i="73"/>
  <c r="R201" i="73"/>
  <c r="H200" i="72"/>
  <c r="S201" i="71"/>
  <c r="J201" i="71"/>
  <c r="O200" i="70"/>
  <c r="N200" i="70"/>
  <c r="X200" i="70"/>
  <c r="AC200" i="69"/>
  <c r="J201" i="69"/>
  <c r="P200" i="63"/>
  <c r="AO200" i="63"/>
  <c r="AO220" i="71" s="1"/>
  <c r="P201" i="63"/>
  <c r="AO202" i="63"/>
  <c r="AW200" i="63"/>
  <c r="AD202" i="63"/>
  <c r="M201" i="75"/>
  <c r="Z202" i="73"/>
  <c r="Z222" i="73" s="1"/>
  <c r="Z201" i="73"/>
  <c r="AJ202" i="73"/>
  <c r="AJ201" i="73"/>
  <c r="BB202" i="73"/>
  <c r="BB201" i="73"/>
  <c r="BB200" i="73"/>
  <c r="K201" i="73"/>
  <c r="M200" i="73"/>
  <c r="G201" i="73"/>
  <c r="AD202" i="73"/>
  <c r="AD201" i="73"/>
  <c r="AD221" i="73" s="1"/>
  <c r="AD200" i="73"/>
  <c r="AC200" i="73"/>
  <c r="AO202" i="73"/>
  <c r="AO201" i="73"/>
  <c r="AE202" i="73"/>
  <c r="AE201" i="73"/>
  <c r="AE200" i="73"/>
  <c r="AM202" i="73"/>
  <c r="AM201" i="73"/>
  <c r="AK202" i="73"/>
  <c r="AK201" i="73"/>
  <c r="AK200" i="73"/>
  <c r="O200" i="73"/>
  <c r="Q200" i="73"/>
  <c r="L201" i="73"/>
  <c r="I201" i="73"/>
  <c r="AI202" i="73"/>
  <c r="AI201" i="73"/>
  <c r="AP202" i="73"/>
  <c r="AP201" i="73"/>
  <c r="AR202" i="73"/>
  <c r="AR201" i="73"/>
  <c r="AR221" i="73" s="1"/>
  <c r="AX202" i="73"/>
  <c r="AX222" i="73" s="1"/>
  <c r="AX201" i="73"/>
  <c r="AX200" i="73"/>
  <c r="AO200" i="73"/>
  <c r="S200" i="73"/>
  <c r="O201" i="73"/>
  <c r="AP200" i="73"/>
  <c r="W202" i="73"/>
  <c r="W222" i="73" s="1"/>
  <c r="W200" i="73"/>
  <c r="W220" i="73" s="1"/>
  <c r="W201" i="73"/>
  <c r="BA202" i="73"/>
  <c r="BA201" i="73"/>
  <c r="BA221" i="73" s="1"/>
  <c r="F216" i="73"/>
  <c r="F202" i="73"/>
  <c r="F222" i="73" s="1"/>
  <c r="I200" i="73"/>
  <c r="M201" i="73"/>
  <c r="P200" i="73"/>
  <c r="L200" i="73"/>
  <c r="AF202" i="73"/>
  <c r="AF201" i="73"/>
  <c r="AB202" i="73"/>
  <c r="AB201" i="73"/>
  <c r="AB200" i="73"/>
  <c r="T201" i="73"/>
  <c r="T200" i="73"/>
  <c r="X201" i="73"/>
  <c r="AG202" i="73"/>
  <c r="AG201" i="73"/>
  <c r="AL202" i="73"/>
  <c r="AL201" i="73"/>
  <c r="AL200" i="73"/>
  <c r="V202" i="73"/>
  <c r="V201" i="73"/>
  <c r="V221" i="73" s="1"/>
  <c r="AA202" i="73"/>
  <c r="AA201" i="73"/>
  <c r="R200" i="73"/>
  <c r="AA200" i="73"/>
  <c r="AC201" i="73"/>
  <c r="X200" i="73"/>
  <c r="AZ202" i="73"/>
  <c r="AZ201" i="73"/>
  <c r="AZ221" i="73" s="1"/>
  <c r="AQ202" i="73"/>
  <c r="AQ201" i="73"/>
  <c r="Y202" i="73"/>
  <c r="Y201" i="73"/>
  <c r="Y221" i="73" s="1"/>
  <c r="E202" i="73"/>
  <c r="E201" i="73"/>
  <c r="E205" i="73" s="1"/>
  <c r="J201" i="73"/>
  <c r="AJ200" i="73"/>
  <c r="Q201" i="73"/>
  <c r="AZ200" i="73"/>
  <c r="U202" i="73"/>
  <c r="U201" i="73"/>
  <c r="AH202" i="73"/>
  <c r="AH201" i="73"/>
  <c r="AU202" i="73"/>
  <c r="AU201" i="73"/>
  <c r="AU221" i="73" s="1"/>
  <c r="E200" i="73"/>
  <c r="E204" i="73" s="1"/>
  <c r="AM200" i="73"/>
  <c r="Z200" i="73"/>
  <c r="Z220" i="73" s="1"/>
  <c r="S201" i="73"/>
  <c r="AG200" i="73"/>
  <c r="AV202" i="73"/>
  <c r="AV200" i="73"/>
  <c r="AV201" i="73"/>
  <c r="AW202" i="73"/>
  <c r="AW201" i="73"/>
  <c r="AH200" i="73"/>
  <c r="AQ200" i="73"/>
  <c r="K200" i="73"/>
  <c r="P201" i="73"/>
  <c r="AS202" i="73"/>
  <c r="AS201" i="73"/>
  <c r="AS200" i="73"/>
  <c r="AT202" i="73"/>
  <c r="AT201" i="73"/>
  <c r="AT221" i="73" s="1"/>
  <c r="AN202" i="73"/>
  <c r="AN222" i="73" s="1"/>
  <c r="AN201" i="73"/>
  <c r="G200" i="73"/>
  <c r="BA200" i="73"/>
  <c r="J200" i="73"/>
  <c r="AR200" i="73"/>
  <c r="AF202" i="72"/>
  <c r="AF222" i="72" s="1"/>
  <c r="AF201" i="72"/>
  <c r="L201" i="72"/>
  <c r="I201" i="72"/>
  <c r="AA202" i="72"/>
  <c r="AA201" i="72"/>
  <c r="AA221" i="72" s="1"/>
  <c r="AW202" i="72"/>
  <c r="AW201" i="72"/>
  <c r="U202" i="72"/>
  <c r="U201" i="72"/>
  <c r="G200" i="72"/>
  <c r="O201" i="72"/>
  <c r="Q200" i="72"/>
  <c r="BA202" i="72"/>
  <c r="BA201" i="72"/>
  <c r="AO202" i="72"/>
  <c r="AO201" i="72"/>
  <c r="R200" i="72"/>
  <c r="P200" i="72"/>
  <c r="M201" i="72"/>
  <c r="AO200" i="72"/>
  <c r="AS202" i="72"/>
  <c r="AS201" i="72"/>
  <c r="AS200" i="72"/>
  <c r="AU202" i="72"/>
  <c r="AU201" i="72"/>
  <c r="Z202" i="72"/>
  <c r="Z201" i="72"/>
  <c r="AP202" i="72"/>
  <c r="AP201" i="72"/>
  <c r="AP221" i="72" s="1"/>
  <c r="AJ202" i="72"/>
  <c r="AJ201" i="72"/>
  <c r="AC200" i="72"/>
  <c r="U200" i="72"/>
  <c r="AU200" i="72"/>
  <c r="V202" i="72"/>
  <c r="V201" i="72"/>
  <c r="V221" i="72" s="1"/>
  <c r="AQ202" i="72"/>
  <c r="AQ201" i="72"/>
  <c r="AM202" i="72"/>
  <c r="AM201" i="72"/>
  <c r="T200" i="72"/>
  <c r="S201" i="72"/>
  <c r="P201" i="72"/>
  <c r="G201" i="72"/>
  <c r="AJ200" i="72"/>
  <c r="E202" i="72"/>
  <c r="E206" i="72" s="1"/>
  <c r="E201" i="72"/>
  <c r="Y202" i="72"/>
  <c r="Y201" i="72"/>
  <c r="K200" i="72"/>
  <c r="V200" i="72"/>
  <c r="J200" i="72"/>
  <c r="L200" i="72"/>
  <c r="K201" i="72"/>
  <c r="AD202" i="72"/>
  <c r="AD201" i="72"/>
  <c r="AD221" i="72" s="1"/>
  <c r="AY202" i="72"/>
  <c r="AY201" i="72"/>
  <c r="AY221" i="72" s="1"/>
  <c r="AE202" i="72"/>
  <c r="AE201" i="72"/>
  <c r="AE200" i="72"/>
  <c r="AX202" i="72"/>
  <c r="AX201" i="72"/>
  <c r="AX200" i="72"/>
  <c r="AM200" i="72"/>
  <c r="AF200" i="72"/>
  <c r="AF220" i="72" s="1"/>
  <c r="Q201" i="72"/>
  <c r="BA200" i="72"/>
  <c r="AR202" i="72"/>
  <c r="AR201" i="72"/>
  <c r="AR221" i="72" s="1"/>
  <c r="AB202" i="72"/>
  <c r="AB201" i="72"/>
  <c r="AB200" i="72"/>
  <c r="F216" i="72"/>
  <c r="F202" i="72"/>
  <c r="S200" i="72"/>
  <c r="N201" i="72"/>
  <c r="R201" i="72"/>
  <c r="I200" i="72"/>
  <c r="AY200" i="72"/>
  <c r="AZ202" i="72"/>
  <c r="AZ201" i="72"/>
  <c r="F201" i="72"/>
  <c r="AQ200" i="72"/>
  <c r="T201" i="72"/>
  <c r="N200" i="72"/>
  <c r="X201" i="72"/>
  <c r="BB202" i="72"/>
  <c r="BB201" i="72"/>
  <c r="BB200" i="72"/>
  <c r="AK202" i="72"/>
  <c r="AK201" i="72"/>
  <c r="AK200" i="72"/>
  <c r="W202" i="72"/>
  <c r="W222" i="72" s="1"/>
  <c r="W200" i="72"/>
  <c r="W201" i="72"/>
  <c r="W221" i="72" s="1"/>
  <c r="J201" i="72"/>
  <c r="H201" i="72"/>
  <c r="AP200" i="72"/>
  <c r="AI202" i="72"/>
  <c r="AI201" i="72"/>
  <c r="AV202" i="72"/>
  <c r="AV201" i="72"/>
  <c r="AV200" i="72"/>
  <c r="AT202" i="72"/>
  <c r="AT201" i="72"/>
  <c r="AT221" i="72" s="1"/>
  <c r="AG202" i="72"/>
  <c r="AG201" i="72"/>
  <c r="AN202" i="72"/>
  <c r="AN201" i="72"/>
  <c r="AH202" i="72"/>
  <c r="AH201" i="72"/>
  <c r="AZ200" i="72"/>
  <c r="X200" i="72"/>
  <c r="M200" i="72"/>
  <c r="AC201" i="72"/>
  <c r="O200" i="72"/>
  <c r="AG200" i="72"/>
  <c r="AW202" i="71"/>
  <c r="AW201" i="71"/>
  <c r="AW221" i="71" s="1"/>
  <c r="BB202" i="71"/>
  <c r="BB201" i="71"/>
  <c r="BB200" i="71"/>
  <c r="AJ202" i="71"/>
  <c r="AJ201" i="71"/>
  <c r="AJ221" i="71" s="1"/>
  <c r="M200" i="71"/>
  <c r="X200" i="71"/>
  <c r="AJ200" i="71"/>
  <c r="AE202" i="71"/>
  <c r="AE201" i="71"/>
  <c r="AE200" i="71"/>
  <c r="AM202" i="71"/>
  <c r="AM201" i="71"/>
  <c r="AF202" i="71"/>
  <c r="AF201" i="71"/>
  <c r="Q201" i="71"/>
  <c r="P200" i="71"/>
  <c r="O200" i="71"/>
  <c r="AK202" i="71"/>
  <c r="AK201" i="71"/>
  <c r="AK200" i="71"/>
  <c r="I201" i="71"/>
  <c r="AT202" i="71"/>
  <c r="AT201" i="71"/>
  <c r="N200" i="71"/>
  <c r="AF200" i="71"/>
  <c r="Y202" i="71"/>
  <c r="Y201" i="71"/>
  <c r="Y221" i="71" s="1"/>
  <c r="AB202" i="71"/>
  <c r="AB201" i="71"/>
  <c r="AB200" i="71"/>
  <c r="G201" i="71"/>
  <c r="H200" i="71"/>
  <c r="M201" i="71"/>
  <c r="AX202" i="71"/>
  <c r="AX222" i="71" s="1"/>
  <c r="AX201" i="71"/>
  <c r="AX200" i="71"/>
  <c r="AV202" i="71"/>
  <c r="AV201" i="71"/>
  <c r="AV200" i="71"/>
  <c r="U202" i="71"/>
  <c r="U201" i="71"/>
  <c r="G200" i="71"/>
  <c r="S200" i="71"/>
  <c r="J200" i="71"/>
  <c r="U200" i="71"/>
  <c r="AY202" i="71"/>
  <c r="AY201" i="71"/>
  <c r="AY221" i="71" s="1"/>
  <c r="AP202" i="71"/>
  <c r="AP201" i="71"/>
  <c r="R201" i="71"/>
  <c r="T200" i="71"/>
  <c r="I200" i="71"/>
  <c r="V202" i="71"/>
  <c r="V201" i="71"/>
  <c r="AD202" i="71"/>
  <c r="AD201" i="71"/>
  <c r="W202" i="71"/>
  <c r="W222" i="71" s="1"/>
  <c r="W200" i="71"/>
  <c r="W220" i="71" s="1"/>
  <c r="W201" i="71"/>
  <c r="W221" i="71" s="1"/>
  <c r="AO202" i="71"/>
  <c r="AO201" i="71"/>
  <c r="X201" i="71"/>
  <c r="Q200" i="71"/>
  <c r="V200" i="71"/>
  <c r="AS202" i="71"/>
  <c r="AS201" i="71"/>
  <c r="AS200" i="71"/>
  <c r="AQ202" i="71"/>
  <c r="AQ201" i="71"/>
  <c r="AG202" i="71"/>
  <c r="AG201" i="71"/>
  <c r="AU202" i="71"/>
  <c r="AU201" i="71"/>
  <c r="AU200" i="71"/>
  <c r="AC201" i="71"/>
  <c r="N201" i="71"/>
  <c r="BA202" i="71"/>
  <c r="BA201" i="71"/>
  <c r="F216" i="71"/>
  <c r="F202" i="71"/>
  <c r="T201" i="71"/>
  <c r="K201" i="71"/>
  <c r="K221" i="71" s="1"/>
  <c r="AA202" i="71"/>
  <c r="AA201" i="71"/>
  <c r="AN202" i="71"/>
  <c r="AN201" i="71"/>
  <c r="AZ202" i="71"/>
  <c r="AZ201" i="71"/>
  <c r="E202" i="71"/>
  <c r="E201" i="71"/>
  <c r="AC200" i="71"/>
  <c r="P201" i="71"/>
  <c r="AW200" i="71"/>
  <c r="R200" i="71"/>
  <c r="AQ200" i="71"/>
  <c r="AH202" i="71"/>
  <c r="AH201" i="71"/>
  <c r="AI202" i="71"/>
  <c r="AI201" i="71"/>
  <c r="AL202" i="71"/>
  <c r="AL201" i="71"/>
  <c r="AL200" i="71"/>
  <c r="AR202" i="71"/>
  <c r="AR201" i="71"/>
  <c r="O201" i="71"/>
  <c r="F200" i="71"/>
  <c r="F204" i="71" s="1"/>
  <c r="K200" i="71"/>
  <c r="AA200" i="71"/>
  <c r="M200" i="70"/>
  <c r="K200" i="70"/>
  <c r="P200" i="70"/>
  <c r="V202" i="70"/>
  <c r="V201" i="70"/>
  <c r="V221" i="70" s="1"/>
  <c r="AS202" i="70"/>
  <c r="AS201" i="70"/>
  <c r="AS200" i="70"/>
  <c r="AZ202" i="70"/>
  <c r="AZ201" i="70"/>
  <c r="AL202" i="70"/>
  <c r="AL201" i="70"/>
  <c r="AL200" i="70"/>
  <c r="AF202" i="70"/>
  <c r="AF222" i="70" s="1"/>
  <c r="AF201" i="70"/>
  <c r="L200" i="70"/>
  <c r="AZ200" i="70"/>
  <c r="Q200" i="70"/>
  <c r="AH202" i="70"/>
  <c r="AH201" i="70"/>
  <c r="W202" i="70"/>
  <c r="W222" i="70" s="1"/>
  <c r="W200" i="70"/>
  <c r="W220" i="70" s="1"/>
  <c r="W201" i="70"/>
  <c r="W221" i="70" s="1"/>
  <c r="BB202" i="70"/>
  <c r="BB201" i="70"/>
  <c r="BB200" i="70"/>
  <c r="M201" i="70"/>
  <c r="X201" i="70"/>
  <c r="J201" i="70"/>
  <c r="Y202" i="70"/>
  <c r="Y201" i="70"/>
  <c r="Y221" i="70" s="1"/>
  <c r="AY202" i="70"/>
  <c r="AY201" i="70"/>
  <c r="AY221" i="70" s="1"/>
  <c r="AJ202" i="70"/>
  <c r="AJ201" i="70"/>
  <c r="AJ221" i="70" s="1"/>
  <c r="BA202" i="70"/>
  <c r="BA201" i="70"/>
  <c r="BA221" i="70" s="1"/>
  <c r="K201" i="70"/>
  <c r="K221" i="70" s="1"/>
  <c r="G201" i="70"/>
  <c r="T201" i="70"/>
  <c r="P201" i="70"/>
  <c r="J200" i="70"/>
  <c r="AE202" i="70"/>
  <c r="AE201" i="70"/>
  <c r="AE200" i="70"/>
  <c r="AT202" i="70"/>
  <c r="AT201" i="70"/>
  <c r="AT221" i="70" s="1"/>
  <c r="AA202" i="70"/>
  <c r="AA201" i="70"/>
  <c r="AA221" i="70" s="1"/>
  <c r="AQ202" i="70"/>
  <c r="AQ201" i="70"/>
  <c r="AQ221" i="70" s="1"/>
  <c r="L201" i="70"/>
  <c r="AC200" i="70"/>
  <c r="Y200" i="70"/>
  <c r="AB202" i="70"/>
  <c r="AB201" i="70"/>
  <c r="AB200" i="70"/>
  <c r="E202" i="70"/>
  <c r="E206" i="70" s="1"/>
  <c r="E201" i="70"/>
  <c r="E221" i="70" s="1"/>
  <c r="AU202" i="70"/>
  <c r="AU201" i="70"/>
  <c r="AU221" i="70" s="1"/>
  <c r="AD202" i="70"/>
  <c r="AD201" i="70"/>
  <c r="AD221" i="70" s="1"/>
  <c r="AP202" i="70"/>
  <c r="AP201" i="70"/>
  <c r="AP221" i="70" s="1"/>
  <c r="AF200" i="70"/>
  <c r="AH200" i="70"/>
  <c r="I200" i="70"/>
  <c r="AJ200" i="70"/>
  <c r="AX202" i="70"/>
  <c r="AX222" i="70" s="1"/>
  <c r="AX201" i="70"/>
  <c r="AX200" i="70"/>
  <c r="AW202" i="70"/>
  <c r="AW201" i="70"/>
  <c r="AW221" i="70" s="1"/>
  <c r="U202" i="70"/>
  <c r="U201" i="70"/>
  <c r="I201" i="70"/>
  <c r="AD200" i="70"/>
  <c r="V200" i="70"/>
  <c r="AN202" i="70"/>
  <c r="AN201" i="70"/>
  <c r="AV202" i="70"/>
  <c r="AV200" i="70"/>
  <c r="AV201" i="70"/>
  <c r="AG202" i="70"/>
  <c r="AG201" i="70"/>
  <c r="R201" i="70"/>
  <c r="AC201" i="70"/>
  <c r="Z202" i="70"/>
  <c r="Z222" i="70" s="1"/>
  <c r="Z201" i="70"/>
  <c r="AR202" i="70"/>
  <c r="AR201" i="70"/>
  <c r="R200" i="70"/>
  <c r="AG200" i="70"/>
  <c r="Q201" i="70"/>
  <c r="O201" i="70"/>
  <c r="AK202" i="70"/>
  <c r="AK201" i="70"/>
  <c r="AK200" i="70"/>
  <c r="F202" i="70"/>
  <c r="F222" i="70" s="1"/>
  <c r="F201" i="70"/>
  <c r="N201" i="70"/>
  <c r="AP200" i="70"/>
  <c r="T200" i="70"/>
  <c r="G200" i="70"/>
  <c r="BA200" i="70"/>
  <c r="AJ202" i="69"/>
  <c r="AJ201" i="69"/>
  <c r="AP202" i="69"/>
  <c r="AP201" i="69"/>
  <c r="AK202" i="69"/>
  <c r="AK201" i="69"/>
  <c r="AK200" i="69"/>
  <c r="M200" i="69"/>
  <c r="Q201" i="69"/>
  <c r="H200" i="69"/>
  <c r="H201" i="69"/>
  <c r="AO202" i="69"/>
  <c r="AO201" i="69"/>
  <c r="AR202" i="69"/>
  <c r="AR201" i="69"/>
  <c r="R200" i="69"/>
  <c r="L200" i="69"/>
  <c r="AD202" i="69"/>
  <c r="AD201" i="69"/>
  <c r="AD221" i="69" s="1"/>
  <c r="AA202" i="69"/>
  <c r="AA201" i="69"/>
  <c r="AA221" i="69" s="1"/>
  <c r="AH202" i="69"/>
  <c r="AH201" i="69"/>
  <c r="I201" i="69"/>
  <c r="T200" i="69"/>
  <c r="AH200" i="69"/>
  <c r="K200" i="69"/>
  <c r="BA202" i="69"/>
  <c r="BA201" i="69"/>
  <c r="BA221" i="69" s="1"/>
  <c r="AP200" i="69"/>
  <c r="Q200" i="69"/>
  <c r="AR200" i="69"/>
  <c r="X202" i="69"/>
  <c r="X201" i="69"/>
  <c r="V202" i="69"/>
  <c r="V201" i="69"/>
  <c r="AQ202" i="69"/>
  <c r="AQ201" i="69"/>
  <c r="AF202" i="69"/>
  <c r="AF201" i="69"/>
  <c r="S200" i="69"/>
  <c r="T201" i="69"/>
  <c r="AQ200" i="69"/>
  <c r="AY202" i="69"/>
  <c r="AY201" i="69"/>
  <c r="AY221" i="69" s="1"/>
  <c r="Y202" i="69"/>
  <c r="Y201" i="69"/>
  <c r="Y221" i="69" s="1"/>
  <c r="AB202" i="69"/>
  <c r="AB201" i="69"/>
  <c r="AB200" i="69"/>
  <c r="N201" i="69"/>
  <c r="AS202" i="69"/>
  <c r="AS201" i="69"/>
  <c r="AS200" i="69"/>
  <c r="AT202" i="69"/>
  <c r="AT201" i="69"/>
  <c r="AW202" i="69"/>
  <c r="AW201" i="69"/>
  <c r="P200" i="69"/>
  <c r="M201" i="69"/>
  <c r="AT200" i="69"/>
  <c r="V200" i="69"/>
  <c r="S201" i="69"/>
  <c r="AG202" i="69"/>
  <c r="AG201" i="69"/>
  <c r="AM202" i="69"/>
  <c r="AM201" i="69"/>
  <c r="AU202" i="69"/>
  <c r="AU201" i="69"/>
  <c r="AE202" i="69"/>
  <c r="AE201" i="69"/>
  <c r="AE200" i="69"/>
  <c r="AO200" i="69"/>
  <c r="AJ200" i="69"/>
  <c r="AA200" i="69"/>
  <c r="N200" i="69"/>
  <c r="AN202" i="69"/>
  <c r="AN222" i="69" s="1"/>
  <c r="AN201" i="69"/>
  <c r="E202" i="69"/>
  <c r="E201" i="69"/>
  <c r="AL202" i="69"/>
  <c r="AL201" i="69"/>
  <c r="AL200" i="69"/>
  <c r="U202" i="69"/>
  <c r="U201" i="69"/>
  <c r="J200" i="69"/>
  <c r="P201" i="69"/>
  <c r="K201" i="69"/>
  <c r="K221" i="69" s="1"/>
  <c r="AM200" i="69"/>
  <c r="AX202" i="69"/>
  <c r="AX222" i="69" s="1"/>
  <c r="AX201" i="69"/>
  <c r="AX200" i="69"/>
  <c r="O201" i="69"/>
  <c r="F201" i="69"/>
  <c r="AC201" i="69"/>
  <c r="I200" i="69"/>
  <c r="F200" i="69"/>
  <c r="F220" i="69" s="1"/>
  <c r="AV202" i="69"/>
  <c r="AV200" i="69"/>
  <c r="AV201" i="69"/>
  <c r="W202" i="69"/>
  <c r="W222" i="69" s="1"/>
  <c r="W200" i="69"/>
  <c r="W220" i="69" s="1"/>
  <c r="W201" i="69"/>
  <c r="Z202" i="69"/>
  <c r="Z201" i="69"/>
  <c r="G202" i="69"/>
  <c r="G200" i="69"/>
  <c r="L201" i="69"/>
  <c r="R201" i="69"/>
  <c r="U200" i="69"/>
  <c r="O200" i="69"/>
  <c r="BA200" i="69"/>
  <c r="AJ202" i="68"/>
  <c r="AJ201" i="68"/>
  <c r="AJ221" i="68" s="1"/>
  <c r="H201" i="68"/>
  <c r="M201" i="68"/>
  <c r="K201" i="68"/>
  <c r="K221" i="68" s="1"/>
  <c r="E202" i="68"/>
  <c r="E201" i="68"/>
  <c r="E205" i="68" s="1"/>
  <c r="F205" i="68" s="1"/>
  <c r="V202" i="68"/>
  <c r="V201" i="68"/>
  <c r="V221" i="68" s="1"/>
  <c r="O201" i="68"/>
  <c r="G200" i="68"/>
  <c r="Q201" i="68"/>
  <c r="E200" i="68"/>
  <c r="E204" i="68" s="1"/>
  <c r="AV202" i="68"/>
  <c r="AV201" i="68"/>
  <c r="AV200" i="68"/>
  <c r="S200" i="68"/>
  <c r="N200" i="68"/>
  <c r="M200" i="68"/>
  <c r="AZ202" i="68"/>
  <c r="AZ201" i="68"/>
  <c r="Z202" i="68"/>
  <c r="Z201" i="68"/>
  <c r="G201" i="68"/>
  <c r="AZ200" i="68"/>
  <c r="U202" i="68"/>
  <c r="U201" i="68"/>
  <c r="U221" i="68" s="1"/>
  <c r="AT202" i="68"/>
  <c r="AT201" i="68"/>
  <c r="Y202" i="68"/>
  <c r="Y201" i="68"/>
  <c r="Y221" i="68" s="1"/>
  <c r="L200" i="68"/>
  <c r="X200" i="68"/>
  <c r="K200" i="68"/>
  <c r="AE202" i="68"/>
  <c r="AE201" i="68"/>
  <c r="AE200" i="68"/>
  <c r="AM202" i="68"/>
  <c r="AM201" i="68"/>
  <c r="AJ200" i="68"/>
  <c r="T200" i="68"/>
  <c r="H200" i="68"/>
  <c r="AW202" i="68"/>
  <c r="AW201" i="68"/>
  <c r="AW221" i="68" s="1"/>
  <c r="AP202" i="68"/>
  <c r="AP201" i="68"/>
  <c r="AB202" i="68"/>
  <c r="AB201" i="68"/>
  <c r="AB200" i="68"/>
  <c r="AT200" i="68"/>
  <c r="X201" i="68"/>
  <c r="T201" i="68"/>
  <c r="AL202" i="68"/>
  <c r="AL201" i="68"/>
  <c r="AL200" i="68"/>
  <c r="AY202" i="68"/>
  <c r="AY201" i="68"/>
  <c r="AY221" i="68" s="1"/>
  <c r="S201" i="68"/>
  <c r="Y200" i="68"/>
  <c r="F200" i="68"/>
  <c r="F220" i="68" s="1"/>
  <c r="AM200" i="68"/>
  <c r="BB202" i="68"/>
  <c r="BB201" i="68"/>
  <c r="BB200" i="68"/>
  <c r="AA202" i="68"/>
  <c r="AA201" i="68"/>
  <c r="AO202" i="68"/>
  <c r="AO201" i="68"/>
  <c r="P200" i="68"/>
  <c r="I201" i="68"/>
  <c r="AC201" i="68"/>
  <c r="J200" i="68"/>
  <c r="AD202" i="68"/>
  <c r="AD201" i="68"/>
  <c r="AD221" i="68" s="1"/>
  <c r="AR202" i="68"/>
  <c r="AR201" i="68"/>
  <c r="AF202" i="68"/>
  <c r="AF201" i="68"/>
  <c r="P201" i="68"/>
  <c r="R201" i="68"/>
  <c r="AP200" i="68"/>
  <c r="O200" i="68"/>
  <c r="AU202" i="68"/>
  <c r="AU201" i="68"/>
  <c r="AU221" i="68" s="1"/>
  <c r="AC200" i="68"/>
  <c r="J201" i="68"/>
  <c r="N201" i="68"/>
  <c r="R200" i="68"/>
  <c r="AN202" i="68"/>
  <c r="AN222" i="68" s="1"/>
  <c r="AN201" i="68"/>
  <c r="AI202" i="68"/>
  <c r="AI201" i="68"/>
  <c r="F216" i="68"/>
  <c r="F202" i="68"/>
  <c r="Q200" i="68"/>
  <c r="L201" i="68"/>
  <c r="I200" i="68"/>
  <c r="Z200" i="68"/>
  <c r="Z220" i="68" s="1"/>
  <c r="U200" i="68"/>
  <c r="Y202" i="67"/>
  <c r="Y201" i="67"/>
  <c r="F216" i="67"/>
  <c r="F202" i="67"/>
  <c r="F222" i="67" s="1"/>
  <c r="F201" i="67"/>
  <c r="AS202" i="67"/>
  <c r="AS201" i="67"/>
  <c r="AS200" i="67"/>
  <c r="Z202" i="67"/>
  <c r="Z222" i="67" s="1"/>
  <c r="Z201" i="67"/>
  <c r="Z200" i="67"/>
  <c r="AD202" i="67"/>
  <c r="AD201" i="67"/>
  <c r="AD221" i="67" s="1"/>
  <c r="AD200" i="67"/>
  <c r="L200" i="67"/>
  <c r="V202" i="67"/>
  <c r="V201" i="67"/>
  <c r="AR202" i="67"/>
  <c r="AR201" i="67"/>
  <c r="AR221" i="67" s="1"/>
  <c r="AH202" i="67"/>
  <c r="AH201" i="67"/>
  <c r="N200" i="67"/>
  <c r="AW202" i="67"/>
  <c r="AW201" i="67"/>
  <c r="AW221" i="67" s="1"/>
  <c r="AU202" i="67"/>
  <c r="AU201" i="67"/>
  <c r="S201" i="67"/>
  <c r="Y200" i="67"/>
  <c r="G201" i="67"/>
  <c r="BB202" i="67"/>
  <c r="BB201" i="67"/>
  <c r="BB200" i="67"/>
  <c r="AP202" i="67"/>
  <c r="AP201" i="67"/>
  <c r="AP221" i="67" s="1"/>
  <c r="AZ202" i="67"/>
  <c r="AZ201" i="67"/>
  <c r="F200" i="67"/>
  <c r="X200" i="67"/>
  <c r="Q200" i="67"/>
  <c r="P201" i="67"/>
  <c r="AF202" i="67"/>
  <c r="AF201" i="67"/>
  <c r="AT202" i="67"/>
  <c r="AT201" i="67"/>
  <c r="AA202" i="67"/>
  <c r="AA201" i="67"/>
  <c r="AA221" i="67" s="1"/>
  <c r="M201" i="67"/>
  <c r="AA200" i="67"/>
  <c r="AK202" i="67"/>
  <c r="AK201" i="67"/>
  <c r="AK200" i="67"/>
  <c r="AI202" i="67"/>
  <c r="AI201" i="67"/>
  <c r="X201" i="67"/>
  <c r="V200" i="67"/>
  <c r="O201" i="67"/>
  <c r="AC200" i="67"/>
  <c r="AB202" i="67"/>
  <c r="AB201" i="67"/>
  <c r="AB200" i="67"/>
  <c r="AX202" i="67"/>
  <c r="AX222" i="67" s="1"/>
  <c r="AX201" i="67"/>
  <c r="AX200" i="67"/>
  <c r="AC201" i="67"/>
  <c r="I200" i="67"/>
  <c r="Q201" i="67"/>
  <c r="AQ202" i="67"/>
  <c r="AQ201" i="67"/>
  <c r="AL202" i="67"/>
  <c r="AL201" i="67"/>
  <c r="AL200" i="67"/>
  <c r="E202" i="67"/>
  <c r="E206" i="67" s="1"/>
  <c r="E201" i="67"/>
  <c r="E205" i="67" s="1"/>
  <c r="F205" i="67" s="1"/>
  <c r="G205" i="67" s="1"/>
  <c r="R200" i="67"/>
  <c r="R201" i="67"/>
  <c r="T200" i="67"/>
  <c r="P200" i="67"/>
  <c r="N201" i="67"/>
  <c r="AE202" i="67"/>
  <c r="AE201" i="67"/>
  <c r="AE200" i="67"/>
  <c r="AG202" i="67"/>
  <c r="AG201" i="67"/>
  <c r="BA202" i="67"/>
  <c r="BA201" i="67"/>
  <c r="BA221" i="67" s="1"/>
  <c r="AO202" i="67"/>
  <c r="AO201" i="67"/>
  <c r="H200" i="67"/>
  <c r="AI200" i="67"/>
  <c r="I201" i="67"/>
  <c r="AN202" i="67"/>
  <c r="AN201" i="67"/>
  <c r="K202" i="67"/>
  <c r="K201" i="67"/>
  <c r="K221" i="67" s="1"/>
  <c r="U202" i="67"/>
  <c r="U201" i="67"/>
  <c r="AY202" i="67"/>
  <c r="AY201" i="67"/>
  <c r="AY221" i="67" s="1"/>
  <c r="AY200" i="67"/>
  <c r="S200" i="67"/>
  <c r="T201" i="67"/>
  <c r="H201" i="67"/>
  <c r="AU200" i="67"/>
  <c r="W202" i="67"/>
  <c r="W200" i="67"/>
  <c r="W220" i="67" s="1"/>
  <c r="W201" i="67"/>
  <c r="W221" i="67" s="1"/>
  <c r="K200" i="67"/>
  <c r="L201" i="67"/>
  <c r="M200" i="67"/>
  <c r="G200" i="67"/>
  <c r="O200" i="67"/>
  <c r="E202" i="88"/>
  <c r="E206" i="88" s="1"/>
  <c r="E201" i="88"/>
  <c r="E200" i="88"/>
  <c r="AI202" i="63"/>
  <c r="X201" i="63"/>
  <c r="X200" i="63"/>
  <c r="O200" i="63"/>
  <c r="AL216" i="72"/>
  <c r="AL202" i="63"/>
  <c r="AL201" i="63"/>
  <c r="AL200" i="63"/>
  <c r="Y202" i="63"/>
  <c r="S201" i="63"/>
  <c r="AH200" i="63"/>
  <c r="AJ200" i="63"/>
  <c r="H200" i="63"/>
  <c r="H220" i="73" s="1"/>
  <c r="H201" i="63"/>
  <c r="Q200" i="63"/>
  <c r="AZ200" i="63"/>
  <c r="AG216" i="68"/>
  <c r="AG201" i="63"/>
  <c r="AG202" i="63"/>
  <c r="Q220" i="75"/>
  <c r="I201" i="63"/>
  <c r="N202" i="63"/>
  <c r="G202" i="63"/>
  <c r="G222" i="73" s="1"/>
  <c r="M200" i="63"/>
  <c r="AA200" i="63"/>
  <c r="AK201" i="63"/>
  <c r="AK200" i="63"/>
  <c r="T202" i="63"/>
  <c r="T222" i="69" s="1"/>
  <c r="R201" i="63"/>
  <c r="M201" i="63"/>
  <c r="G200" i="63"/>
  <c r="AY202" i="63"/>
  <c r="BA202" i="63"/>
  <c r="AQ200" i="63"/>
  <c r="AK202" i="63"/>
  <c r="AD200" i="63"/>
  <c r="I202" i="63"/>
  <c r="I222" i="70" s="1"/>
  <c r="AR200" i="63"/>
  <c r="S200" i="63"/>
  <c r="AT200" i="63"/>
  <c r="Q221" i="75"/>
  <c r="Q222" i="75"/>
  <c r="BA200" i="63"/>
  <c r="K200" i="63"/>
  <c r="U200" i="63"/>
  <c r="AY200" i="63"/>
  <c r="Y200" i="63"/>
  <c r="J202" i="63"/>
  <c r="O201" i="63"/>
  <c r="L202" i="63"/>
  <c r="L222" i="68" s="1"/>
  <c r="E200" i="63"/>
  <c r="AB216" i="88"/>
  <c r="AB201" i="63"/>
  <c r="AB202" i="63"/>
  <c r="AB200" i="63"/>
  <c r="K202" i="63"/>
  <c r="K222" i="68" s="1"/>
  <c r="T201" i="63"/>
  <c r="N200" i="63"/>
  <c r="AU200" i="63"/>
  <c r="V202" i="63"/>
  <c r="AZ202" i="63"/>
  <c r="AP202" i="63"/>
  <c r="AX201" i="63"/>
  <c r="AX200" i="63"/>
  <c r="AX220" i="68" s="1"/>
  <c r="BB201" i="63"/>
  <c r="BB200" i="63"/>
  <c r="BB202" i="63"/>
  <c r="Q201" i="63"/>
  <c r="Q202" i="63"/>
  <c r="J200" i="63"/>
  <c r="AI200" i="63"/>
  <c r="AU202" i="63"/>
  <c r="AU222" i="71" s="1"/>
  <c r="AV216" i="67"/>
  <c r="AV200" i="63"/>
  <c r="AV201" i="63"/>
  <c r="AV202" i="63"/>
  <c r="AE216" i="74"/>
  <c r="AE201" i="63"/>
  <c r="AE200" i="63"/>
  <c r="AS216" i="68"/>
  <c r="AS201" i="63"/>
  <c r="AS200" i="63"/>
  <c r="J201" i="63"/>
  <c r="AQ202" i="63"/>
  <c r="AT202" i="63"/>
  <c r="L201" i="63"/>
  <c r="AE202" i="63"/>
  <c r="E202" i="63"/>
  <c r="AC202" i="63"/>
  <c r="AC222" i="67" s="1"/>
  <c r="AJ202" i="63"/>
  <c r="AA202" i="63"/>
  <c r="AM202" i="63"/>
  <c r="AM222" i="67" s="1"/>
  <c r="V200" i="63"/>
  <c r="V220" i="67" s="1"/>
  <c r="R200" i="63"/>
  <c r="AP200" i="63"/>
  <c r="AC201" i="63"/>
  <c r="AM200" i="63"/>
  <c r="AM220" i="71" s="1"/>
  <c r="AG200" i="63"/>
  <c r="U202" i="63"/>
  <c r="AW202" i="63"/>
  <c r="AH202" i="63"/>
  <c r="AR202" i="63"/>
  <c r="M222" i="68"/>
  <c r="AY216" i="74"/>
  <c r="BA216" i="68"/>
  <c r="AQ216" i="68"/>
  <c r="M216" i="88"/>
  <c r="AU216" i="75"/>
  <c r="AU221" i="75" s="1"/>
  <c r="N202" i="75"/>
  <c r="O201" i="75"/>
  <c r="Z200" i="75"/>
  <c r="H202" i="75"/>
  <c r="AY200" i="75"/>
  <c r="K200" i="75"/>
  <c r="E216" i="70"/>
  <c r="E204" i="70"/>
  <c r="F204" i="70" s="1"/>
  <c r="AN216" i="71"/>
  <c r="AN222" i="71"/>
  <c r="AN220" i="71"/>
  <c r="U216" i="75"/>
  <c r="U221" i="75" s="1"/>
  <c r="N216" i="88"/>
  <c r="N216" i="73"/>
  <c r="AK216" i="68"/>
  <c r="P216" i="69"/>
  <c r="AN216" i="74"/>
  <c r="AI216" i="67"/>
  <c r="BA216" i="75"/>
  <c r="BA221" i="75" s="1"/>
  <c r="BA201" i="75"/>
  <c r="BA200" i="75"/>
  <c r="Q216" i="68"/>
  <c r="X216" i="72"/>
  <c r="X222" i="72"/>
  <c r="AH216" i="67"/>
  <c r="BA202" i="75"/>
  <c r="BB216" i="75"/>
  <c r="BB202" i="75"/>
  <c r="BB201" i="75"/>
  <c r="BB200" i="75"/>
  <c r="AX216" i="67"/>
  <c r="E216" i="72"/>
  <c r="E205" i="72"/>
  <c r="F205" i="72" s="1"/>
  <c r="E204" i="72"/>
  <c r="F204" i="72" s="1"/>
  <c r="AO216" i="75"/>
  <c r="AO221" i="75" s="1"/>
  <c r="AO201" i="75"/>
  <c r="AO200" i="75"/>
  <c r="AN216" i="69"/>
  <c r="AG216" i="74"/>
  <c r="Z216" i="70"/>
  <c r="Z220" i="70"/>
  <c r="AP216" i="75"/>
  <c r="AP221" i="75" s="1"/>
  <c r="AP201" i="75"/>
  <c r="AP200" i="75"/>
  <c r="AP202" i="75"/>
  <c r="AO216" i="70"/>
  <c r="AT216" i="88"/>
  <c r="BB216" i="74"/>
  <c r="BB216" i="69"/>
  <c r="AO216" i="88"/>
  <c r="AB216" i="74"/>
  <c r="AJ216" i="69"/>
  <c r="AD216" i="71"/>
  <c r="AD221" i="71"/>
  <c r="AZ216" i="73"/>
  <c r="AQ216" i="73"/>
  <c r="AW216" i="68"/>
  <c r="AS216" i="72"/>
  <c r="H216" i="69"/>
  <c r="V216" i="67"/>
  <c r="AR216" i="67"/>
  <c r="AS216" i="73"/>
  <c r="AW216" i="74"/>
  <c r="AW216" i="67"/>
  <c r="AN216" i="75"/>
  <c r="AN221" i="75" s="1"/>
  <c r="AN201" i="75"/>
  <c r="AN200" i="75"/>
  <c r="AN202" i="75"/>
  <c r="AN216" i="73"/>
  <c r="AN220" i="73"/>
  <c r="H216" i="70"/>
  <c r="H216" i="73"/>
  <c r="AI216" i="69"/>
  <c r="AI216" i="75"/>
  <c r="AI221" i="75" s="1"/>
  <c r="AI216" i="70"/>
  <c r="AM216" i="67"/>
  <c r="AM216" i="70"/>
  <c r="AM216" i="74"/>
  <c r="AT216" i="74"/>
  <c r="AP216" i="69"/>
  <c r="AP221" i="69"/>
  <c r="AD216" i="69"/>
  <c r="AS216" i="75"/>
  <c r="AS222" i="75" s="1"/>
  <c r="AS201" i="75"/>
  <c r="AS200" i="75"/>
  <c r="AB216" i="72"/>
  <c r="AT216" i="73"/>
  <c r="E216" i="69"/>
  <c r="E206" i="69"/>
  <c r="E205" i="69"/>
  <c r="F205" i="69" s="1"/>
  <c r="E204" i="69"/>
  <c r="W216" i="74"/>
  <c r="P216" i="68"/>
  <c r="P222" i="68"/>
  <c r="U216" i="71"/>
  <c r="AR216" i="73"/>
  <c r="S216" i="73"/>
  <c r="AU216" i="74"/>
  <c r="N216" i="70"/>
  <c r="AI216" i="71"/>
  <c r="AY216" i="72"/>
  <c r="S216" i="72"/>
  <c r="Y216" i="74"/>
  <c r="AO202" i="75"/>
  <c r="AY216" i="68"/>
  <c r="AG216" i="69"/>
  <c r="AX216" i="70"/>
  <c r="AI216" i="72"/>
  <c r="AS216" i="67"/>
  <c r="AA216" i="71"/>
  <c r="AA221" i="71"/>
  <c r="R216" i="68"/>
  <c r="P216" i="75"/>
  <c r="P222" i="75" s="1"/>
  <c r="P201" i="75"/>
  <c r="P202" i="75"/>
  <c r="P200" i="75"/>
  <c r="H216" i="74"/>
  <c r="R216" i="75"/>
  <c r="R222" i="75" s="1"/>
  <c r="AX216" i="68"/>
  <c r="F216" i="75"/>
  <c r="F222" i="75" s="1"/>
  <c r="F202" i="75"/>
  <c r="F200" i="75"/>
  <c r="F204" i="75" s="1"/>
  <c r="G204" i="75" s="1"/>
  <c r="H204" i="75" s="1"/>
  <c r="AH216" i="68"/>
  <c r="AH216" i="74"/>
  <c r="AZ216" i="69"/>
  <c r="I216" i="74"/>
  <c r="S216" i="74"/>
  <c r="S216" i="70"/>
  <c r="P216" i="67"/>
  <c r="S216" i="75"/>
  <c r="S220" i="75" s="1"/>
  <c r="S200" i="75"/>
  <c r="S202" i="75"/>
  <c r="P216" i="73"/>
  <c r="T216" i="68"/>
  <c r="AH216" i="72"/>
  <c r="AS202" i="75"/>
  <c r="X216" i="73"/>
  <c r="V216" i="71"/>
  <c r="AK216" i="74"/>
  <c r="AB216" i="70"/>
  <c r="AK216" i="67"/>
  <c r="E216" i="68"/>
  <c r="E206" i="68"/>
  <c r="F206" i="68" s="1"/>
  <c r="G206" i="68" s="1"/>
  <c r="BB216" i="67"/>
  <c r="AV216" i="69"/>
  <c r="AS216" i="74"/>
  <c r="T216" i="72"/>
  <c r="AY216" i="69"/>
  <c r="AS216" i="71"/>
  <c r="AT216" i="71"/>
  <c r="AT221" i="71"/>
  <c r="U216" i="68"/>
  <c r="AW216" i="75"/>
  <c r="AW221" i="75" s="1"/>
  <c r="AW201" i="75"/>
  <c r="AD216" i="72"/>
  <c r="BA216" i="74"/>
  <c r="AU216" i="69"/>
  <c r="O216" i="69"/>
  <c r="AN216" i="67"/>
  <c r="X222" i="73"/>
  <c r="U216" i="73"/>
  <c r="P216" i="71"/>
  <c r="F216" i="74"/>
  <c r="Q216" i="73"/>
  <c r="AH216" i="70"/>
  <c r="T216" i="73"/>
  <c r="K216" i="67"/>
  <c r="AF216" i="68"/>
  <c r="AT216" i="70"/>
  <c r="Y216" i="72"/>
  <c r="Y221" i="72"/>
  <c r="BA216" i="67"/>
  <c r="X216" i="68"/>
  <c r="AE216" i="71"/>
  <c r="U216" i="72"/>
  <c r="J216" i="73"/>
  <c r="Q216" i="67"/>
  <c r="AF216" i="71"/>
  <c r="K216" i="69"/>
  <c r="O216" i="75"/>
  <c r="O220" i="75" s="1"/>
  <c r="O200" i="75"/>
  <c r="G216" i="69"/>
  <c r="P216" i="72"/>
  <c r="AL216" i="69"/>
  <c r="AA216" i="67"/>
  <c r="BB216" i="71"/>
  <c r="AA216" i="73"/>
  <c r="L216" i="73"/>
  <c r="X201" i="75"/>
  <c r="F204" i="73"/>
  <c r="AD216" i="75"/>
  <c r="AD221" i="75" s="1"/>
  <c r="AD201" i="75"/>
  <c r="Y216" i="69"/>
  <c r="M216" i="67"/>
  <c r="E216" i="75"/>
  <c r="E221" i="75" s="1"/>
  <c r="E202" i="75"/>
  <c r="E206" i="75" s="1"/>
  <c r="E201" i="75"/>
  <c r="E205" i="75" s="1"/>
  <c r="F205" i="75" s="1"/>
  <c r="AT216" i="75"/>
  <c r="AT221" i="75" s="1"/>
  <c r="AT201" i="75"/>
  <c r="F216" i="70"/>
  <c r="AP216" i="67"/>
  <c r="AS216" i="70"/>
  <c r="AZ216" i="68"/>
  <c r="H216" i="68"/>
  <c r="AG216" i="67"/>
  <c r="G216" i="74"/>
  <c r="AP216" i="71"/>
  <c r="AP221" i="71"/>
  <c r="AA216" i="72"/>
  <c r="BA216" i="73"/>
  <c r="S216" i="68"/>
  <c r="AP216" i="68"/>
  <c r="AP221" i="68"/>
  <c r="V216" i="69"/>
  <c r="AC216" i="70"/>
  <c r="AV216" i="71"/>
  <c r="BA216" i="70"/>
  <c r="AK216" i="69"/>
  <c r="AV216" i="70"/>
  <c r="I216" i="75"/>
  <c r="I220" i="75" s="1"/>
  <c r="AD216" i="70"/>
  <c r="H216" i="67"/>
  <c r="Y216" i="71"/>
  <c r="Y216" i="75"/>
  <c r="Y221" i="75" s="1"/>
  <c r="Y201" i="75"/>
  <c r="AF216" i="69"/>
  <c r="BB216" i="70"/>
  <c r="Z216" i="69"/>
  <c r="AT216" i="69"/>
  <c r="AF216" i="75"/>
  <c r="AF221" i="75" s="1"/>
  <c r="AF201" i="75"/>
  <c r="AX216" i="72"/>
  <c r="AO216" i="67"/>
  <c r="AK216" i="72"/>
  <c r="BA216" i="72"/>
  <c r="BA221" i="72"/>
  <c r="U216" i="69"/>
  <c r="AF216" i="74"/>
  <c r="AF216" i="70"/>
  <c r="X216" i="70"/>
  <c r="O216" i="73"/>
  <c r="I200" i="75"/>
  <c r="AM216" i="75"/>
  <c r="AM221" i="75" s="1"/>
  <c r="AM201" i="75"/>
  <c r="AQ216" i="70"/>
  <c r="AZ216" i="75"/>
  <c r="AZ221" i="75" s="1"/>
  <c r="AZ201" i="75"/>
  <c r="K216" i="73"/>
  <c r="AI216" i="73"/>
  <c r="M216" i="73"/>
  <c r="X216" i="74"/>
  <c r="AR216" i="70"/>
  <c r="AR221" i="70"/>
  <c r="K216" i="71"/>
  <c r="AK216" i="71"/>
  <c r="Z222" i="69"/>
  <c r="AX216" i="74"/>
  <c r="N216" i="72"/>
  <c r="O216" i="67"/>
  <c r="K216" i="72"/>
  <c r="AK216" i="75"/>
  <c r="AK222" i="75" s="1"/>
  <c r="AK201" i="75"/>
  <c r="AK200" i="75"/>
  <c r="S216" i="71"/>
  <c r="AB216" i="69"/>
  <c r="AX216" i="73"/>
  <c r="K216" i="88"/>
  <c r="O222" i="71"/>
  <c r="AO216" i="69"/>
  <c r="M216" i="70"/>
  <c r="AC216" i="68"/>
  <c r="Q216" i="70"/>
  <c r="AE216" i="70"/>
  <c r="Z216" i="73"/>
  <c r="AV216" i="74"/>
  <c r="R216" i="73"/>
  <c r="S216" i="67"/>
  <c r="R216" i="72"/>
  <c r="M216" i="75"/>
  <c r="M220" i="75" s="1"/>
  <c r="AE216" i="67"/>
  <c r="N216" i="69"/>
  <c r="AA216" i="69"/>
  <c r="AC216" i="75"/>
  <c r="AC220" i="75" s="1"/>
  <c r="T216" i="75"/>
  <c r="T220" i="75" s="1"/>
  <c r="G216" i="75"/>
  <c r="G222" i="75" s="1"/>
  <c r="V216" i="72"/>
  <c r="AJ216" i="70"/>
  <c r="AY216" i="71"/>
  <c r="R216" i="67"/>
  <c r="AK216" i="70"/>
  <c r="I216" i="72"/>
  <c r="F135" i="88"/>
  <c r="F190" i="88"/>
  <c r="AR216" i="72"/>
  <c r="AX216" i="71"/>
  <c r="AF216" i="72"/>
  <c r="AU216" i="68"/>
  <c r="I202" i="75"/>
  <c r="AZ216" i="67"/>
  <c r="AD216" i="73"/>
  <c r="AU216" i="70"/>
  <c r="AW216" i="73"/>
  <c r="AW221" i="73"/>
  <c r="Y220" i="67"/>
  <c r="AH216" i="71"/>
  <c r="Z216" i="74"/>
  <c r="I216" i="73"/>
  <c r="Q216" i="69"/>
  <c r="BB216" i="73"/>
  <c r="X216" i="71"/>
  <c r="M216" i="74"/>
  <c r="AB216" i="68"/>
  <c r="BB216" i="68"/>
  <c r="R216" i="69"/>
  <c r="AA216" i="68"/>
  <c r="AK216" i="73"/>
  <c r="O222" i="70"/>
  <c r="AP216" i="74"/>
  <c r="AW216" i="69"/>
  <c r="AW221" i="69"/>
  <c r="AE216" i="69"/>
  <c r="AL216" i="70"/>
  <c r="W216" i="73"/>
  <c r="W221" i="73"/>
  <c r="AM200" i="75"/>
  <c r="AJ216" i="71"/>
  <c r="T216" i="74"/>
  <c r="M216" i="69"/>
  <c r="W216" i="71"/>
  <c r="I216" i="71"/>
  <c r="AO216" i="71"/>
  <c r="AJ216" i="68"/>
  <c r="K216" i="75"/>
  <c r="K222" i="75" s="1"/>
  <c r="AS216" i="69"/>
  <c r="AV216" i="73"/>
  <c r="G216" i="73"/>
  <c r="H216" i="72"/>
  <c r="S216" i="69"/>
  <c r="AN216" i="68"/>
  <c r="Q216" i="74"/>
  <c r="J216" i="70"/>
  <c r="K202" i="75"/>
  <c r="AX216" i="69"/>
  <c r="Z216" i="75"/>
  <c r="Z221" i="75" s="1"/>
  <c r="Z201" i="75"/>
  <c r="AG216" i="73"/>
  <c r="AP216" i="73"/>
  <c r="AP221" i="73"/>
  <c r="AQ216" i="71"/>
  <c r="BB216" i="72"/>
  <c r="X216" i="69"/>
  <c r="W216" i="69"/>
  <c r="W221" i="69"/>
  <c r="AM216" i="71"/>
  <c r="AF216" i="73"/>
  <c r="AZ200" i="75"/>
  <c r="H129" i="88"/>
  <c r="H131" i="88" s="1"/>
  <c r="G130" i="88"/>
  <c r="G132" i="88" s="1"/>
  <c r="G133" i="88" s="1"/>
  <c r="AE216" i="68"/>
  <c r="AL216" i="73"/>
  <c r="AJ216" i="73"/>
  <c r="AJ221" i="73"/>
  <c r="AZ216" i="72"/>
  <c r="AW216" i="70"/>
  <c r="Z220" i="72"/>
  <c r="AQ216" i="74"/>
  <c r="AE216" i="73"/>
  <c r="I216" i="70"/>
  <c r="V216" i="75"/>
  <c r="V221" i="75" s="1"/>
  <c r="V201" i="75"/>
  <c r="AC216" i="71"/>
  <c r="M216" i="68"/>
  <c r="Z216" i="67"/>
  <c r="AH216" i="73"/>
  <c r="AT216" i="68"/>
  <c r="R216" i="70"/>
  <c r="AQ216" i="67"/>
  <c r="G216" i="71"/>
  <c r="AB216" i="75"/>
  <c r="AB201" i="75"/>
  <c r="AB202" i="75"/>
  <c r="AB200" i="75"/>
  <c r="AZ216" i="70"/>
  <c r="R216" i="71"/>
  <c r="AH216" i="75"/>
  <c r="AH221" i="75" s="1"/>
  <c r="AH201" i="75"/>
  <c r="AE216" i="72"/>
  <c r="P216" i="70"/>
  <c r="J216" i="69"/>
  <c r="G216" i="72"/>
  <c r="L216" i="74"/>
  <c r="N216" i="71"/>
  <c r="AW216" i="71"/>
  <c r="G216" i="67"/>
  <c r="AH216" i="69"/>
  <c r="Y216" i="68"/>
  <c r="AP216" i="70"/>
  <c r="Z220" i="69"/>
  <c r="Q216" i="71"/>
  <c r="M222" i="70"/>
  <c r="AC216" i="74"/>
  <c r="AR216" i="75"/>
  <c r="AR221" i="75" s="1"/>
  <c r="AR201" i="75"/>
  <c r="V202" i="75"/>
  <c r="N216" i="68"/>
  <c r="AY216" i="73"/>
  <c r="L216" i="71"/>
  <c r="Z216" i="68"/>
  <c r="AO216" i="68"/>
  <c r="AO216" i="72"/>
  <c r="J216" i="74"/>
  <c r="AU216" i="72"/>
  <c r="AU221" i="72"/>
  <c r="Y216" i="73"/>
  <c r="AQ216" i="72"/>
  <c r="O216" i="71"/>
  <c r="F216" i="69"/>
  <c r="F222" i="69"/>
  <c r="R216" i="74"/>
  <c r="N216" i="67"/>
  <c r="AG216" i="72"/>
  <c r="J216" i="68"/>
  <c r="N216" i="75"/>
  <c r="N221" i="75" s="1"/>
  <c r="AN216" i="72"/>
  <c r="E216" i="74"/>
  <c r="X216" i="67"/>
  <c r="AP216" i="72"/>
  <c r="T216" i="69"/>
  <c r="U216" i="67"/>
  <c r="AC216" i="69"/>
  <c r="V216" i="74"/>
  <c r="AM216" i="73"/>
  <c r="AJ216" i="67"/>
  <c r="X216" i="75"/>
  <c r="X221" i="75" s="1"/>
  <c r="U216" i="70"/>
  <c r="AU216" i="73"/>
  <c r="AT216" i="67"/>
  <c r="AT221" i="67"/>
  <c r="O216" i="72"/>
  <c r="X200" i="75"/>
  <c r="AF222" i="73"/>
  <c r="U216" i="74"/>
  <c r="AD216" i="67"/>
  <c r="AW202" i="75"/>
  <c r="E216" i="73"/>
  <c r="E206" i="73"/>
  <c r="W216" i="75"/>
  <c r="W200" i="75"/>
  <c r="W201" i="75"/>
  <c r="AL216" i="74"/>
  <c r="R222" i="67"/>
  <c r="AL216" i="67"/>
  <c r="AR202" i="75"/>
  <c r="AV216" i="75"/>
  <c r="AV201" i="75"/>
  <c r="AV200" i="75"/>
  <c r="AV202" i="75"/>
  <c r="AE216" i="75"/>
  <c r="AE201" i="75"/>
  <c r="AE200" i="75"/>
  <c r="E216" i="67"/>
  <c r="W216" i="72"/>
  <c r="W220" i="72"/>
  <c r="AL216" i="75"/>
  <c r="AL202" i="75"/>
  <c r="AL201" i="75"/>
  <c r="AL200" i="75"/>
  <c r="K216" i="74"/>
  <c r="I216" i="67"/>
  <c r="AL216" i="68"/>
  <c r="M216" i="71"/>
  <c r="Y216" i="70"/>
  <c r="AM216" i="69"/>
  <c r="H216" i="71"/>
  <c r="AJ216" i="74"/>
  <c r="V216" i="70"/>
  <c r="L216" i="75"/>
  <c r="L221" i="75" s="1"/>
  <c r="M216" i="72"/>
  <c r="AV216" i="72"/>
  <c r="J216" i="72"/>
  <c r="AY216" i="70"/>
  <c r="L216" i="68"/>
  <c r="AA216" i="74"/>
  <c r="AA216" i="75"/>
  <c r="AA221" i="75" s="1"/>
  <c r="AA201" i="75"/>
  <c r="AC216" i="73"/>
  <c r="AV216" i="68"/>
  <c r="N200" i="75"/>
  <c r="AC201" i="75"/>
  <c r="W216" i="67"/>
  <c r="AI216" i="74"/>
  <c r="T216" i="71"/>
  <c r="AG216" i="75"/>
  <c r="AG220" i="75" s="1"/>
  <c r="AG201" i="75"/>
  <c r="AG202" i="75"/>
  <c r="O216" i="68"/>
  <c r="K216" i="70"/>
  <c r="AB216" i="67"/>
  <c r="AO216" i="73"/>
  <c r="AR216" i="68"/>
  <c r="AR221" i="68"/>
  <c r="N216" i="74"/>
  <c r="F222" i="71"/>
  <c r="W216" i="70"/>
  <c r="AC216" i="72"/>
  <c r="AQ216" i="69"/>
  <c r="AQ221" i="69"/>
  <c r="AF216" i="67"/>
  <c r="V216" i="73"/>
  <c r="P216" i="74"/>
  <c r="M200" i="75"/>
  <c r="T216" i="70"/>
  <c r="L216" i="70"/>
  <c r="AR216" i="71"/>
  <c r="K216" i="68"/>
  <c r="AD216" i="74"/>
  <c r="J216" i="75"/>
  <c r="J220" i="75" s="1"/>
  <c r="AZ216" i="71"/>
  <c r="L216" i="67"/>
  <c r="AI216" i="68"/>
  <c r="AR216" i="69"/>
  <c r="O216" i="74"/>
  <c r="AF220" i="69"/>
  <c r="H216" i="75"/>
  <c r="H220" i="75" s="1"/>
  <c r="E216" i="71"/>
  <c r="E206" i="71"/>
  <c r="E205" i="71"/>
  <c r="AJ216" i="72"/>
  <c r="AJ221" i="72"/>
  <c r="G216" i="68"/>
  <c r="AX216" i="75"/>
  <c r="AX222" i="75" s="1"/>
  <c r="AX201" i="75"/>
  <c r="AX200" i="75"/>
  <c r="AY216" i="75"/>
  <c r="AY221" i="75" s="1"/>
  <c r="AY201" i="75"/>
  <c r="Y216" i="67"/>
  <c r="AC216" i="67"/>
  <c r="AR216" i="74"/>
  <c r="AD216" i="68"/>
  <c r="AT216" i="72"/>
  <c r="AN216" i="70"/>
  <c r="AG216" i="71"/>
  <c r="AZ216" i="74"/>
  <c r="Z216" i="72"/>
  <c r="X222" i="67"/>
  <c r="G216" i="70"/>
  <c r="AU216" i="67"/>
  <c r="AU221" i="67"/>
  <c r="AL216" i="71"/>
  <c r="AG200" i="75"/>
  <c r="R222" i="73"/>
  <c r="AN220" i="70"/>
  <c r="AU216" i="71"/>
  <c r="AU221" i="71"/>
  <c r="BA216" i="71"/>
  <c r="AQ216" i="75"/>
  <c r="AQ221" i="75" s="1"/>
  <c r="AQ201" i="75"/>
  <c r="O216" i="70"/>
  <c r="AW216" i="72"/>
  <c r="AW221" i="72"/>
  <c r="L216" i="72"/>
  <c r="AB216" i="71"/>
  <c r="J216" i="71"/>
  <c r="AA202" i="75"/>
  <c r="Y200" i="75"/>
  <c r="AN222" i="70"/>
  <c r="AO216" i="74"/>
  <c r="I216" i="68"/>
  <c r="Q216" i="72"/>
  <c r="AJ216" i="75"/>
  <c r="AJ221" i="75" s="1"/>
  <c r="AJ201" i="75"/>
  <c r="AM216" i="68"/>
  <c r="AY216" i="67"/>
  <c r="AB216" i="73"/>
  <c r="AA216" i="70"/>
  <c r="G222" i="72"/>
  <c r="V216" i="68"/>
  <c r="I216" i="69"/>
  <c r="T216" i="67"/>
  <c r="BA216" i="69"/>
  <c r="AG216" i="70"/>
  <c r="L216" i="69"/>
  <c r="AM216" i="72"/>
  <c r="AJ221" i="67"/>
  <c r="Z220" i="71"/>
  <c r="F221" i="73"/>
  <c r="F221" i="69"/>
  <c r="F221" i="71"/>
  <c r="F221" i="68"/>
  <c r="F221" i="67"/>
  <c r="AF220" i="70"/>
  <c r="AF220" i="73"/>
  <c r="AF220" i="68"/>
  <c r="AF220" i="71"/>
  <c r="AF220" i="67"/>
  <c r="AN222" i="72"/>
  <c r="AN222" i="67"/>
  <c r="Z222" i="71"/>
  <c r="Z222" i="68"/>
  <c r="Z222" i="72"/>
  <c r="M222" i="73"/>
  <c r="M222" i="69"/>
  <c r="M222" i="71"/>
  <c r="M222" i="72"/>
  <c r="M222" i="67"/>
  <c r="K221" i="72"/>
  <c r="K221" i="73"/>
  <c r="AQ221" i="68"/>
  <c r="AQ221" i="73"/>
  <c r="AQ221" i="72"/>
  <c r="X222" i="71"/>
  <c r="X222" i="70"/>
  <c r="X222" i="68"/>
  <c r="R222" i="71"/>
  <c r="R222" i="69"/>
  <c r="R222" i="68"/>
  <c r="R222" i="70"/>
  <c r="F220" i="72"/>
  <c r="F220" i="73"/>
  <c r="F220" i="70"/>
  <c r="BA221" i="68"/>
  <c r="L222" i="67"/>
  <c r="G222" i="71"/>
  <c r="G222" i="70"/>
  <c r="G222" i="68"/>
  <c r="G222" i="69"/>
  <c r="G222" i="67"/>
  <c r="Q222" i="71"/>
  <c r="Q222" i="72"/>
  <c r="Q222" i="69"/>
  <c r="Q222" i="73"/>
  <c r="Q222" i="70"/>
  <c r="Q222" i="68"/>
  <c r="Q222" i="67"/>
  <c r="E205" i="63"/>
  <c r="AT221" i="69"/>
  <c r="AT221" i="68"/>
  <c r="AX222" i="72"/>
  <c r="AX222" i="68"/>
  <c r="O222" i="72"/>
  <c r="O222" i="69"/>
  <c r="O222" i="68"/>
  <c r="O222" i="67"/>
  <c r="O222" i="73"/>
  <c r="Y221" i="67"/>
  <c r="Y220" i="69"/>
  <c r="Y220" i="70"/>
  <c r="Y220" i="68"/>
  <c r="Y220" i="73"/>
  <c r="Y220" i="71"/>
  <c r="Y220" i="72"/>
  <c r="AA221" i="68"/>
  <c r="W221" i="68"/>
  <c r="AU221" i="69"/>
  <c r="P222" i="71"/>
  <c r="AF222" i="71"/>
  <c r="AF222" i="69"/>
  <c r="AF222" i="68"/>
  <c r="AF222" i="67"/>
  <c r="F222" i="68"/>
  <c r="W220" i="68"/>
  <c r="AY221" i="73"/>
  <c r="V221" i="71"/>
  <c r="V221" i="69"/>
  <c r="V221" i="67"/>
  <c r="AN220" i="69"/>
  <c r="AN220" i="68"/>
  <c r="AN220" i="67"/>
  <c r="AN220" i="72"/>
  <c r="L216" i="88"/>
  <c r="AJ216" i="88"/>
  <c r="I216" i="88"/>
  <c r="E216" i="88"/>
  <c r="AA216" i="88"/>
  <c r="W216" i="88"/>
  <c r="AW216" i="88"/>
  <c r="BB216" i="88"/>
  <c r="AS216" i="88"/>
  <c r="AH216" i="88"/>
  <c r="J216" i="88"/>
  <c r="AN216" i="88"/>
  <c r="AX216" i="88"/>
  <c r="AK216" i="88"/>
  <c r="Y216" i="88"/>
  <c r="BA216" i="88"/>
  <c r="U216" i="88"/>
  <c r="AZ216" i="88"/>
  <c r="AL216" i="88"/>
  <c r="T216" i="88"/>
  <c r="AI216" i="88"/>
  <c r="O216" i="88"/>
  <c r="AF216" i="88"/>
  <c r="G216" i="88"/>
  <c r="AG216" i="88"/>
  <c r="AY216" i="88"/>
  <c r="X216" i="88"/>
  <c r="AM216" i="88"/>
  <c r="AR216" i="88"/>
  <c r="R216" i="88"/>
  <c r="V216" i="88"/>
  <c r="AE216" i="88"/>
  <c r="S216" i="88"/>
  <c r="AP216" i="88"/>
  <c r="AV216" i="88"/>
  <c r="P216" i="88"/>
  <c r="AQ216" i="88"/>
  <c r="H216" i="88"/>
  <c r="AD216" i="88"/>
  <c r="AC216" i="88"/>
  <c r="AU216" i="88"/>
  <c r="Q220" i="70" l="1"/>
  <c r="G205" i="75"/>
  <c r="H205" i="75" s="1"/>
  <c r="I205" i="75" s="1"/>
  <c r="J205" i="75" s="1"/>
  <c r="K205" i="75" s="1"/>
  <c r="L205" i="75" s="1"/>
  <c r="Q221" i="67"/>
  <c r="AO222" i="71"/>
  <c r="G204" i="72"/>
  <c r="E221" i="68"/>
  <c r="G204" i="70"/>
  <c r="H204" i="70" s="1"/>
  <c r="I204" i="70" s="1"/>
  <c r="F204" i="69"/>
  <c r="AU222" i="73"/>
  <c r="E205" i="70"/>
  <c r="F205" i="70" s="1"/>
  <c r="G205" i="70" s="1"/>
  <c r="H205" i="70" s="1"/>
  <c r="I205" i="70" s="1"/>
  <c r="J205" i="70" s="1"/>
  <c r="K205" i="70" s="1"/>
  <c r="L205" i="70" s="1"/>
  <c r="M205" i="70" s="1"/>
  <c r="D13" i="70" s="1"/>
  <c r="Q221" i="70"/>
  <c r="H205" i="67"/>
  <c r="I205" i="67" s="1"/>
  <c r="J205" i="67" s="1"/>
  <c r="AU222" i="67"/>
  <c r="AU222" i="68"/>
  <c r="L222" i="72"/>
  <c r="L222" i="71"/>
  <c r="H220" i="71"/>
  <c r="L222" i="69"/>
  <c r="L222" i="70"/>
  <c r="Q221" i="69"/>
  <c r="K222" i="70"/>
  <c r="S220" i="68"/>
  <c r="G205" i="72"/>
  <c r="H205" i="72" s="1"/>
  <c r="O221" i="69"/>
  <c r="G204" i="71"/>
  <c r="AM222" i="70"/>
  <c r="AM222" i="71"/>
  <c r="L222" i="73"/>
  <c r="Q221" i="71"/>
  <c r="Q221" i="72"/>
  <c r="K222" i="72"/>
  <c r="AM222" i="72"/>
  <c r="K222" i="71"/>
  <c r="K222" i="69"/>
  <c r="K222" i="73"/>
  <c r="AM222" i="73"/>
  <c r="S220" i="69"/>
  <c r="O220" i="70"/>
  <c r="Q221" i="73"/>
  <c r="S220" i="72"/>
  <c r="S220" i="71"/>
  <c r="S220" i="67"/>
  <c r="T222" i="67"/>
  <c r="Q220" i="69"/>
  <c r="S220" i="73"/>
  <c r="S220" i="70"/>
  <c r="Q220" i="68"/>
  <c r="Q220" i="71"/>
  <c r="H204" i="71"/>
  <c r="I204" i="71" s="1"/>
  <c r="J204" i="71" s="1"/>
  <c r="K204" i="71" s="1"/>
  <c r="L204" i="71" s="1"/>
  <c r="M204" i="71" s="1"/>
  <c r="B13" i="71" s="1"/>
  <c r="G205" i="68"/>
  <c r="H205" i="68" s="1"/>
  <c r="I205" i="68" s="1"/>
  <c r="J205" i="68" s="1"/>
  <c r="K205" i="68" s="1"/>
  <c r="L205" i="68" s="1"/>
  <c r="M205" i="68" s="1"/>
  <c r="D13" i="68" s="1"/>
  <c r="Q220" i="67"/>
  <c r="F206" i="73"/>
  <c r="M205" i="75"/>
  <c r="D13" i="75" s="1"/>
  <c r="F204" i="68"/>
  <c r="G204" i="68" s="1"/>
  <c r="Q221" i="68"/>
  <c r="T222" i="70"/>
  <c r="AM222" i="68"/>
  <c r="AM222" i="69"/>
  <c r="Q220" i="73"/>
  <c r="O220" i="69"/>
  <c r="T222" i="71"/>
  <c r="K222" i="67"/>
  <c r="H220" i="67"/>
  <c r="T222" i="73"/>
  <c r="T222" i="72"/>
  <c r="T222" i="68"/>
  <c r="H220" i="70"/>
  <c r="AM220" i="70"/>
  <c r="O221" i="68"/>
  <c r="AK222" i="70"/>
  <c r="O221" i="73"/>
  <c r="I222" i="69"/>
  <c r="AM220" i="73"/>
  <c r="AM220" i="67"/>
  <c r="O221" i="67"/>
  <c r="F206" i="70"/>
  <c r="G206" i="70" s="1"/>
  <c r="H206" i="70" s="1"/>
  <c r="I206" i="70" s="1"/>
  <c r="J206" i="70" s="1"/>
  <c r="K206" i="70" s="1"/>
  <c r="L206" i="70" s="1"/>
  <c r="M206" i="70" s="1"/>
  <c r="F13" i="70" s="1"/>
  <c r="AC222" i="70"/>
  <c r="AX220" i="72"/>
  <c r="AP222" i="75"/>
  <c r="AC222" i="69"/>
  <c r="O221" i="70"/>
  <c r="Q220" i="72"/>
  <c r="AC222" i="72"/>
  <c r="O221" i="71"/>
  <c r="AU222" i="75"/>
  <c r="P221" i="75"/>
  <c r="AN220" i="75"/>
  <c r="AO222" i="75"/>
  <c r="AC222" i="73"/>
  <c r="AC222" i="68"/>
  <c r="AC222" i="71"/>
  <c r="W220" i="75"/>
  <c r="W221" i="75"/>
  <c r="AM220" i="69"/>
  <c r="O221" i="75"/>
  <c r="T221" i="75"/>
  <c r="M222" i="75"/>
  <c r="AD222" i="75"/>
  <c r="Z222" i="75"/>
  <c r="BA220" i="75"/>
  <c r="AM220" i="75"/>
  <c r="G221" i="75"/>
  <c r="W222" i="75"/>
  <c r="M221" i="75"/>
  <c r="AQ222" i="75"/>
  <c r="U220" i="75"/>
  <c r="AA220" i="75"/>
  <c r="O222" i="75"/>
  <c r="AT220" i="75"/>
  <c r="AE221" i="75"/>
  <c r="AE220" i="75"/>
  <c r="AU222" i="69"/>
  <c r="BB222" i="75"/>
  <c r="BB221" i="75"/>
  <c r="BB220" i="75"/>
  <c r="AU222" i="72"/>
  <c r="G220" i="75"/>
  <c r="AH220" i="75"/>
  <c r="K220" i="75"/>
  <c r="N222" i="75"/>
  <c r="AF222" i="75"/>
  <c r="AM222" i="75"/>
  <c r="AM220" i="72"/>
  <c r="AI220" i="75"/>
  <c r="K221" i="75"/>
  <c r="AO220" i="75"/>
  <c r="F221" i="75"/>
  <c r="AF220" i="75"/>
  <c r="R220" i="75"/>
  <c r="AG221" i="75"/>
  <c r="AG222" i="75"/>
  <c r="AL222" i="75"/>
  <c r="AL221" i="75"/>
  <c r="AL220" i="75"/>
  <c r="AK221" i="75"/>
  <c r="AK220" i="75"/>
  <c r="AV220" i="75"/>
  <c r="AV221" i="75"/>
  <c r="AV222" i="75"/>
  <c r="H221" i="75"/>
  <c r="L220" i="75"/>
  <c r="BA222" i="75"/>
  <c r="AZ220" i="75"/>
  <c r="AM220" i="68"/>
  <c r="AX221" i="75"/>
  <c r="AX220" i="75"/>
  <c r="O221" i="72"/>
  <c r="AW222" i="75"/>
  <c r="T222" i="75"/>
  <c r="Z220" i="75"/>
  <c r="E222" i="75"/>
  <c r="L222" i="75"/>
  <c r="N220" i="75"/>
  <c r="AP220" i="75"/>
  <c r="J222" i="75"/>
  <c r="X220" i="75"/>
  <c r="X222" i="75"/>
  <c r="AZ222" i="75"/>
  <c r="AB221" i="75"/>
  <c r="AB222" i="75"/>
  <c r="AB220" i="75"/>
  <c r="AJ222" i="75"/>
  <c r="Y222" i="75"/>
  <c r="F220" i="75"/>
  <c r="J221" i="75"/>
  <c r="H222" i="75"/>
  <c r="R221" i="75"/>
  <c r="AJ220" i="75"/>
  <c r="I222" i="75"/>
  <c r="AI222" i="75"/>
  <c r="AD220" i="75"/>
  <c r="V222" i="75"/>
  <c r="S222" i="75"/>
  <c r="P220" i="75"/>
  <c r="AN222" i="75"/>
  <c r="S221" i="75"/>
  <c r="AC221" i="75"/>
  <c r="U222" i="75"/>
  <c r="I221" i="75"/>
  <c r="AE222" i="75"/>
  <c r="AR222" i="75"/>
  <c r="AU220" i="75"/>
  <c r="AT222" i="75"/>
  <c r="AY220" i="75"/>
  <c r="AY222" i="75"/>
  <c r="Y220" i="75"/>
  <c r="AS221" i="75"/>
  <c r="AS220" i="75"/>
  <c r="AH222" i="75"/>
  <c r="V220" i="75"/>
  <c r="E220" i="75"/>
  <c r="AC222" i="75"/>
  <c r="AW220" i="75"/>
  <c r="AQ220" i="75"/>
  <c r="AR220" i="75"/>
  <c r="AA222" i="75"/>
  <c r="F202" i="88"/>
  <c r="F222" i="88" s="1"/>
  <c r="F201" i="88"/>
  <c r="F221" i="88" s="1"/>
  <c r="F200" i="88"/>
  <c r="F220" i="88" s="1"/>
  <c r="F221" i="72"/>
  <c r="P222" i="67"/>
  <c r="AI222" i="70"/>
  <c r="AH221" i="68"/>
  <c r="AI222" i="72"/>
  <c r="AI222" i="73"/>
  <c r="AI222" i="71"/>
  <c r="I222" i="68"/>
  <c r="I222" i="71"/>
  <c r="H220" i="69"/>
  <c r="P222" i="70"/>
  <c r="P222" i="69"/>
  <c r="P222" i="73"/>
  <c r="P222" i="72"/>
  <c r="AZ221" i="71"/>
  <c r="AI221" i="68"/>
  <c r="G204" i="73"/>
  <c r="H204" i="73" s="1"/>
  <c r="I204" i="73" s="1"/>
  <c r="J204" i="73" s="1"/>
  <c r="K204" i="73" s="1"/>
  <c r="L204" i="73" s="1"/>
  <c r="M204" i="73" s="1"/>
  <c r="B13" i="73" s="1"/>
  <c r="H204" i="72"/>
  <c r="I204" i="72" s="1"/>
  <c r="J204" i="72" s="1"/>
  <c r="K204" i="72" s="1"/>
  <c r="L204" i="72" s="1"/>
  <c r="M204" i="72" s="1"/>
  <c r="B13" i="72" s="1"/>
  <c r="E221" i="72"/>
  <c r="F206" i="72"/>
  <c r="G206" i="72" s="1"/>
  <c r="H206" i="72" s="1"/>
  <c r="I206" i="72" s="1"/>
  <c r="J206" i="72" s="1"/>
  <c r="K206" i="72" s="1"/>
  <c r="L206" i="72" s="1"/>
  <c r="M206" i="72" s="1"/>
  <c r="F13" i="72" s="1"/>
  <c r="U221" i="69"/>
  <c r="AO221" i="68"/>
  <c r="V220" i="68"/>
  <c r="AX220" i="71"/>
  <c r="AI221" i="70"/>
  <c r="AI221" i="72"/>
  <c r="AI221" i="69"/>
  <c r="U221" i="71"/>
  <c r="AI221" i="73"/>
  <c r="AI221" i="71"/>
  <c r="AX220" i="67"/>
  <c r="U221" i="73"/>
  <c r="AX220" i="70"/>
  <c r="U221" i="72"/>
  <c r="AX220" i="69"/>
  <c r="AX221" i="71"/>
  <c r="V220" i="70"/>
  <c r="AZ221" i="72"/>
  <c r="AZ221" i="69"/>
  <c r="F221" i="70"/>
  <c r="S221" i="72"/>
  <c r="F220" i="71"/>
  <c r="V220" i="73"/>
  <c r="T221" i="70"/>
  <c r="T221" i="72"/>
  <c r="V220" i="72"/>
  <c r="T221" i="69"/>
  <c r="AM221" i="71"/>
  <c r="AO221" i="71"/>
  <c r="AH221" i="67"/>
  <c r="AI222" i="67"/>
  <c r="AI222" i="69"/>
  <c r="S221" i="71"/>
  <c r="AK222" i="71"/>
  <c r="AO221" i="70"/>
  <c r="AO221" i="69"/>
  <c r="AK222" i="69"/>
  <c r="AK222" i="68"/>
  <c r="AK222" i="72"/>
  <c r="R220" i="71"/>
  <c r="R220" i="72"/>
  <c r="S221" i="68"/>
  <c r="R220" i="67"/>
  <c r="R220" i="69"/>
  <c r="R220" i="70"/>
  <c r="S221" i="69"/>
  <c r="R220" i="68"/>
  <c r="S221" i="70"/>
  <c r="R220" i="73"/>
  <c r="S221" i="73"/>
  <c r="S221" i="67"/>
  <c r="T221" i="67"/>
  <c r="AM221" i="72"/>
  <c r="T221" i="73"/>
  <c r="H220" i="68"/>
  <c r="AM221" i="67"/>
  <c r="AO221" i="73"/>
  <c r="AK222" i="67"/>
  <c r="V220" i="71"/>
  <c r="T221" i="71"/>
  <c r="AM221" i="70"/>
  <c r="AM221" i="69"/>
  <c r="T221" i="68"/>
  <c r="AM221" i="73"/>
  <c r="AM221" i="68"/>
  <c r="AO221" i="72"/>
  <c r="V220" i="69"/>
  <c r="AO221" i="67"/>
  <c r="AO222" i="69"/>
  <c r="I222" i="67"/>
  <c r="AZ221" i="68"/>
  <c r="I222" i="72"/>
  <c r="AO220" i="73"/>
  <c r="I222" i="73"/>
  <c r="AX221" i="68"/>
  <c r="AO220" i="72"/>
  <c r="AX221" i="73"/>
  <c r="AX221" i="67"/>
  <c r="AO220" i="70"/>
  <c r="AO220" i="69"/>
  <c r="AX221" i="72"/>
  <c r="AO220" i="67"/>
  <c r="AX221" i="70"/>
  <c r="AO220" i="68"/>
  <c r="G205" i="69"/>
  <c r="H205" i="69" s="1"/>
  <c r="I205" i="69" s="1"/>
  <c r="J205" i="69" s="1"/>
  <c r="K205" i="69" s="1"/>
  <c r="L205" i="69" s="1"/>
  <c r="M205" i="69" s="1"/>
  <c r="D13" i="69" s="1"/>
  <c r="E221" i="69"/>
  <c r="H220" i="72"/>
  <c r="F222" i="72"/>
  <c r="E221" i="71"/>
  <c r="O220" i="71"/>
  <c r="O220" i="67"/>
  <c r="AH221" i="71"/>
  <c r="AI221" i="67"/>
  <c r="O220" i="72"/>
  <c r="AH221" i="69"/>
  <c r="AH221" i="72"/>
  <c r="AO222" i="72"/>
  <c r="O220" i="68"/>
  <c r="AO222" i="73"/>
  <c r="O220" i="73"/>
  <c r="AH221" i="70"/>
  <c r="AO222" i="70"/>
  <c r="AH221" i="73"/>
  <c r="E221" i="73"/>
  <c r="E221" i="67"/>
  <c r="BA221" i="71"/>
  <c r="AU222" i="70"/>
  <c r="AO222" i="67"/>
  <c r="AI222" i="68"/>
  <c r="AR221" i="71"/>
  <c r="AJ221" i="69"/>
  <c r="AN221" i="70"/>
  <c r="AR221" i="69"/>
  <c r="X222" i="69"/>
  <c r="U221" i="67"/>
  <c r="F206" i="69"/>
  <c r="G206" i="69" s="1"/>
  <c r="H206" i="69" s="1"/>
  <c r="I206" i="69" s="1"/>
  <c r="J206" i="69" s="1"/>
  <c r="K206" i="69" s="1"/>
  <c r="L206" i="69" s="1"/>
  <c r="M206" i="69" s="1"/>
  <c r="F13" i="69" s="1"/>
  <c r="F204" i="67"/>
  <c r="G204" i="67" s="1"/>
  <c r="H204" i="67" s="1"/>
  <c r="I204" i="67" s="1"/>
  <c r="J204" i="67" s="1"/>
  <c r="K204" i="67" s="1"/>
  <c r="L204" i="67" s="1"/>
  <c r="M204" i="67" s="1"/>
  <c r="B13" i="67" s="1"/>
  <c r="F220" i="67"/>
  <c r="AA221" i="73"/>
  <c r="H130" i="88"/>
  <c r="H132" i="88" s="1"/>
  <c r="H133" i="88" s="1"/>
  <c r="I129" i="88"/>
  <c r="I131" i="88" s="1"/>
  <c r="U221" i="70"/>
  <c r="AQ221" i="67"/>
  <c r="Z220" i="67"/>
  <c r="AK222" i="73"/>
  <c r="R222" i="72"/>
  <c r="AO222" i="68"/>
  <c r="AZ221" i="70"/>
  <c r="AX220" i="73"/>
  <c r="AN221" i="67"/>
  <c r="W222" i="67"/>
  <c r="AF221" i="67"/>
  <c r="H204" i="68"/>
  <c r="I204" i="68" s="1"/>
  <c r="J204" i="68" s="1"/>
  <c r="K204" i="68" s="1"/>
  <c r="L204" i="68" s="1"/>
  <c r="M204" i="68" s="1"/>
  <c r="B13" i="68" s="1"/>
  <c r="F210" i="88"/>
  <c r="F205" i="71"/>
  <c r="G205" i="71" s="1"/>
  <c r="H205" i="71" s="1"/>
  <c r="I205" i="71" s="1"/>
  <c r="J205" i="71" s="1"/>
  <c r="K205" i="71" s="1"/>
  <c r="L205" i="71" s="1"/>
  <c r="M205" i="71" s="1"/>
  <c r="D13" i="71" s="1"/>
  <c r="AF221" i="72"/>
  <c r="F206" i="75"/>
  <c r="G206" i="75" s="1"/>
  <c r="H206" i="75" s="1"/>
  <c r="I206" i="75" s="1"/>
  <c r="J206" i="75" s="1"/>
  <c r="K206" i="75" s="1"/>
  <c r="L206" i="75" s="1"/>
  <c r="M206" i="75" s="1"/>
  <c r="F13" i="75" s="1"/>
  <c r="AQ221" i="71"/>
  <c r="Z221" i="72"/>
  <c r="F206" i="71"/>
  <c r="G206" i="71" s="1"/>
  <c r="H206" i="71" s="1"/>
  <c r="I206" i="71" s="1"/>
  <c r="J206" i="71" s="1"/>
  <c r="K206" i="71" s="1"/>
  <c r="L206" i="71" s="1"/>
  <c r="M206" i="71" s="1"/>
  <c r="F13" i="71" s="1"/>
  <c r="Z221" i="68"/>
  <c r="AF221" i="73"/>
  <c r="AF221" i="70"/>
  <c r="AF221" i="69"/>
  <c r="F205" i="73"/>
  <c r="G205" i="73" s="1"/>
  <c r="H205" i="73" s="1"/>
  <c r="I205" i="73" s="1"/>
  <c r="J205" i="73" s="1"/>
  <c r="K205" i="73" s="1"/>
  <c r="L205" i="73" s="1"/>
  <c r="M205" i="73" s="1"/>
  <c r="D13" i="73" s="1"/>
  <c r="AN221" i="69"/>
  <c r="AN221" i="72"/>
  <c r="I205" i="72"/>
  <c r="J205" i="72" s="1"/>
  <c r="K205" i="72" s="1"/>
  <c r="L205" i="72" s="1"/>
  <c r="M205" i="72" s="1"/>
  <c r="D13" i="72" s="1"/>
  <c r="Z221" i="73"/>
  <c r="AF221" i="68"/>
  <c r="K205" i="67"/>
  <c r="L205" i="67" s="1"/>
  <c r="M205" i="67" s="1"/>
  <c r="D13" i="67" s="1"/>
  <c r="AN221" i="73"/>
  <c r="Z221" i="70"/>
  <c r="AN221" i="71"/>
  <c r="Z221" i="69"/>
  <c r="AF221" i="71"/>
  <c r="AX221" i="69"/>
  <c r="AZ221" i="67"/>
  <c r="Z221" i="67"/>
  <c r="AN221" i="68"/>
  <c r="G206" i="73"/>
  <c r="H206" i="73" s="1"/>
  <c r="I206" i="73" s="1"/>
  <c r="J206" i="73" s="1"/>
  <c r="K206" i="73" s="1"/>
  <c r="L206" i="73" s="1"/>
  <c r="M206" i="73" s="1"/>
  <c r="F13" i="73" s="1"/>
  <c r="G204" i="69"/>
  <c r="H204" i="69" s="1"/>
  <c r="I204" i="69" s="1"/>
  <c r="J204" i="69" s="1"/>
  <c r="K204" i="69" s="1"/>
  <c r="L204" i="69" s="1"/>
  <c r="M204" i="69" s="1"/>
  <c r="B13" i="69" s="1"/>
  <c r="F206" i="67"/>
  <c r="G206" i="67" s="1"/>
  <c r="H206" i="67" s="1"/>
  <c r="I206" i="67" s="1"/>
  <c r="J206" i="67" s="1"/>
  <c r="K206" i="67" s="1"/>
  <c r="L206" i="67" s="1"/>
  <c r="M206" i="67" s="1"/>
  <c r="F13" i="67" s="1"/>
  <c r="G135" i="88"/>
  <c r="G190" i="88"/>
  <c r="H206" i="68"/>
  <c r="I206" i="68" s="1"/>
  <c r="J206" i="68" s="1"/>
  <c r="K206" i="68" s="1"/>
  <c r="L206" i="68" s="1"/>
  <c r="M206" i="68" s="1"/>
  <c r="F13" i="68" s="1"/>
  <c r="J204" i="70"/>
  <c r="K204" i="70" s="1"/>
  <c r="L204" i="70" s="1"/>
  <c r="M204" i="70" s="1"/>
  <c r="B13" i="70" s="1"/>
  <c r="I204" i="75"/>
  <c r="J204" i="75" s="1"/>
  <c r="K204" i="75" s="1"/>
  <c r="L204" i="75" s="1"/>
  <c r="M204" i="75" s="1"/>
  <c r="B13" i="75" s="1"/>
  <c r="AG221" i="73"/>
  <c r="AG221" i="71"/>
  <c r="AG221" i="69"/>
  <c r="AG221" i="72"/>
  <c r="AG221" i="70"/>
  <c r="AG221" i="68"/>
  <c r="AG221" i="67"/>
  <c r="V222" i="72"/>
  <c r="V222" i="71"/>
  <c r="V222" i="70"/>
  <c r="V222" i="69"/>
  <c r="V222" i="73"/>
  <c r="V222" i="67"/>
  <c r="V222" i="68"/>
  <c r="AG222" i="71"/>
  <c r="AG222" i="69"/>
  <c r="AG222" i="70"/>
  <c r="AG222" i="72"/>
  <c r="AG222" i="68"/>
  <c r="AG222" i="73"/>
  <c r="AG222" i="67"/>
  <c r="AT220" i="71"/>
  <c r="AT220" i="69"/>
  <c r="AT220" i="67"/>
  <c r="AT220" i="73"/>
  <c r="AT220" i="68"/>
  <c r="AT220" i="70"/>
  <c r="AT220" i="72"/>
  <c r="N220" i="68"/>
  <c r="N220" i="71"/>
  <c r="N220" i="73"/>
  <c r="N220" i="72"/>
  <c r="N220" i="69"/>
  <c r="N220" i="70"/>
  <c r="N220" i="67"/>
  <c r="AW220" i="71"/>
  <c r="AW220" i="67"/>
  <c r="AW220" i="72"/>
  <c r="AW220" i="68"/>
  <c r="AW220" i="73"/>
  <c r="AW220" i="69"/>
  <c r="AW220" i="70"/>
  <c r="K220" i="68"/>
  <c r="K220" i="71"/>
  <c r="K220" i="70"/>
  <c r="K220" i="69"/>
  <c r="K220" i="73"/>
  <c r="K220" i="72"/>
  <c r="K220" i="67"/>
  <c r="AS220" i="71"/>
  <c r="AS220" i="68"/>
  <c r="AS220" i="67"/>
  <c r="AS220" i="70"/>
  <c r="AS220" i="69"/>
  <c r="AS220" i="72"/>
  <c r="AS220" i="73"/>
  <c r="N221" i="72"/>
  <c r="N221" i="70"/>
  <c r="N221" i="71"/>
  <c r="N221" i="73"/>
  <c r="N221" i="67"/>
  <c r="N221" i="68"/>
  <c r="N221" i="69"/>
  <c r="AG220" i="69"/>
  <c r="AG220" i="73"/>
  <c r="AG220" i="70"/>
  <c r="AG220" i="71"/>
  <c r="AG220" i="72"/>
  <c r="AG220" i="68"/>
  <c r="AG220" i="67"/>
  <c r="L221" i="67"/>
  <c r="L221" i="73"/>
  <c r="L221" i="72"/>
  <c r="L221" i="70"/>
  <c r="L221" i="68"/>
  <c r="L221" i="71"/>
  <c r="L221" i="69"/>
  <c r="AT222" i="71"/>
  <c r="AT222" i="69"/>
  <c r="AT222" i="68"/>
  <c r="AT222" i="70"/>
  <c r="AT222" i="67"/>
  <c r="AT222" i="73"/>
  <c r="AT222" i="72"/>
  <c r="T220" i="67"/>
  <c r="T220" i="71"/>
  <c r="T220" i="68"/>
  <c r="T220" i="72"/>
  <c r="T220" i="73"/>
  <c r="T220" i="70"/>
  <c r="T220" i="69"/>
  <c r="AR222" i="71"/>
  <c r="AR222" i="69"/>
  <c r="AR222" i="67"/>
  <c r="AR222" i="72"/>
  <c r="AR222" i="70"/>
  <c r="AR222" i="73"/>
  <c r="AR222" i="68"/>
  <c r="AP222" i="71"/>
  <c r="AP222" i="72"/>
  <c r="AP222" i="70"/>
  <c r="AP222" i="69"/>
  <c r="AP222" i="68"/>
  <c r="AP222" i="73"/>
  <c r="AP222" i="67"/>
  <c r="AD220" i="70"/>
  <c r="AD220" i="68"/>
  <c r="AD220" i="72"/>
  <c r="AD220" i="71"/>
  <c r="AD220" i="69"/>
  <c r="AD220" i="73"/>
  <c r="AD220" i="67"/>
  <c r="AE222" i="73"/>
  <c r="AE222" i="71"/>
  <c r="AE222" i="70"/>
  <c r="AE222" i="69"/>
  <c r="AE222" i="72"/>
  <c r="AE222" i="67"/>
  <c r="AE222" i="68"/>
  <c r="Y222" i="73"/>
  <c r="Y222" i="69"/>
  <c r="Y222" i="72"/>
  <c r="Y222" i="70"/>
  <c r="Y222" i="71"/>
  <c r="Y222" i="67"/>
  <c r="Y222" i="68"/>
  <c r="AS222" i="71"/>
  <c r="AS222" i="69"/>
  <c r="AS222" i="67"/>
  <c r="AS222" i="68"/>
  <c r="AS222" i="72"/>
  <c r="AS222" i="70"/>
  <c r="AS222" i="73"/>
  <c r="AA220" i="68"/>
  <c r="AA220" i="72"/>
  <c r="AA220" i="71"/>
  <c r="AA220" i="70"/>
  <c r="AA220" i="73"/>
  <c r="AA220" i="69"/>
  <c r="AA220" i="67"/>
  <c r="AB220" i="73"/>
  <c r="AB220" i="67"/>
  <c r="AB220" i="72"/>
  <c r="AB220" i="69"/>
  <c r="AB220" i="70"/>
  <c r="AB220" i="71"/>
  <c r="AB220" i="68"/>
  <c r="AK220" i="71"/>
  <c r="AK220" i="73"/>
  <c r="AK220" i="70"/>
  <c r="AK220" i="67"/>
  <c r="AK220" i="68"/>
  <c r="AK220" i="72"/>
  <c r="AK220" i="69"/>
  <c r="J221" i="71"/>
  <c r="J221" i="69"/>
  <c r="J221" i="70"/>
  <c r="J221" i="73"/>
  <c r="J221" i="72"/>
  <c r="J221" i="67"/>
  <c r="J221" i="68"/>
  <c r="AD222" i="73"/>
  <c r="AD222" i="70"/>
  <c r="AD222" i="72"/>
  <c r="AD222" i="69"/>
  <c r="AD222" i="71"/>
  <c r="AD222" i="67"/>
  <c r="AD222" i="68"/>
  <c r="AQ222" i="71"/>
  <c r="AQ222" i="70"/>
  <c r="AQ222" i="69"/>
  <c r="AQ222" i="67"/>
  <c r="AQ222" i="68"/>
  <c r="AQ222" i="72"/>
  <c r="AQ222" i="73"/>
  <c r="AS221" i="71"/>
  <c r="AS221" i="67"/>
  <c r="AS221" i="73"/>
  <c r="AS221" i="69"/>
  <c r="AS221" i="68"/>
  <c r="AS221" i="70"/>
  <c r="AS221" i="72"/>
  <c r="E220" i="70"/>
  <c r="E220" i="69"/>
  <c r="E220" i="73"/>
  <c r="E220" i="67"/>
  <c r="E220" i="71"/>
  <c r="E220" i="68"/>
  <c r="E220" i="72"/>
  <c r="E204" i="63"/>
  <c r="I220" i="72"/>
  <c r="I220" i="71"/>
  <c r="I220" i="73"/>
  <c r="I220" i="68"/>
  <c r="I220" i="67"/>
  <c r="I220" i="70"/>
  <c r="I220" i="69"/>
  <c r="AZ220" i="71"/>
  <c r="AZ220" i="67"/>
  <c r="AZ220" i="73"/>
  <c r="AZ220" i="70"/>
  <c r="AZ220" i="68"/>
  <c r="AZ220" i="69"/>
  <c r="AZ220" i="72"/>
  <c r="AB222" i="67"/>
  <c r="AB222" i="72"/>
  <c r="AB222" i="69"/>
  <c r="AB222" i="73"/>
  <c r="AB222" i="71"/>
  <c r="AB222" i="70"/>
  <c r="AB222" i="68"/>
  <c r="AK221" i="71"/>
  <c r="AK221" i="70"/>
  <c r="AK221" i="67"/>
  <c r="AK221" i="69"/>
  <c r="AK221" i="73"/>
  <c r="AK221" i="68"/>
  <c r="AK221" i="72"/>
  <c r="AH222" i="71"/>
  <c r="AH222" i="69"/>
  <c r="AH222" i="72"/>
  <c r="AH222" i="70"/>
  <c r="AH222" i="73"/>
  <c r="AH222" i="68"/>
  <c r="AH222" i="67"/>
  <c r="H221" i="69"/>
  <c r="H221" i="71"/>
  <c r="H221" i="73"/>
  <c r="H221" i="72"/>
  <c r="H221" i="70"/>
  <c r="H221" i="68"/>
  <c r="H221" i="67"/>
  <c r="H222" i="73"/>
  <c r="H222" i="71"/>
  <c r="H222" i="69"/>
  <c r="H222" i="72"/>
  <c r="H222" i="70"/>
  <c r="H222" i="68"/>
  <c r="H222" i="67"/>
  <c r="U220" i="73"/>
  <c r="U220" i="68"/>
  <c r="U220" i="69"/>
  <c r="U220" i="70"/>
  <c r="U220" i="71"/>
  <c r="U220" i="72"/>
  <c r="U220" i="67"/>
  <c r="N222" i="68"/>
  <c r="N222" i="73"/>
  <c r="N222" i="69"/>
  <c r="N222" i="70"/>
  <c r="N222" i="72"/>
  <c r="N222" i="71"/>
  <c r="N222" i="67"/>
  <c r="X220" i="69"/>
  <c r="X220" i="71"/>
  <c r="X220" i="72"/>
  <c r="X220" i="73"/>
  <c r="X220" i="70"/>
  <c r="X220" i="67"/>
  <c r="X220" i="68"/>
  <c r="AZ222" i="71"/>
  <c r="AZ222" i="73"/>
  <c r="AZ222" i="67"/>
  <c r="AZ222" i="70"/>
  <c r="AZ222" i="68"/>
  <c r="AZ222" i="72"/>
  <c r="AZ222" i="69"/>
  <c r="AJ222" i="71"/>
  <c r="AJ222" i="68"/>
  <c r="AJ222" i="72"/>
  <c r="AJ222" i="67"/>
  <c r="AJ222" i="70"/>
  <c r="AJ222" i="69"/>
  <c r="AJ222" i="73"/>
  <c r="AU220" i="71"/>
  <c r="AU220" i="73"/>
  <c r="AU220" i="68"/>
  <c r="AU220" i="70"/>
  <c r="AU220" i="67"/>
  <c r="AU220" i="69"/>
  <c r="AU220" i="72"/>
  <c r="M220" i="69"/>
  <c r="M220" i="73"/>
  <c r="M220" i="70"/>
  <c r="M220" i="72"/>
  <c r="M220" i="71"/>
  <c r="M220" i="68"/>
  <c r="M220" i="67"/>
  <c r="AV221" i="71"/>
  <c r="AV221" i="72"/>
  <c r="AV221" i="70"/>
  <c r="AV221" i="69"/>
  <c r="AV221" i="68"/>
  <c r="AV221" i="73"/>
  <c r="AV221" i="67"/>
  <c r="AR220" i="71"/>
  <c r="AR220" i="70"/>
  <c r="AR220" i="72"/>
  <c r="AR220" i="67"/>
  <c r="AR220" i="73"/>
  <c r="AR220" i="68"/>
  <c r="AR220" i="69"/>
  <c r="AA222" i="72"/>
  <c r="AA222" i="69"/>
  <c r="AA222" i="73"/>
  <c r="AA222" i="71"/>
  <c r="AA222" i="68"/>
  <c r="AA222" i="67"/>
  <c r="AA222" i="70"/>
  <c r="AP220" i="71"/>
  <c r="AP220" i="73"/>
  <c r="AP220" i="72"/>
  <c r="AP220" i="70"/>
  <c r="AP220" i="69"/>
  <c r="AP220" i="68"/>
  <c r="AP220" i="67"/>
  <c r="E225" i="75"/>
  <c r="E225" i="69"/>
  <c r="E225" i="70"/>
  <c r="E225" i="68"/>
  <c r="E225" i="71"/>
  <c r="E225" i="73"/>
  <c r="E225" i="72"/>
  <c r="E225" i="67"/>
  <c r="AL220" i="71"/>
  <c r="AL220" i="67"/>
  <c r="AL220" i="68"/>
  <c r="AL220" i="69"/>
  <c r="AL220" i="70"/>
  <c r="AL220" i="73"/>
  <c r="AL220" i="72"/>
  <c r="AB221" i="67"/>
  <c r="AB221" i="73"/>
  <c r="AB221" i="70"/>
  <c r="AB221" i="71"/>
  <c r="AB221" i="69"/>
  <c r="AB221" i="72"/>
  <c r="AB221" i="68"/>
  <c r="BB220" i="71"/>
  <c r="BB220" i="70"/>
  <c r="BB220" i="68"/>
  <c r="BB220" i="67"/>
  <c r="BB220" i="73"/>
  <c r="BB220" i="72"/>
  <c r="BB220" i="69"/>
  <c r="AJ220" i="71"/>
  <c r="AJ220" i="70"/>
  <c r="AJ220" i="68"/>
  <c r="AJ220" i="69"/>
  <c r="AJ220" i="67"/>
  <c r="AJ220" i="73"/>
  <c r="AJ220" i="72"/>
  <c r="J220" i="72"/>
  <c r="J220" i="71"/>
  <c r="J220" i="67"/>
  <c r="J220" i="69"/>
  <c r="J220" i="73"/>
  <c r="J220" i="70"/>
  <c r="J220" i="68"/>
  <c r="AC221" i="68"/>
  <c r="AC221" i="70"/>
  <c r="AC221" i="72"/>
  <c r="AC221" i="71"/>
  <c r="AC221" i="69"/>
  <c r="AC221" i="67"/>
  <c r="AC221" i="73"/>
  <c r="L220" i="67"/>
  <c r="L220" i="73"/>
  <c r="L220" i="72"/>
  <c r="L220" i="70"/>
  <c r="L220" i="71"/>
  <c r="L220" i="69"/>
  <c r="L220" i="68"/>
  <c r="AI220" i="68"/>
  <c r="AI220" i="71"/>
  <c r="AI220" i="72"/>
  <c r="AI220" i="69"/>
  <c r="AI220" i="70"/>
  <c r="AI220" i="73"/>
  <c r="AI220" i="67"/>
  <c r="S222" i="70"/>
  <c r="S222" i="69"/>
  <c r="S222" i="73"/>
  <c r="S222" i="72"/>
  <c r="S222" i="71"/>
  <c r="S222" i="68"/>
  <c r="S222" i="67"/>
  <c r="AY220" i="71"/>
  <c r="AY220" i="69"/>
  <c r="AY220" i="68"/>
  <c r="AY220" i="70"/>
  <c r="AY220" i="67"/>
  <c r="AY220" i="72"/>
  <c r="AY220" i="73"/>
  <c r="M221" i="69"/>
  <c r="M221" i="68"/>
  <c r="M221" i="70"/>
  <c r="M221" i="73"/>
  <c r="M221" i="72"/>
  <c r="M221" i="71"/>
  <c r="M221" i="67"/>
  <c r="AW222" i="71"/>
  <c r="AW222" i="72"/>
  <c r="AW222" i="68"/>
  <c r="AW222" i="67"/>
  <c r="AW222" i="69"/>
  <c r="AW222" i="70"/>
  <c r="AW222" i="73"/>
  <c r="AE220" i="67"/>
  <c r="AE220" i="71"/>
  <c r="AE220" i="70"/>
  <c r="AE220" i="69"/>
  <c r="AE220" i="73"/>
  <c r="AE220" i="72"/>
  <c r="AE220" i="68"/>
  <c r="U222" i="69"/>
  <c r="U222" i="73"/>
  <c r="U222" i="70"/>
  <c r="U222" i="72"/>
  <c r="U222" i="71"/>
  <c r="U222" i="68"/>
  <c r="U222" i="67"/>
  <c r="AL221" i="71"/>
  <c r="AL221" i="70"/>
  <c r="AL221" i="68"/>
  <c r="AL221" i="73"/>
  <c r="AL221" i="69"/>
  <c r="AL221" i="67"/>
  <c r="AL221" i="72"/>
  <c r="AV222" i="71"/>
  <c r="AV222" i="72"/>
  <c r="AV222" i="70"/>
  <c r="AV222" i="69"/>
  <c r="AV222" i="73"/>
  <c r="AV222" i="67"/>
  <c r="AV222" i="68"/>
  <c r="AQ220" i="71"/>
  <c r="AQ220" i="69"/>
  <c r="AQ220" i="68"/>
  <c r="AQ220" i="73"/>
  <c r="AQ220" i="70"/>
  <c r="AQ220" i="67"/>
  <c r="AQ220" i="72"/>
  <c r="BB221" i="71"/>
  <c r="BB221" i="67"/>
  <c r="BB221" i="68"/>
  <c r="BB221" i="73"/>
  <c r="BB221" i="72"/>
  <c r="BB221" i="69"/>
  <c r="BB221" i="70"/>
  <c r="X221" i="70"/>
  <c r="X221" i="72"/>
  <c r="X221" i="71"/>
  <c r="X221" i="68"/>
  <c r="X221" i="73"/>
  <c r="X221" i="67"/>
  <c r="X221" i="69"/>
  <c r="I221" i="70"/>
  <c r="I221" i="69"/>
  <c r="I221" i="72"/>
  <c r="I221" i="68"/>
  <c r="I221" i="71"/>
  <c r="I221" i="67"/>
  <c r="I221" i="73"/>
  <c r="BA222" i="71"/>
  <c r="BA222" i="67"/>
  <c r="BA222" i="70"/>
  <c r="BA222" i="73"/>
  <c r="BA222" i="72"/>
  <c r="BA222" i="69"/>
  <c r="BA222" i="68"/>
  <c r="BA220" i="71"/>
  <c r="BA220" i="73"/>
  <c r="BA220" i="68"/>
  <c r="BA220" i="69"/>
  <c r="BA220" i="67"/>
  <c r="BA220" i="72"/>
  <c r="BA220" i="70"/>
  <c r="AY222" i="71"/>
  <c r="AY222" i="70"/>
  <c r="AY222" i="68"/>
  <c r="AY222" i="69"/>
  <c r="AY222" i="73"/>
  <c r="AY222" i="72"/>
  <c r="AY222" i="67"/>
  <c r="P220" i="71"/>
  <c r="P220" i="69"/>
  <c r="P220" i="72"/>
  <c r="P220" i="70"/>
  <c r="P220" i="73"/>
  <c r="P220" i="68"/>
  <c r="P220" i="67"/>
  <c r="AE221" i="67"/>
  <c r="AE221" i="72"/>
  <c r="AE221" i="70"/>
  <c r="AE221" i="69"/>
  <c r="AE221" i="68"/>
  <c r="AE221" i="71"/>
  <c r="AE221" i="73"/>
  <c r="AL222" i="71"/>
  <c r="AL222" i="67"/>
  <c r="AL222" i="70"/>
  <c r="AL222" i="68"/>
  <c r="AL222" i="72"/>
  <c r="AL222" i="69"/>
  <c r="AL222" i="73"/>
  <c r="AV220" i="71"/>
  <c r="AV220" i="73"/>
  <c r="AV220" i="69"/>
  <c r="AV220" i="72"/>
  <c r="AV220" i="67"/>
  <c r="AV220" i="70"/>
  <c r="AV220" i="68"/>
  <c r="BB222" i="71"/>
  <c r="BB222" i="70"/>
  <c r="BB222" i="73"/>
  <c r="BB222" i="72"/>
  <c r="BB222" i="68"/>
  <c r="BB222" i="67"/>
  <c r="BB222" i="69"/>
  <c r="R221" i="67"/>
  <c r="R221" i="71"/>
  <c r="R221" i="72"/>
  <c r="R221" i="70"/>
  <c r="R221" i="73"/>
  <c r="R221" i="69"/>
  <c r="R221" i="68"/>
  <c r="J222" i="71"/>
  <c r="J222" i="69"/>
  <c r="J222" i="70"/>
  <c r="J222" i="72"/>
  <c r="J222" i="73"/>
  <c r="J222" i="68"/>
  <c r="J222" i="67"/>
  <c r="AC220" i="69"/>
  <c r="AC220" i="73"/>
  <c r="AC220" i="72"/>
  <c r="AC220" i="70"/>
  <c r="AC220" i="71"/>
  <c r="AC220" i="68"/>
  <c r="AC220" i="67"/>
  <c r="AH220" i="69"/>
  <c r="AH220" i="71"/>
  <c r="AH220" i="67"/>
  <c r="AH220" i="73"/>
  <c r="AH220" i="72"/>
  <c r="AH220" i="68"/>
  <c r="AH220" i="70"/>
  <c r="E222" i="69"/>
  <c r="E222" i="73"/>
  <c r="E222" i="70"/>
  <c r="E222" i="72"/>
  <c r="E222" i="68"/>
  <c r="E222" i="67"/>
  <c r="E222" i="71"/>
  <c r="E206" i="63"/>
  <c r="E226" i="88" s="1"/>
  <c r="G221" i="73"/>
  <c r="G221" i="69"/>
  <c r="G221" i="70"/>
  <c r="G221" i="71"/>
  <c r="G221" i="72"/>
  <c r="G221" i="68"/>
  <c r="G221" i="67"/>
  <c r="G220" i="72"/>
  <c r="G220" i="69"/>
  <c r="G220" i="73"/>
  <c r="G220" i="71"/>
  <c r="G220" i="70"/>
  <c r="G220" i="68"/>
  <c r="G220" i="67"/>
  <c r="P221" i="73"/>
  <c r="P221" i="69"/>
  <c r="P221" i="68"/>
  <c r="P221" i="70"/>
  <c r="P221" i="72"/>
  <c r="P221" i="71"/>
  <c r="P221" i="67"/>
  <c r="F205" i="63"/>
  <c r="G205" i="63" s="1"/>
  <c r="E220" i="88"/>
  <c r="E204" i="88"/>
  <c r="E221" i="88"/>
  <c r="E205" i="88"/>
  <c r="E222" i="88"/>
  <c r="P12" i="2" a="1"/>
  <c r="W11" i="2" a="1"/>
  <c r="I12" i="2" a="1"/>
  <c r="I11" i="2" a="1"/>
  <c r="W12" i="2" a="1"/>
  <c r="P11" i="2" a="1"/>
  <c r="P12" i="2" l="1"/>
  <c r="I12" i="2"/>
  <c r="W12" i="2"/>
  <c r="I11" i="2"/>
  <c r="W11" i="2"/>
  <c r="P11" i="2"/>
  <c r="N205" i="75"/>
  <c r="O205" i="75" s="1"/>
  <c r="P205" i="75" s="1"/>
  <c r="Q205" i="75" s="1"/>
  <c r="R205" i="75" s="1"/>
  <c r="D14" i="75" s="1"/>
  <c r="N204" i="72"/>
  <c r="O204" i="72" s="1"/>
  <c r="P204" i="72" s="1"/>
  <c r="Q204" i="72" s="1"/>
  <c r="R204" i="72" s="1"/>
  <c r="B14" i="72" s="1"/>
  <c r="G202" i="88"/>
  <c r="G222" i="88" s="1"/>
  <c r="G201" i="88"/>
  <c r="G221" i="88" s="1"/>
  <c r="G200" i="88"/>
  <c r="G220" i="88" s="1"/>
  <c r="N204" i="67"/>
  <c r="O204" i="67" s="1"/>
  <c r="P204" i="67" s="1"/>
  <c r="Q204" i="67" s="1"/>
  <c r="R204" i="67" s="1"/>
  <c r="B14" i="67" s="1"/>
  <c r="F206" i="88"/>
  <c r="N206" i="75"/>
  <c r="O206" i="75" s="1"/>
  <c r="P206" i="75" s="1"/>
  <c r="Q206" i="75" s="1"/>
  <c r="R206" i="75" s="1"/>
  <c r="F14" i="75" s="1"/>
  <c r="N206" i="72"/>
  <c r="O206" i="72" s="1"/>
  <c r="P206" i="72" s="1"/>
  <c r="Q206" i="72" s="1"/>
  <c r="R206" i="72" s="1"/>
  <c r="F14" i="72" s="1"/>
  <c r="N206" i="71"/>
  <c r="O206" i="71" s="1"/>
  <c r="P206" i="71" s="1"/>
  <c r="Q206" i="71" s="1"/>
  <c r="R206" i="71" s="1"/>
  <c r="F14" i="71" s="1"/>
  <c r="S204" i="72"/>
  <c r="T204" i="72" s="1"/>
  <c r="U204" i="72" s="1"/>
  <c r="V204" i="72" s="1"/>
  <c r="W204" i="72" s="1"/>
  <c r="B15" i="72" s="1"/>
  <c r="N205" i="70"/>
  <c r="O205" i="70" s="1"/>
  <c r="P205" i="70" s="1"/>
  <c r="Q205" i="70" s="1"/>
  <c r="R205" i="70" s="1"/>
  <c r="D14" i="70" s="1"/>
  <c r="N204" i="73"/>
  <c r="O204" i="73" s="1"/>
  <c r="P204" i="73" s="1"/>
  <c r="Q204" i="73" s="1"/>
  <c r="R204" i="73" s="1"/>
  <c r="B14" i="73" s="1"/>
  <c r="N205" i="68"/>
  <c r="O205" i="68" s="1"/>
  <c r="P205" i="68" s="1"/>
  <c r="Q205" i="68" s="1"/>
  <c r="R205" i="68" s="1"/>
  <c r="D14" i="68" s="1"/>
  <c r="N204" i="69"/>
  <c r="O204" i="69" s="1"/>
  <c r="P204" i="69" s="1"/>
  <c r="Q204" i="69" s="1"/>
  <c r="R204" i="69" s="1"/>
  <c r="B14" i="69" s="1"/>
  <c r="N206" i="67"/>
  <c r="O206" i="67" s="1"/>
  <c r="P206" i="67" s="1"/>
  <c r="Q206" i="67" s="1"/>
  <c r="R206" i="67" s="1"/>
  <c r="F14" i="67" s="1"/>
  <c r="N205" i="72"/>
  <c r="O205" i="72" s="1"/>
  <c r="P205" i="72" s="1"/>
  <c r="Q205" i="72" s="1"/>
  <c r="R205" i="72" s="1"/>
  <c r="D14" i="72" s="1"/>
  <c r="N205" i="71"/>
  <c r="O205" i="71" s="1"/>
  <c r="P205" i="71" s="1"/>
  <c r="Q205" i="71" s="1"/>
  <c r="R205" i="71" s="1"/>
  <c r="D14" i="71" s="1"/>
  <c r="N206" i="69"/>
  <c r="O206" i="69" s="1"/>
  <c r="P206" i="69" s="1"/>
  <c r="Q206" i="69" s="1"/>
  <c r="R206" i="69" s="1"/>
  <c r="F14" i="69" s="1"/>
  <c r="N206" i="68"/>
  <c r="O206" i="68" s="1"/>
  <c r="P206" i="68" s="1"/>
  <c r="Q206" i="68" s="1"/>
  <c r="R206" i="68" s="1"/>
  <c r="F14" i="68" s="1"/>
  <c r="N205" i="69"/>
  <c r="O205" i="69" s="1"/>
  <c r="P205" i="69" s="1"/>
  <c r="Q205" i="69" s="1"/>
  <c r="R205" i="69" s="1"/>
  <c r="D14" i="69" s="1"/>
  <c r="N205" i="67"/>
  <c r="O205" i="67" s="1"/>
  <c r="P205" i="67" s="1"/>
  <c r="Q205" i="67" s="1"/>
  <c r="R205" i="67" s="1"/>
  <c r="D14" i="67" s="1"/>
  <c r="N205" i="73"/>
  <c r="O205" i="73" s="1"/>
  <c r="P205" i="73" s="1"/>
  <c r="Q205" i="73" s="1"/>
  <c r="R205" i="73" s="1"/>
  <c r="D14" i="73" s="1"/>
  <c r="J129" i="88"/>
  <c r="J131" i="88" s="1"/>
  <c r="I130" i="88"/>
  <c r="I132" i="88" s="1"/>
  <c r="I133" i="88" s="1"/>
  <c r="N204" i="75"/>
  <c r="O204" i="75" s="1"/>
  <c r="P204" i="75" s="1"/>
  <c r="Q204" i="75" s="1"/>
  <c r="R204" i="75" s="1"/>
  <c r="B14" i="75" s="1"/>
  <c r="N204" i="70"/>
  <c r="O204" i="70" s="1"/>
  <c r="P204" i="70" s="1"/>
  <c r="Q204" i="70" s="1"/>
  <c r="R204" i="70" s="1"/>
  <c r="B14" i="70" s="1"/>
  <c r="G210" i="88"/>
  <c r="N204" i="71"/>
  <c r="O204" i="71" s="1"/>
  <c r="P204" i="71" s="1"/>
  <c r="Q204" i="71" s="1"/>
  <c r="R204" i="71" s="1"/>
  <c r="B14" i="71" s="1"/>
  <c r="N204" i="68"/>
  <c r="O204" i="68" s="1"/>
  <c r="P204" i="68" s="1"/>
  <c r="Q204" i="68" s="1"/>
  <c r="R204" i="68" s="1"/>
  <c r="B14" i="68" s="1"/>
  <c r="H135" i="88"/>
  <c r="H190" i="88"/>
  <c r="N206" i="73"/>
  <c r="O206" i="73" s="1"/>
  <c r="P206" i="73" s="1"/>
  <c r="Q206" i="73" s="1"/>
  <c r="R206" i="73" s="1"/>
  <c r="F14" i="73" s="1"/>
  <c r="N206" i="70"/>
  <c r="O206" i="70" s="1"/>
  <c r="P206" i="70" s="1"/>
  <c r="Q206" i="70" s="1"/>
  <c r="R206" i="70" s="1"/>
  <c r="F14" i="70" s="1"/>
  <c r="H205" i="63"/>
  <c r="G225" i="67"/>
  <c r="G225" i="71"/>
  <c r="G225" i="70"/>
  <c r="G225" i="72"/>
  <c r="G225" i="75"/>
  <c r="G225" i="68"/>
  <c r="G225" i="69"/>
  <c r="G225" i="73"/>
  <c r="E226" i="69"/>
  <c r="E226" i="70"/>
  <c r="E226" i="67"/>
  <c r="E226" i="72"/>
  <c r="E226" i="73"/>
  <c r="E226" i="68"/>
  <c r="E226" i="71"/>
  <c r="E226" i="75"/>
  <c r="F206" i="63"/>
  <c r="E224" i="68"/>
  <c r="E224" i="75"/>
  <c r="E224" i="69"/>
  <c r="E224" i="67"/>
  <c r="E224" i="71"/>
  <c r="E224" i="73"/>
  <c r="E224" i="72"/>
  <c r="E224" i="70"/>
  <c r="F204" i="63"/>
  <c r="F225" i="72"/>
  <c r="F225" i="71"/>
  <c r="F225" i="75"/>
  <c r="F225" i="70"/>
  <c r="F225" i="67"/>
  <c r="F225" i="69"/>
  <c r="F225" i="68"/>
  <c r="F225" i="73"/>
  <c r="F205" i="88"/>
  <c r="E225" i="88"/>
  <c r="F204" i="88"/>
  <c r="E224" i="88"/>
  <c r="X12" i="2" a="1"/>
  <c r="J11" i="2" a="1"/>
  <c r="Q12" i="2" a="1"/>
  <c r="X11" i="2" a="1"/>
  <c r="J12" i="2" a="1"/>
  <c r="Q11" i="2" a="1"/>
  <c r="S205" i="75" l="1"/>
  <c r="T205" i="75" s="1"/>
  <c r="U205" i="75" s="1"/>
  <c r="V205" i="75" s="1"/>
  <c r="W205" i="75" s="1"/>
  <c r="D15" i="75" s="1"/>
  <c r="Q12" i="2"/>
  <c r="X12" i="2"/>
  <c r="J12" i="2"/>
  <c r="J11" i="2"/>
  <c r="X11" i="2"/>
  <c r="Q11" i="2"/>
  <c r="S204" i="67"/>
  <c r="T204" i="67" s="1"/>
  <c r="U204" i="67" s="1"/>
  <c r="V204" i="67" s="1"/>
  <c r="W204" i="67" s="1"/>
  <c r="B15" i="67" s="1"/>
  <c r="F226" i="88"/>
  <c r="H201" i="88"/>
  <c r="H221" i="88" s="1"/>
  <c r="H200" i="88"/>
  <c r="H220" i="88" s="1"/>
  <c r="H202" i="88"/>
  <c r="H222" i="88" s="1"/>
  <c r="G206" i="88"/>
  <c r="S206" i="73"/>
  <c r="T206" i="73" s="1"/>
  <c r="U206" i="73" s="1"/>
  <c r="V206" i="73" s="1"/>
  <c r="W206" i="73" s="1"/>
  <c r="F15" i="73" s="1"/>
  <c r="S206" i="67"/>
  <c r="T206" i="67" s="1"/>
  <c r="U206" i="67" s="1"/>
  <c r="V206" i="67" s="1"/>
  <c r="W206" i="67" s="1"/>
  <c r="F15" i="67" s="1"/>
  <c r="S206" i="72"/>
  <c r="T206" i="72" s="1"/>
  <c r="U206" i="72" s="1"/>
  <c r="V206" i="72" s="1"/>
  <c r="W206" i="72" s="1"/>
  <c r="F15" i="72" s="1"/>
  <c r="I190" i="88"/>
  <c r="I135" i="88"/>
  <c r="S206" i="68"/>
  <c r="T206" i="68" s="1"/>
  <c r="U206" i="68" s="1"/>
  <c r="V206" i="68" s="1"/>
  <c r="W206" i="68" s="1"/>
  <c r="F15" i="68" s="1"/>
  <c r="S204" i="73"/>
  <c r="T204" i="73" s="1"/>
  <c r="U204" i="73" s="1"/>
  <c r="V204" i="73" s="1"/>
  <c r="W204" i="73" s="1"/>
  <c r="B15" i="73" s="1"/>
  <c r="H210" i="88"/>
  <c r="K129" i="88"/>
  <c r="K131" i="88" s="1"/>
  <c r="J130" i="88"/>
  <c r="J132" i="88" s="1"/>
  <c r="J133" i="88" s="1"/>
  <c r="S206" i="69"/>
  <c r="T206" i="69" s="1"/>
  <c r="U206" i="69" s="1"/>
  <c r="V206" i="69" s="1"/>
  <c r="W206" i="69" s="1"/>
  <c r="F15" i="69" s="1"/>
  <c r="S205" i="70"/>
  <c r="T205" i="70" s="1"/>
  <c r="U205" i="70" s="1"/>
  <c r="V205" i="70" s="1"/>
  <c r="W205" i="70" s="1"/>
  <c r="D15" i="70" s="1"/>
  <c r="S206" i="75"/>
  <c r="T206" i="75" s="1"/>
  <c r="U206" i="75" s="1"/>
  <c r="V206" i="75" s="1"/>
  <c r="W206" i="75" s="1"/>
  <c r="F15" i="75" s="1"/>
  <c r="S205" i="73"/>
  <c r="T205" i="73" s="1"/>
  <c r="U205" i="73" s="1"/>
  <c r="V205" i="73" s="1"/>
  <c r="W205" i="73" s="1"/>
  <c r="D15" i="73" s="1"/>
  <c r="S204" i="68"/>
  <c r="T204" i="68" s="1"/>
  <c r="U204" i="68" s="1"/>
  <c r="V204" i="68" s="1"/>
  <c r="W204" i="68" s="1"/>
  <c r="B15" i="68" s="1"/>
  <c r="S204" i="70"/>
  <c r="T204" i="70" s="1"/>
  <c r="U204" i="70" s="1"/>
  <c r="V204" i="70" s="1"/>
  <c r="W204" i="70" s="1"/>
  <c r="B15" i="70" s="1"/>
  <c r="S205" i="71"/>
  <c r="T205" i="71" s="1"/>
  <c r="U205" i="71" s="1"/>
  <c r="V205" i="71" s="1"/>
  <c r="W205" i="71" s="1"/>
  <c r="D15" i="71" s="1"/>
  <c r="S204" i="69"/>
  <c r="T204" i="69" s="1"/>
  <c r="U204" i="69" s="1"/>
  <c r="V204" i="69" s="1"/>
  <c r="W204" i="69" s="1"/>
  <c r="B15" i="69" s="1"/>
  <c r="X204" i="72"/>
  <c r="Y204" i="72" s="1"/>
  <c r="Z204" i="72" s="1"/>
  <c r="AA204" i="72" s="1"/>
  <c r="AB204" i="72" s="1"/>
  <c r="B16" i="72" s="1"/>
  <c r="S205" i="67"/>
  <c r="T205" i="67" s="1"/>
  <c r="U205" i="67" s="1"/>
  <c r="V205" i="67" s="1"/>
  <c r="W205" i="67" s="1"/>
  <c r="D15" i="67" s="1"/>
  <c r="S206" i="70"/>
  <c r="T206" i="70" s="1"/>
  <c r="U206" i="70" s="1"/>
  <c r="V206" i="70" s="1"/>
  <c r="W206" i="70" s="1"/>
  <c r="F15" i="70" s="1"/>
  <c r="S204" i="71"/>
  <c r="T204" i="71" s="1"/>
  <c r="U204" i="71" s="1"/>
  <c r="V204" i="71" s="1"/>
  <c r="W204" i="71" s="1"/>
  <c r="B15" i="71" s="1"/>
  <c r="S204" i="75"/>
  <c r="T204" i="75" s="1"/>
  <c r="U204" i="75" s="1"/>
  <c r="V204" i="75" s="1"/>
  <c r="W204" i="75" s="1"/>
  <c r="B15" i="75" s="1"/>
  <c r="S205" i="72"/>
  <c r="T205" i="72" s="1"/>
  <c r="U205" i="72" s="1"/>
  <c r="V205" i="72" s="1"/>
  <c r="W205" i="72" s="1"/>
  <c r="D15" i="72" s="1"/>
  <c r="S205" i="68"/>
  <c r="T205" i="68" s="1"/>
  <c r="U205" i="68" s="1"/>
  <c r="V205" i="68" s="1"/>
  <c r="W205" i="68" s="1"/>
  <c r="D15" i="68" s="1"/>
  <c r="S206" i="71"/>
  <c r="T206" i="71" s="1"/>
  <c r="U206" i="71" s="1"/>
  <c r="V206" i="71" s="1"/>
  <c r="W206" i="71" s="1"/>
  <c r="F15" i="71" s="1"/>
  <c r="X205" i="75"/>
  <c r="Y205" i="75" s="1"/>
  <c r="Z205" i="75" s="1"/>
  <c r="AA205" i="75" s="1"/>
  <c r="AB205" i="75" s="1"/>
  <c r="D16" i="75" s="1"/>
  <c r="S205" i="69"/>
  <c r="T205" i="69" s="1"/>
  <c r="U205" i="69" s="1"/>
  <c r="V205" i="69" s="1"/>
  <c r="W205" i="69" s="1"/>
  <c r="D15" i="69" s="1"/>
  <c r="F226" i="67"/>
  <c r="F226" i="72"/>
  <c r="F226" i="69"/>
  <c r="F226" i="73"/>
  <c r="F226" i="75"/>
  <c r="F226" i="68"/>
  <c r="F226" i="71"/>
  <c r="F226" i="70"/>
  <c r="G206" i="63"/>
  <c r="F224" i="68"/>
  <c r="F224" i="72"/>
  <c r="F224" i="73"/>
  <c r="F224" i="71"/>
  <c r="F224" i="67"/>
  <c r="F224" i="75"/>
  <c r="F224" i="69"/>
  <c r="F224" i="70"/>
  <c r="G204" i="63"/>
  <c r="I205" i="63"/>
  <c r="H225" i="67"/>
  <c r="H225" i="71"/>
  <c r="H225" i="75"/>
  <c r="H225" i="72"/>
  <c r="H225" i="70"/>
  <c r="H225" i="69"/>
  <c r="H225" i="73"/>
  <c r="H225" i="68"/>
  <c r="G205" i="88"/>
  <c r="F225" i="88"/>
  <c r="G204" i="88"/>
  <c r="F224" i="88"/>
  <c r="Y12" i="2" a="1"/>
  <c r="K11" i="2" a="1"/>
  <c r="R11" i="2" a="1"/>
  <c r="K12" i="2" a="1"/>
  <c r="Y11" i="2" a="1"/>
  <c r="R12" i="2" a="1"/>
  <c r="Y12" i="2" l="1"/>
  <c r="K12" i="2"/>
  <c r="R12" i="2"/>
  <c r="Y11" i="2"/>
  <c r="R11" i="2"/>
  <c r="K11" i="2"/>
  <c r="X204" i="67"/>
  <c r="Y204" i="67" s="1"/>
  <c r="Z204" i="67" s="1"/>
  <c r="AA204" i="67" s="1"/>
  <c r="AB204" i="67" s="1"/>
  <c r="B16" i="67" s="1"/>
  <c r="G226" i="88"/>
  <c r="I201" i="88"/>
  <c r="I221" i="88" s="1"/>
  <c r="I200" i="88"/>
  <c r="I220" i="88" s="1"/>
  <c r="I202" i="88"/>
  <c r="I222" i="88" s="1"/>
  <c r="H206" i="88"/>
  <c r="X205" i="70"/>
  <c r="Y205" i="70" s="1"/>
  <c r="Z205" i="70" s="1"/>
  <c r="AA205" i="70" s="1"/>
  <c r="AB205" i="70" s="1"/>
  <c r="D16" i="70" s="1"/>
  <c r="I210" i="88"/>
  <c r="X204" i="75"/>
  <c r="Y204" i="75" s="1"/>
  <c r="Z204" i="75" s="1"/>
  <c r="AA204" i="75" s="1"/>
  <c r="AB204" i="75" s="1"/>
  <c r="B16" i="75" s="1"/>
  <c r="X204" i="70"/>
  <c r="Y204" i="70" s="1"/>
  <c r="Z204" i="70" s="1"/>
  <c r="AA204" i="70" s="1"/>
  <c r="AB204" i="70" s="1"/>
  <c r="B16" i="70" s="1"/>
  <c r="X206" i="71"/>
  <c r="Y206" i="71" s="1"/>
  <c r="Z206" i="71" s="1"/>
  <c r="AA206" i="71" s="1"/>
  <c r="AB206" i="71" s="1"/>
  <c r="F16" i="71" s="1"/>
  <c r="X204" i="71"/>
  <c r="Y204" i="71" s="1"/>
  <c r="Z204" i="71" s="1"/>
  <c r="AA204" i="71" s="1"/>
  <c r="AB204" i="71" s="1"/>
  <c r="B16" i="71" s="1"/>
  <c r="AC204" i="72"/>
  <c r="AD204" i="72" s="1"/>
  <c r="AE204" i="72" s="1"/>
  <c r="AF204" i="72" s="1"/>
  <c r="AG204" i="72" s="1"/>
  <c r="AH204" i="72" s="1"/>
  <c r="AI204" i="72" s="1"/>
  <c r="AJ204" i="72" s="1"/>
  <c r="AK204" i="72" s="1"/>
  <c r="AL204" i="72" s="1"/>
  <c r="B17" i="72" s="1"/>
  <c r="X204" i="68"/>
  <c r="Y204" i="68" s="1"/>
  <c r="Z204" i="68" s="1"/>
  <c r="AA204" i="68" s="1"/>
  <c r="AB204" i="68" s="1"/>
  <c r="B16" i="68" s="1"/>
  <c r="X206" i="72"/>
  <c r="Y206" i="72" s="1"/>
  <c r="Z206" i="72" s="1"/>
  <c r="AA206" i="72" s="1"/>
  <c r="AB206" i="72" s="1"/>
  <c r="F16" i="72" s="1"/>
  <c r="X205" i="68"/>
  <c r="Y205" i="68" s="1"/>
  <c r="Z205" i="68" s="1"/>
  <c r="AA205" i="68" s="1"/>
  <c r="AB205" i="68" s="1"/>
  <c r="D16" i="68" s="1"/>
  <c r="X206" i="70"/>
  <c r="Y206" i="70" s="1"/>
  <c r="Z206" i="70" s="1"/>
  <c r="AA206" i="70" s="1"/>
  <c r="AB206" i="70" s="1"/>
  <c r="F16" i="70" s="1"/>
  <c r="X204" i="69"/>
  <c r="Y204" i="69" s="1"/>
  <c r="Z204" i="69" s="1"/>
  <c r="AA204" i="69" s="1"/>
  <c r="AB204" i="69" s="1"/>
  <c r="B16" i="69" s="1"/>
  <c r="X205" i="73"/>
  <c r="Y205" i="73" s="1"/>
  <c r="Z205" i="73" s="1"/>
  <c r="AA205" i="73" s="1"/>
  <c r="AB205" i="73" s="1"/>
  <c r="D16" i="73" s="1"/>
  <c r="X206" i="69"/>
  <c r="Y206" i="69" s="1"/>
  <c r="Z206" i="69" s="1"/>
  <c r="AA206" i="69" s="1"/>
  <c r="AB206" i="69" s="1"/>
  <c r="F16" i="69" s="1"/>
  <c r="X204" i="73"/>
  <c r="Y204" i="73" s="1"/>
  <c r="Z204" i="73" s="1"/>
  <c r="AA204" i="73" s="1"/>
  <c r="AB204" i="73" s="1"/>
  <c r="B16" i="73" s="1"/>
  <c r="X206" i="67"/>
  <c r="Y206" i="67" s="1"/>
  <c r="Z206" i="67" s="1"/>
  <c r="AA206" i="67" s="1"/>
  <c r="AB206" i="67" s="1"/>
  <c r="F16" i="67" s="1"/>
  <c r="AC205" i="75"/>
  <c r="AD205" i="75" s="1"/>
  <c r="AE205" i="75" s="1"/>
  <c r="AF205" i="75" s="1"/>
  <c r="AG205" i="75" s="1"/>
  <c r="AH205" i="75" s="1"/>
  <c r="AI205" i="75" s="1"/>
  <c r="AJ205" i="75" s="1"/>
  <c r="AK205" i="75" s="1"/>
  <c r="AL205" i="75" s="1"/>
  <c r="D17" i="75" s="1"/>
  <c r="X205" i="72"/>
  <c r="Y205" i="72" s="1"/>
  <c r="Z205" i="72" s="1"/>
  <c r="AA205" i="72" s="1"/>
  <c r="AB205" i="72" s="1"/>
  <c r="D16" i="72" s="1"/>
  <c r="X205" i="67"/>
  <c r="Y205" i="67" s="1"/>
  <c r="Z205" i="67" s="1"/>
  <c r="AA205" i="67" s="1"/>
  <c r="AB205" i="67" s="1"/>
  <c r="D16" i="67" s="1"/>
  <c r="X205" i="71"/>
  <c r="Y205" i="71" s="1"/>
  <c r="Z205" i="71" s="1"/>
  <c r="AA205" i="71" s="1"/>
  <c r="AB205" i="71" s="1"/>
  <c r="D16" i="71" s="1"/>
  <c r="X206" i="75"/>
  <c r="Y206" i="75" s="1"/>
  <c r="Z206" i="75" s="1"/>
  <c r="AA206" i="75" s="1"/>
  <c r="AB206" i="75" s="1"/>
  <c r="F16" i="75" s="1"/>
  <c r="J135" i="88"/>
  <c r="J190" i="88"/>
  <c r="X206" i="68"/>
  <c r="Y206" i="68" s="1"/>
  <c r="Z206" i="68" s="1"/>
  <c r="AA206" i="68" s="1"/>
  <c r="AB206" i="68" s="1"/>
  <c r="F16" i="68" s="1"/>
  <c r="X206" i="73"/>
  <c r="Y206" i="73" s="1"/>
  <c r="Z206" i="73" s="1"/>
  <c r="AA206" i="73" s="1"/>
  <c r="AB206" i="73" s="1"/>
  <c r="F16" i="73" s="1"/>
  <c r="X205" i="69"/>
  <c r="Y205" i="69" s="1"/>
  <c r="Z205" i="69" s="1"/>
  <c r="AA205" i="69" s="1"/>
  <c r="AB205" i="69" s="1"/>
  <c r="D16" i="69" s="1"/>
  <c r="K130" i="88"/>
  <c r="K132" i="88" s="1"/>
  <c r="K133" i="88" s="1"/>
  <c r="L129" i="88"/>
  <c r="L131" i="88" s="1"/>
  <c r="J205" i="63"/>
  <c r="I225" i="67"/>
  <c r="I225" i="71"/>
  <c r="I225" i="72"/>
  <c r="I225" i="70"/>
  <c r="I225" i="75"/>
  <c r="I225" i="73"/>
  <c r="I225" i="69"/>
  <c r="I225" i="68"/>
  <c r="H204" i="63"/>
  <c r="G224" i="71"/>
  <c r="G224" i="72"/>
  <c r="G224" i="68"/>
  <c r="G224" i="67"/>
  <c r="G224" i="73"/>
  <c r="G224" i="75"/>
  <c r="G224" i="69"/>
  <c r="G224" i="70"/>
  <c r="H206" i="63"/>
  <c r="G226" i="75"/>
  <c r="G226" i="73"/>
  <c r="G226" i="72"/>
  <c r="G226" i="71"/>
  <c r="G226" i="67"/>
  <c r="G226" i="68"/>
  <c r="G226" i="69"/>
  <c r="G226" i="70"/>
  <c r="H204" i="88"/>
  <c r="G224" i="88"/>
  <c r="H205" i="88"/>
  <c r="G225" i="88"/>
  <c r="Z12" i="2" a="1"/>
  <c r="L12" i="2" a="1"/>
  <c r="L11" i="2" a="1"/>
  <c r="Z11" i="2" a="1"/>
  <c r="S12" i="2" a="1"/>
  <c r="S11" i="2" a="1"/>
  <c r="AC204" i="67" l="1"/>
  <c r="AD204" i="67" s="1"/>
  <c r="AE204" i="67" s="1"/>
  <c r="AF204" i="67" s="1"/>
  <c r="AG204" i="67" s="1"/>
  <c r="AH204" i="67" s="1"/>
  <c r="AI204" i="67" s="1"/>
  <c r="AJ204" i="67" s="1"/>
  <c r="AK204" i="67" s="1"/>
  <c r="AL204" i="67" s="1"/>
  <c r="B17" i="67" s="1"/>
  <c r="S12" i="2"/>
  <c r="L12" i="2"/>
  <c r="Z12" i="2"/>
  <c r="L11" i="2"/>
  <c r="Z11" i="2"/>
  <c r="S11" i="2"/>
  <c r="H226" i="88"/>
  <c r="J200" i="88"/>
  <c r="J220" i="88" s="1"/>
  <c r="J201" i="88"/>
  <c r="J221" i="88" s="1"/>
  <c r="J202" i="88"/>
  <c r="J222" i="88" s="1"/>
  <c r="I206" i="88"/>
  <c r="AC206" i="73"/>
  <c r="AD206" i="73" s="1"/>
  <c r="AE206" i="73" s="1"/>
  <c r="AF206" i="73" s="1"/>
  <c r="AG206" i="73" s="1"/>
  <c r="AH206" i="73" s="1"/>
  <c r="AI206" i="73" s="1"/>
  <c r="AJ206" i="73" s="1"/>
  <c r="AK206" i="73" s="1"/>
  <c r="AL206" i="73" s="1"/>
  <c r="F17" i="73" s="1"/>
  <c r="AC204" i="69"/>
  <c r="AD204" i="69" s="1"/>
  <c r="AE204" i="69" s="1"/>
  <c r="AF204" i="69" s="1"/>
  <c r="AG204" i="69" s="1"/>
  <c r="AH204" i="69" s="1"/>
  <c r="AI204" i="69" s="1"/>
  <c r="AJ204" i="69" s="1"/>
  <c r="AK204" i="69" s="1"/>
  <c r="AL204" i="69" s="1"/>
  <c r="B17" i="69" s="1"/>
  <c r="AC206" i="71"/>
  <c r="AD206" i="71" s="1"/>
  <c r="AE206" i="71" s="1"/>
  <c r="AF206" i="71" s="1"/>
  <c r="AG206" i="71" s="1"/>
  <c r="AH206" i="71" s="1"/>
  <c r="AI206" i="71" s="1"/>
  <c r="AJ206" i="71" s="1"/>
  <c r="AK206" i="71" s="1"/>
  <c r="AL206" i="71" s="1"/>
  <c r="F17" i="71" s="1"/>
  <c r="AC206" i="68"/>
  <c r="AD206" i="68" s="1"/>
  <c r="AE206" i="68" s="1"/>
  <c r="AF206" i="68" s="1"/>
  <c r="AG206" i="68" s="1"/>
  <c r="AH206" i="68" s="1"/>
  <c r="AI206" i="68" s="1"/>
  <c r="AJ206" i="68" s="1"/>
  <c r="AK206" i="68" s="1"/>
  <c r="AL206" i="68" s="1"/>
  <c r="F17" i="68" s="1"/>
  <c r="AC205" i="67"/>
  <c r="AD205" i="67" s="1"/>
  <c r="AE205" i="67" s="1"/>
  <c r="AF205" i="67" s="1"/>
  <c r="AG205" i="67" s="1"/>
  <c r="AH205" i="67" s="1"/>
  <c r="AI205" i="67" s="1"/>
  <c r="AJ205" i="67" s="1"/>
  <c r="AK205" i="67" s="1"/>
  <c r="AL205" i="67" s="1"/>
  <c r="D17" i="67" s="1"/>
  <c r="AC204" i="73"/>
  <c r="AD204" i="73" s="1"/>
  <c r="AE204" i="73" s="1"/>
  <c r="AF204" i="73" s="1"/>
  <c r="AG204" i="73" s="1"/>
  <c r="AH204" i="73" s="1"/>
  <c r="AI204" i="73" s="1"/>
  <c r="AJ204" i="73" s="1"/>
  <c r="AK204" i="73" s="1"/>
  <c r="AL204" i="73" s="1"/>
  <c r="B17" i="73" s="1"/>
  <c r="AC206" i="70"/>
  <c r="AD206" i="70" s="1"/>
  <c r="AE206" i="70" s="1"/>
  <c r="AF206" i="70" s="1"/>
  <c r="AG206" i="70" s="1"/>
  <c r="AH206" i="70" s="1"/>
  <c r="AI206" i="70" s="1"/>
  <c r="AJ206" i="70" s="1"/>
  <c r="AK206" i="70" s="1"/>
  <c r="AL206" i="70" s="1"/>
  <c r="F17" i="70" s="1"/>
  <c r="AC204" i="68"/>
  <c r="AD204" i="68" s="1"/>
  <c r="AE204" i="68" s="1"/>
  <c r="AF204" i="68" s="1"/>
  <c r="AG204" i="68" s="1"/>
  <c r="AH204" i="68" s="1"/>
  <c r="AI204" i="68" s="1"/>
  <c r="AJ204" i="68" s="1"/>
  <c r="AK204" i="68" s="1"/>
  <c r="AL204" i="68" s="1"/>
  <c r="B17" i="68" s="1"/>
  <c r="AC204" i="70"/>
  <c r="AD204" i="70" s="1"/>
  <c r="AE204" i="70" s="1"/>
  <c r="AF204" i="70" s="1"/>
  <c r="AG204" i="70" s="1"/>
  <c r="AH204" i="70" s="1"/>
  <c r="AI204" i="70" s="1"/>
  <c r="AJ204" i="70" s="1"/>
  <c r="AK204" i="70" s="1"/>
  <c r="AL204" i="70" s="1"/>
  <c r="B17" i="70" s="1"/>
  <c r="AC205" i="70"/>
  <c r="AD205" i="70" s="1"/>
  <c r="AE205" i="70" s="1"/>
  <c r="AF205" i="70" s="1"/>
  <c r="AG205" i="70" s="1"/>
  <c r="AH205" i="70" s="1"/>
  <c r="AI205" i="70" s="1"/>
  <c r="AJ205" i="70" s="1"/>
  <c r="AK205" i="70" s="1"/>
  <c r="AL205" i="70" s="1"/>
  <c r="D17" i="70" s="1"/>
  <c r="AC205" i="71"/>
  <c r="AD205" i="71" s="1"/>
  <c r="AE205" i="71" s="1"/>
  <c r="AF205" i="71" s="1"/>
  <c r="AG205" i="71" s="1"/>
  <c r="AH205" i="71" s="1"/>
  <c r="AI205" i="71" s="1"/>
  <c r="AJ205" i="71" s="1"/>
  <c r="AK205" i="71" s="1"/>
  <c r="AL205" i="71" s="1"/>
  <c r="D17" i="71" s="1"/>
  <c r="AC206" i="67"/>
  <c r="AD206" i="67" s="1"/>
  <c r="AE206" i="67" s="1"/>
  <c r="AF206" i="67" s="1"/>
  <c r="AG206" i="67" s="1"/>
  <c r="AH206" i="67" s="1"/>
  <c r="AI206" i="67" s="1"/>
  <c r="AJ206" i="67" s="1"/>
  <c r="AK206" i="67" s="1"/>
  <c r="AL206" i="67" s="1"/>
  <c r="F17" i="67" s="1"/>
  <c r="L130" i="88"/>
  <c r="L132" i="88" s="1"/>
  <c r="L133" i="88" s="1"/>
  <c r="M129" i="88"/>
  <c r="M131" i="88" s="1"/>
  <c r="J210" i="88"/>
  <c r="AC205" i="72"/>
  <c r="AD205" i="72" s="1"/>
  <c r="AE205" i="72" s="1"/>
  <c r="AF205" i="72" s="1"/>
  <c r="AG205" i="72" s="1"/>
  <c r="AH205" i="72" s="1"/>
  <c r="AI205" i="72" s="1"/>
  <c r="AJ205" i="72" s="1"/>
  <c r="AK205" i="72" s="1"/>
  <c r="AL205" i="72" s="1"/>
  <c r="D17" i="72" s="1"/>
  <c r="AC206" i="69"/>
  <c r="AD206" i="69" s="1"/>
  <c r="AE206" i="69" s="1"/>
  <c r="AF206" i="69" s="1"/>
  <c r="AG206" i="69" s="1"/>
  <c r="AH206" i="69" s="1"/>
  <c r="AI206" i="69" s="1"/>
  <c r="AJ206" i="69" s="1"/>
  <c r="AK206" i="69" s="1"/>
  <c r="AL206" i="69" s="1"/>
  <c r="F17" i="69" s="1"/>
  <c r="AC205" i="68"/>
  <c r="AD205" i="68" s="1"/>
  <c r="AE205" i="68" s="1"/>
  <c r="AF205" i="68" s="1"/>
  <c r="AG205" i="68" s="1"/>
  <c r="AH205" i="68" s="1"/>
  <c r="AI205" i="68" s="1"/>
  <c r="AJ205" i="68" s="1"/>
  <c r="AK205" i="68" s="1"/>
  <c r="AL205" i="68" s="1"/>
  <c r="D17" i="68" s="1"/>
  <c r="AM204" i="72"/>
  <c r="AN204" i="72" s="1"/>
  <c r="AO204" i="72" s="1"/>
  <c r="AP204" i="72" s="1"/>
  <c r="AQ204" i="72" s="1"/>
  <c r="AR204" i="72" s="1"/>
  <c r="AS204" i="72" s="1"/>
  <c r="AT204" i="72" s="1"/>
  <c r="AU204" i="72" s="1"/>
  <c r="AV204" i="72" s="1"/>
  <c r="B18" i="72" s="1"/>
  <c r="AC204" i="75"/>
  <c r="AD204" i="75" s="1"/>
  <c r="AE204" i="75" s="1"/>
  <c r="AF204" i="75" s="1"/>
  <c r="AG204" i="75" s="1"/>
  <c r="AH204" i="75" s="1"/>
  <c r="AI204" i="75" s="1"/>
  <c r="AJ204" i="75" s="1"/>
  <c r="AK204" i="75" s="1"/>
  <c r="AL204" i="75" s="1"/>
  <c r="B17" i="75" s="1"/>
  <c r="AM204" i="67"/>
  <c r="AN204" i="67" s="1"/>
  <c r="AO204" i="67" s="1"/>
  <c r="AP204" i="67" s="1"/>
  <c r="AQ204" i="67" s="1"/>
  <c r="AR204" i="67" s="1"/>
  <c r="AS204" i="67" s="1"/>
  <c r="AT204" i="67" s="1"/>
  <c r="AU204" i="67" s="1"/>
  <c r="AV204" i="67" s="1"/>
  <c r="B18" i="67" s="1"/>
  <c r="K135" i="88"/>
  <c r="K190" i="88"/>
  <c r="AC205" i="69"/>
  <c r="AD205" i="69" s="1"/>
  <c r="AE205" i="69" s="1"/>
  <c r="AF205" i="69" s="1"/>
  <c r="AG205" i="69" s="1"/>
  <c r="AH205" i="69" s="1"/>
  <c r="AI205" i="69" s="1"/>
  <c r="AJ205" i="69" s="1"/>
  <c r="AK205" i="69" s="1"/>
  <c r="AL205" i="69" s="1"/>
  <c r="D17" i="69" s="1"/>
  <c r="AC206" i="75"/>
  <c r="AD206" i="75" s="1"/>
  <c r="AE206" i="75" s="1"/>
  <c r="AF206" i="75" s="1"/>
  <c r="AG206" i="75" s="1"/>
  <c r="AH206" i="75" s="1"/>
  <c r="AI206" i="75" s="1"/>
  <c r="AJ206" i="75" s="1"/>
  <c r="AK206" i="75" s="1"/>
  <c r="AL206" i="75" s="1"/>
  <c r="F17" i="75" s="1"/>
  <c r="AM205" i="75"/>
  <c r="AN205" i="75" s="1"/>
  <c r="AO205" i="75" s="1"/>
  <c r="AP205" i="75" s="1"/>
  <c r="AQ205" i="75" s="1"/>
  <c r="AR205" i="75" s="1"/>
  <c r="AS205" i="75" s="1"/>
  <c r="AT205" i="75" s="1"/>
  <c r="AU205" i="75" s="1"/>
  <c r="AV205" i="75" s="1"/>
  <c r="D18" i="75" s="1"/>
  <c r="AC205" i="73"/>
  <c r="AD205" i="73" s="1"/>
  <c r="AE205" i="73" s="1"/>
  <c r="AF205" i="73" s="1"/>
  <c r="AG205" i="73" s="1"/>
  <c r="AH205" i="73" s="1"/>
  <c r="AI205" i="73" s="1"/>
  <c r="AJ205" i="73" s="1"/>
  <c r="AK205" i="73" s="1"/>
  <c r="AL205" i="73" s="1"/>
  <c r="D17" i="73" s="1"/>
  <c r="AC206" i="72"/>
  <c r="AD206" i="72" s="1"/>
  <c r="AE206" i="72" s="1"/>
  <c r="AF206" i="72" s="1"/>
  <c r="AG206" i="72" s="1"/>
  <c r="AH206" i="72" s="1"/>
  <c r="AI206" i="72" s="1"/>
  <c r="AJ206" i="72" s="1"/>
  <c r="AK206" i="72" s="1"/>
  <c r="AL206" i="72" s="1"/>
  <c r="F17" i="72" s="1"/>
  <c r="AC204" i="71"/>
  <c r="AD204" i="71" s="1"/>
  <c r="AE204" i="71" s="1"/>
  <c r="AF204" i="71" s="1"/>
  <c r="AG204" i="71" s="1"/>
  <c r="AH204" i="71" s="1"/>
  <c r="AI204" i="71" s="1"/>
  <c r="AJ204" i="71" s="1"/>
  <c r="AK204" i="71" s="1"/>
  <c r="AL204" i="71" s="1"/>
  <c r="B17" i="71" s="1"/>
  <c r="I206" i="63"/>
  <c r="H226" i="72"/>
  <c r="H226" i="67"/>
  <c r="H226" i="68"/>
  <c r="H226" i="71"/>
  <c r="H226" i="75"/>
  <c r="H226" i="73"/>
  <c r="H226" i="69"/>
  <c r="H226" i="70"/>
  <c r="I204" i="63"/>
  <c r="H224" i="71"/>
  <c r="H224" i="73"/>
  <c r="H224" i="72"/>
  <c r="H224" i="67"/>
  <c r="H224" i="68"/>
  <c r="H224" i="69"/>
  <c r="H224" i="75"/>
  <c r="H224" i="70"/>
  <c r="K205" i="63"/>
  <c r="J225" i="67"/>
  <c r="J225" i="71"/>
  <c r="J225" i="72"/>
  <c r="J225" i="75"/>
  <c r="J225" i="70"/>
  <c r="J225" i="68"/>
  <c r="J225" i="73"/>
  <c r="J225" i="69"/>
  <c r="I205" i="88"/>
  <c r="H225" i="88"/>
  <c r="I204" i="88"/>
  <c r="H224" i="88"/>
  <c r="M11" i="2" a="1"/>
  <c r="AA12" i="2" a="1"/>
  <c r="M12" i="2" a="1"/>
  <c r="T12" i="2" a="1"/>
  <c r="T11" i="2" a="1"/>
  <c r="N11" i="2" a="1"/>
  <c r="AA11" i="2" a="1"/>
  <c r="M11" i="2" l="1"/>
  <c r="M12" i="2"/>
  <c r="T12" i="2"/>
  <c r="AA12" i="2"/>
  <c r="AA11" i="2"/>
  <c r="N11" i="2"/>
  <c r="T11" i="2"/>
  <c r="K200" i="88"/>
  <c r="K220" i="88" s="1"/>
  <c r="K202" i="88"/>
  <c r="K222" i="88" s="1"/>
  <c r="K201" i="88"/>
  <c r="K221" i="88" s="1"/>
  <c r="I226" i="88"/>
  <c r="J206" i="88"/>
  <c r="AW204" i="72"/>
  <c r="AX204" i="72" s="1"/>
  <c r="AY204" i="72" s="1"/>
  <c r="AZ204" i="72" s="1"/>
  <c r="BA204" i="72" s="1"/>
  <c r="BB204" i="72" s="1"/>
  <c r="AM205" i="68"/>
  <c r="AN205" i="68" s="1"/>
  <c r="AO205" i="68" s="1"/>
  <c r="AP205" i="68" s="1"/>
  <c r="AQ205" i="68" s="1"/>
  <c r="AR205" i="68" s="1"/>
  <c r="AS205" i="68" s="1"/>
  <c r="AT205" i="68" s="1"/>
  <c r="AU205" i="68" s="1"/>
  <c r="AV205" i="68" s="1"/>
  <c r="D18" i="68" s="1"/>
  <c r="AM205" i="71"/>
  <c r="AN205" i="71" s="1"/>
  <c r="AO205" i="71" s="1"/>
  <c r="AP205" i="71" s="1"/>
  <c r="AQ205" i="71" s="1"/>
  <c r="AR205" i="71" s="1"/>
  <c r="AS205" i="71" s="1"/>
  <c r="AT205" i="71" s="1"/>
  <c r="AU205" i="71" s="1"/>
  <c r="AV205" i="71" s="1"/>
  <c r="D18" i="71" s="1"/>
  <c r="AM206" i="70"/>
  <c r="AN206" i="70" s="1"/>
  <c r="AO206" i="70" s="1"/>
  <c r="AP206" i="70" s="1"/>
  <c r="AQ206" i="70" s="1"/>
  <c r="AR206" i="70" s="1"/>
  <c r="AS206" i="70" s="1"/>
  <c r="AT206" i="70" s="1"/>
  <c r="AU206" i="70" s="1"/>
  <c r="AV206" i="70" s="1"/>
  <c r="F18" i="70" s="1"/>
  <c r="AM206" i="71"/>
  <c r="AN206" i="71" s="1"/>
  <c r="AO206" i="71" s="1"/>
  <c r="AP206" i="71" s="1"/>
  <c r="AQ206" i="71" s="1"/>
  <c r="AR206" i="71" s="1"/>
  <c r="AS206" i="71" s="1"/>
  <c r="AT206" i="71" s="1"/>
  <c r="AU206" i="71" s="1"/>
  <c r="AV206" i="71" s="1"/>
  <c r="F18" i="71" s="1"/>
  <c r="AM206" i="68"/>
  <c r="AN206" i="68" s="1"/>
  <c r="AO206" i="68" s="1"/>
  <c r="AP206" i="68" s="1"/>
  <c r="AQ206" i="68" s="1"/>
  <c r="AR206" i="68" s="1"/>
  <c r="AS206" i="68" s="1"/>
  <c r="AT206" i="68" s="1"/>
  <c r="AU206" i="68" s="1"/>
  <c r="AV206" i="68" s="1"/>
  <c r="F18" i="68" s="1"/>
  <c r="AM206" i="67"/>
  <c r="AN206" i="67" s="1"/>
  <c r="AO206" i="67" s="1"/>
  <c r="AP206" i="67" s="1"/>
  <c r="AQ206" i="67" s="1"/>
  <c r="AR206" i="67" s="1"/>
  <c r="AS206" i="67" s="1"/>
  <c r="AT206" i="67" s="1"/>
  <c r="AU206" i="67" s="1"/>
  <c r="AV206" i="67" s="1"/>
  <c r="F18" i="67" s="1"/>
  <c r="K210" i="88"/>
  <c r="AW205" i="75"/>
  <c r="AX205" i="75" s="1"/>
  <c r="AY205" i="75" s="1"/>
  <c r="AZ205" i="75" s="1"/>
  <c r="BA205" i="75" s="1"/>
  <c r="BB205" i="75" s="1"/>
  <c r="AW204" i="67"/>
  <c r="AX204" i="67" s="1"/>
  <c r="AY204" i="67" s="1"/>
  <c r="AZ204" i="67" s="1"/>
  <c r="BA204" i="67" s="1"/>
  <c r="BB204" i="67" s="1"/>
  <c r="AM206" i="69"/>
  <c r="AN206" i="69" s="1"/>
  <c r="AO206" i="69" s="1"/>
  <c r="AP206" i="69" s="1"/>
  <c r="AQ206" i="69" s="1"/>
  <c r="AR206" i="69" s="1"/>
  <c r="AS206" i="69" s="1"/>
  <c r="AT206" i="69" s="1"/>
  <c r="AU206" i="69" s="1"/>
  <c r="AV206" i="69" s="1"/>
  <c r="F18" i="69" s="1"/>
  <c r="N129" i="88"/>
  <c r="N131" i="88" s="1"/>
  <c r="M130" i="88"/>
  <c r="M132" i="88" s="1"/>
  <c r="M133" i="88" s="1"/>
  <c r="AM205" i="70"/>
  <c r="AN205" i="70" s="1"/>
  <c r="AO205" i="70" s="1"/>
  <c r="AP205" i="70" s="1"/>
  <c r="AQ205" i="70" s="1"/>
  <c r="AR205" i="70" s="1"/>
  <c r="AS205" i="70" s="1"/>
  <c r="AT205" i="70" s="1"/>
  <c r="AU205" i="70" s="1"/>
  <c r="AV205" i="70" s="1"/>
  <c r="D18" i="70" s="1"/>
  <c r="AM204" i="73"/>
  <c r="AN204" i="73" s="1"/>
  <c r="AO204" i="73" s="1"/>
  <c r="AP204" i="73" s="1"/>
  <c r="AQ204" i="73" s="1"/>
  <c r="AR204" i="73" s="1"/>
  <c r="AS204" i="73" s="1"/>
  <c r="AT204" i="73" s="1"/>
  <c r="AU204" i="73" s="1"/>
  <c r="AV204" i="73" s="1"/>
  <c r="B18" i="73" s="1"/>
  <c r="AM204" i="69"/>
  <c r="AN204" i="69" s="1"/>
  <c r="AO204" i="69" s="1"/>
  <c r="AP204" i="69" s="1"/>
  <c r="AQ204" i="69" s="1"/>
  <c r="AR204" i="69" s="1"/>
  <c r="AS204" i="69" s="1"/>
  <c r="AT204" i="69" s="1"/>
  <c r="AU204" i="69" s="1"/>
  <c r="AV204" i="69" s="1"/>
  <c r="B18" i="69" s="1"/>
  <c r="L190" i="88"/>
  <c r="L135" i="88"/>
  <c r="AM206" i="72"/>
  <c r="AN206" i="72" s="1"/>
  <c r="AO206" i="72" s="1"/>
  <c r="AP206" i="72" s="1"/>
  <c r="AQ206" i="72" s="1"/>
  <c r="AR206" i="72" s="1"/>
  <c r="AS206" i="72" s="1"/>
  <c r="AT206" i="72" s="1"/>
  <c r="AU206" i="72" s="1"/>
  <c r="AV206" i="72" s="1"/>
  <c r="F18" i="72" s="1"/>
  <c r="AM205" i="69"/>
  <c r="AN205" i="69" s="1"/>
  <c r="AO205" i="69" s="1"/>
  <c r="AP205" i="69" s="1"/>
  <c r="AQ205" i="69" s="1"/>
  <c r="AR205" i="69" s="1"/>
  <c r="AS205" i="69" s="1"/>
  <c r="AT205" i="69" s="1"/>
  <c r="AU205" i="69" s="1"/>
  <c r="AV205" i="69" s="1"/>
  <c r="D18" i="69" s="1"/>
  <c r="AM206" i="75"/>
  <c r="AN206" i="75" s="1"/>
  <c r="AO206" i="75" s="1"/>
  <c r="AP206" i="75" s="1"/>
  <c r="AQ206" i="75" s="1"/>
  <c r="AR206" i="75" s="1"/>
  <c r="AS206" i="75" s="1"/>
  <c r="AT206" i="75" s="1"/>
  <c r="AU206" i="75" s="1"/>
  <c r="AV206" i="75" s="1"/>
  <c r="F18" i="75" s="1"/>
  <c r="AM205" i="72"/>
  <c r="AN205" i="72" s="1"/>
  <c r="AO205" i="72" s="1"/>
  <c r="AP205" i="72" s="1"/>
  <c r="AQ205" i="72" s="1"/>
  <c r="AR205" i="72" s="1"/>
  <c r="AS205" i="72" s="1"/>
  <c r="AT205" i="72" s="1"/>
  <c r="AU205" i="72" s="1"/>
  <c r="AV205" i="72" s="1"/>
  <c r="D18" i="72" s="1"/>
  <c r="AM204" i="70"/>
  <c r="AN204" i="70" s="1"/>
  <c r="AO204" i="70" s="1"/>
  <c r="AP204" i="70" s="1"/>
  <c r="AQ204" i="70" s="1"/>
  <c r="AR204" i="70" s="1"/>
  <c r="AS204" i="70" s="1"/>
  <c r="AT204" i="70" s="1"/>
  <c r="AU204" i="70" s="1"/>
  <c r="AV204" i="70" s="1"/>
  <c r="B18" i="70" s="1"/>
  <c r="AM205" i="67"/>
  <c r="AN205" i="67" s="1"/>
  <c r="AO205" i="67" s="1"/>
  <c r="AP205" i="67" s="1"/>
  <c r="AQ205" i="67" s="1"/>
  <c r="AR205" i="67" s="1"/>
  <c r="AS205" i="67" s="1"/>
  <c r="AT205" i="67" s="1"/>
  <c r="AU205" i="67" s="1"/>
  <c r="AV205" i="67" s="1"/>
  <c r="D18" i="67" s="1"/>
  <c r="AM206" i="73"/>
  <c r="AN206" i="73" s="1"/>
  <c r="AO206" i="73" s="1"/>
  <c r="AP206" i="73" s="1"/>
  <c r="AQ206" i="73" s="1"/>
  <c r="AR206" i="73" s="1"/>
  <c r="AS206" i="73" s="1"/>
  <c r="AT206" i="73" s="1"/>
  <c r="AU206" i="73" s="1"/>
  <c r="AV206" i="73" s="1"/>
  <c r="F18" i="73" s="1"/>
  <c r="AM204" i="68"/>
  <c r="AN204" i="68" s="1"/>
  <c r="AO204" i="68" s="1"/>
  <c r="AP204" i="68" s="1"/>
  <c r="AQ204" i="68" s="1"/>
  <c r="AR204" i="68" s="1"/>
  <c r="AS204" i="68" s="1"/>
  <c r="AT204" i="68" s="1"/>
  <c r="AU204" i="68" s="1"/>
  <c r="AV204" i="68" s="1"/>
  <c r="B18" i="68" s="1"/>
  <c r="AM205" i="73"/>
  <c r="AN205" i="73" s="1"/>
  <c r="AO205" i="73" s="1"/>
  <c r="AP205" i="73" s="1"/>
  <c r="AQ205" i="73" s="1"/>
  <c r="AR205" i="73" s="1"/>
  <c r="AS205" i="73" s="1"/>
  <c r="AT205" i="73" s="1"/>
  <c r="AU205" i="73" s="1"/>
  <c r="AV205" i="73" s="1"/>
  <c r="D18" i="73" s="1"/>
  <c r="AM204" i="71"/>
  <c r="AN204" i="71" s="1"/>
  <c r="AO204" i="71" s="1"/>
  <c r="AP204" i="71" s="1"/>
  <c r="AQ204" i="71" s="1"/>
  <c r="AR204" i="71" s="1"/>
  <c r="AS204" i="71" s="1"/>
  <c r="AT204" i="71" s="1"/>
  <c r="AU204" i="71" s="1"/>
  <c r="AV204" i="71" s="1"/>
  <c r="B18" i="71" s="1"/>
  <c r="AM204" i="75"/>
  <c r="AN204" i="75" s="1"/>
  <c r="AO204" i="75" s="1"/>
  <c r="AP204" i="75" s="1"/>
  <c r="AQ204" i="75" s="1"/>
  <c r="AR204" i="75" s="1"/>
  <c r="AS204" i="75" s="1"/>
  <c r="AT204" i="75" s="1"/>
  <c r="AU204" i="75" s="1"/>
  <c r="AV204" i="75" s="1"/>
  <c r="B18" i="75" s="1"/>
  <c r="L205" i="63"/>
  <c r="K225" i="67"/>
  <c r="K225" i="71"/>
  <c r="K225" i="75"/>
  <c r="K225" i="70"/>
  <c r="K225" i="72"/>
  <c r="K225" i="68"/>
  <c r="K225" i="73"/>
  <c r="K225" i="69"/>
  <c r="J204" i="63"/>
  <c r="I224" i="71"/>
  <c r="I224" i="73"/>
  <c r="I224" i="68"/>
  <c r="I224" i="67"/>
  <c r="I224" i="72"/>
  <c r="I224" i="70"/>
  <c r="I224" i="69"/>
  <c r="I224" i="75"/>
  <c r="J206" i="63"/>
  <c r="I226" i="68"/>
  <c r="I226" i="67"/>
  <c r="I226" i="71"/>
  <c r="I226" i="72"/>
  <c r="I226" i="69"/>
  <c r="I226" i="73"/>
  <c r="I226" i="75"/>
  <c r="I226" i="70"/>
  <c r="J204" i="88"/>
  <c r="I224" i="88"/>
  <c r="J205" i="88"/>
  <c r="I225" i="88"/>
  <c r="N12" i="2" a="1"/>
  <c r="U12" i="2" a="1"/>
  <c r="AB12" i="2" a="1"/>
  <c r="AB11" i="2" a="1"/>
  <c r="U11" i="2" a="1"/>
  <c r="AB12" i="2" l="1"/>
  <c r="N12" i="2"/>
  <c r="U12" i="2"/>
  <c r="U11" i="2"/>
  <c r="AB11" i="2"/>
  <c r="J226" i="88"/>
  <c r="L202" i="88"/>
  <c r="L222" i="88" s="1"/>
  <c r="L201" i="88"/>
  <c r="L221" i="88" s="1"/>
  <c r="L200" i="88"/>
  <c r="L220" i="88" s="1"/>
  <c r="K206" i="88"/>
  <c r="AW204" i="70"/>
  <c r="AX204" i="70" s="1"/>
  <c r="AY204" i="70" s="1"/>
  <c r="AZ204" i="70" s="1"/>
  <c r="BA204" i="70" s="1"/>
  <c r="BB204" i="70" s="1"/>
  <c r="AW205" i="69"/>
  <c r="AX205" i="69" s="1"/>
  <c r="AY205" i="69" s="1"/>
  <c r="AZ205" i="69" s="1"/>
  <c r="BA205" i="69" s="1"/>
  <c r="BB205" i="69" s="1"/>
  <c r="AW204" i="68"/>
  <c r="AX204" i="68" s="1"/>
  <c r="AY204" i="68" s="1"/>
  <c r="AZ204" i="68" s="1"/>
  <c r="BA204" i="68" s="1"/>
  <c r="BB204" i="68" s="1"/>
  <c r="AW206" i="72"/>
  <c r="AX206" i="72" s="1"/>
  <c r="AY206" i="72" s="1"/>
  <c r="AZ206" i="72" s="1"/>
  <c r="BA206" i="72" s="1"/>
  <c r="BB206" i="72" s="1"/>
  <c r="AW205" i="70"/>
  <c r="AX205" i="70" s="1"/>
  <c r="AY205" i="70" s="1"/>
  <c r="AZ205" i="70" s="1"/>
  <c r="BA205" i="70" s="1"/>
  <c r="BB205" i="70" s="1"/>
  <c r="AW206" i="67"/>
  <c r="AX206" i="67" s="1"/>
  <c r="AY206" i="67" s="1"/>
  <c r="AZ206" i="67" s="1"/>
  <c r="BA206" i="67" s="1"/>
  <c r="BB206" i="67" s="1"/>
  <c r="AW205" i="71"/>
  <c r="AX205" i="71" s="1"/>
  <c r="AY205" i="71" s="1"/>
  <c r="AZ205" i="71" s="1"/>
  <c r="BA205" i="71" s="1"/>
  <c r="BB205" i="71" s="1"/>
  <c r="AW206" i="70"/>
  <c r="AX206" i="70" s="1"/>
  <c r="AY206" i="70" s="1"/>
  <c r="AZ206" i="70" s="1"/>
  <c r="BA206" i="70" s="1"/>
  <c r="BB206" i="70" s="1"/>
  <c r="AW204" i="75"/>
  <c r="AX204" i="75" s="1"/>
  <c r="AY204" i="75" s="1"/>
  <c r="AZ204" i="75" s="1"/>
  <c r="BA204" i="75" s="1"/>
  <c r="BB204" i="75" s="1"/>
  <c r="AW206" i="73"/>
  <c r="AX206" i="73" s="1"/>
  <c r="AY206" i="73" s="1"/>
  <c r="AZ206" i="73" s="1"/>
  <c r="BA206" i="73" s="1"/>
  <c r="BB206" i="73" s="1"/>
  <c r="AW205" i="72"/>
  <c r="AX205" i="72" s="1"/>
  <c r="AY205" i="72" s="1"/>
  <c r="AZ205" i="72" s="1"/>
  <c r="BA205" i="72" s="1"/>
  <c r="BB205" i="72" s="1"/>
  <c r="M135" i="88"/>
  <c r="M190" i="88"/>
  <c r="AW206" i="68"/>
  <c r="AX206" i="68" s="1"/>
  <c r="AY206" i="68" s="1"/>
  <c r="AZ206" i="68" s="1"/>
  <c r="BA206" i="68" s="1"/>
  <c r="BB206" i="68" s="1"/>
  <c r="AW205" i="68"/>
  <c r="AX205" i="68" s="1"/>
  <c r="AY205" i="68" s="1"/>
  <c r="AZ205" i="68" s="1"/>
  <c r="BA205" i="68" s="1"/>
  <c r="BB205" i="68" s="1"/>
  <c r="L210" i="88"/>
  <c r="O129" i="88"/>
  <c r="O131" i="88" s="1"/>
  <c r="N130" i="88"/>
  <c r="N132" i="88" s="1"/>
  <c r="N133" i="88" s="1"/>
  <c r="AW204" i="73"/>
  <c r="AX204" i="73" s="1"/>
  <c r="AY204" i="73" s="1"/>
  <c r="AZ204" i="73" s="1"/>
  <c r="BA204" i="73" s="1"/>
  <c r="BB204" i="73" s="1"/>
  <c r="AW204" i="71"/>
  <c r="AX204" i="71" s="1"/>
  <c r="AY204" i="71" s="1"/>
  <c r="AZ204" i="71" s="1"/>
  <c r="BA204" i="71" s="1"/>
  <c r="BB204" i="71" s="1"/>
  <c r="AW205" i="67"/>
  <c r="AX205" i="67" s="1"/>
  <c r="AY205" i="67" s="1"/>
  <c r="AZ205" i="67" s="1"/>
  <c r="BA205" i="67" s="1"/>
  <c r="BB205" i="67" s="1"/>
  <c r="AW206" i="75"/>
  <c r="AX206" i="75" s="1"/>
  <c r="AY206" i="75" s="1"/>
  <c r="AZ206" i="75" s="1"/>
  <c r="BA206" i="75" s="1"/>
  <c r="BB206" i="75" s="1"/>
  <c r="AW204" i="69"/>
  <c r="AX204" i="69" s="1"/>
  <c r="AY204" i="69" s="1"/>
  <c r="AZ204" i="69" s="1"/>
  <c r="BA204" i="69" s="1"/>
  <c r="BB204" i="69" s="1"/>
  <c r="AW206" i="69"/>
  <c r="AX206" i="69" s="1"/>
  <c r="AY206" i="69" s="1"/>
  <c r="AZ206" i="69" s="1"/>
  <c r="BA206" i="69" s="1"/>
  <c r="BB206" i="69" s="1"/>
  <c r="AW206" i="71"/>
  <c r="AX206" i="71" s="1"/>
  <c r="AY206" i="71" s="1"/>
  <c r="AZ206" i="71" s="1"/>
  <c r="BA206" i="71" s="1"/>
  <c r="BB206" i="71" s="1"/>
  <c r="AW205" i="73"/>
  <c r="AX205" i="73" s="1"/>
  <c r="AY205" i="73" s="1"/>
  <c r="AZ205" i="73" s="1"/>
  <c r="BA205" i="73" s="1"/>
  <c r="BB205" i="73" s="1"/>
  <c r="K206" i="63"/>
  <c r="J226" i="75"/>
  <c r="J226" i="68"/>
  <c r="J226" i="71"/>
  <c r="J226" i="67"/>
  <c r="J226" i="72"/>
  <c r="J226" i="73"/>
  <c r="J226" i="69"/>
  <c r="J226" i="70"/>
  <c r="K204" i="63"/>
  <c r="J224" i="71"/>
  <c r="J224" i="72"/>
  <c r="J224" i="68"/>
  <c r="J224" i="73"/>
  <c r="J224" i="67"/>
  <c r="J224" i="69"/>
  <c r="J224" i="70"/>
  <c r="J224" i="75"/>
  <c r="M205" i="63"/>
  <c r="D13" i="63" s="1"/>
  <c r="L225" i="67"/>
  <c r="L225" i="71"/>
  <c r="L225" i="72"/>
  <c r="L225" i="75"/>
  <c r="L225" i="70"/>
  <c r="L225" i="73"/>
  <c r="L225" i="68"/>
  <c r="L225" i="69"/>
  <c r="K205" i="88"/>
  <c r="J225" i="88"/>
  <c r="K204" i="88"/>
  <c r="J224" i="88"/>
  <c r="K226" i="88" l="1"/>
  <c r="M202" i="88"/>
  <c r="M222" i="88" s="1"/>
  <c r="M201" i="88"/>
  <c r="M221" i="88" s="1"/>
  <c r="M200" i="88"/>
  <c r="M220" i="88" s="1"/>
  <c r="L206" i="88"/>
  <c r="N190" i="88"/>
  <c r="N135" i="88"/>
  <c r="O130" i="88"/>
  <c r="O132" i="88" s="1"/>
  <c r="O133" i="88" s="1"/>
  <c r="P129" i="88"/>
  <c r="P131" i="88" s="1"/>
  <c r="M210" i="88"/>
  <c r="N205" i="63"/>
  <c r="M225" i="67"/>
  <c r="M225" i="71"/>
  <c r="M225" i="70"/>
  <c r="M225" i="75"/>
  <c r="M225" i="72"/>
  <c r="M225" i="68"/>
  <c r="M225" i="73"/>
  <c r="M225" i="69"/>
  <c r="L204" i="63"/>
  <c r="K224" i="71"/>
  <c r="K224" i="68"/>
  <c r="K224" i="73"/>
  <c r="K224" i="72"/>
  <c r="K224" i="67"/>
  <c r="K224" i="70"/>
  <c r="K224" i="75"/>
  <c r="K224" i="69"/>
  <c r="L206" i="63"/>
  <c r="K226" i="75"/>
  <c r="K226" i="69"/>
  <c r="K226" i="68"/>
  <c r="K226" i="67"/>
  <c r="K226" i="73"/>
  <c r="K226" i="71"/>
  <c r="K226" i="72"/>
  <c r="K226" i="70"/>
  <c r="L204" i="88"/>
  <c r="K224" i="88"/>
  <c r="L205" i="88"/>
  <c r="K225" i="88"/>
  <c r="P9" i="2" a="1"/>
  <c r="N202" i="88" l="1"/>
  <c r="N222" i="88" s="1"/>
  <c r="N201" i="88"/>
  <c r="N221" i="88" s="1"/>
  <c r="N200" i="88"/>
  <c r="N220" i="88" s="1"/>
  <c r="M206" i="88"/>
  <c r="F13" i="88" s="1"/>
  <c r="P130" i="88"/>
  <c r="P132" i="88" s="1"/>
  <c r="P133" i="88" s="1"/>
  <c r="Q129" i="88"/>
  <c r="Q131" i="88" s="1"/>
  <c r="O135" i="88"/>
  <c r="O190" i="88"/>
  <c r="N210" i="88"/>
  <c r="P9" i="2"/>
  <c r="M206" i="63"/>
  <c r="F13" i="63" s="1"/>
  <c r="L226" i="67"/>
  <c r="L226" i="68"/>
  <c r="L226" i="69"/>
  <c r="L226" i="75"/>
  <c r="L226" i="73"/>
  <c r="L226" i="72"/>
  <c r="L226" i="71"/>
  <c r="L226" i="70"/>
  <c r="M204" i="63"/>
  <c r="B13" i="63" s="1"/>
  <c r="L224" i="71"/>
  <c r="L224" i="73"/>
  <c r="L224" i="72"/>
  <c r="L224" i="68"/>
  <c r="L224" i="67"/>
  <c r="L224" i="69"/>
  <c r="L224" i="75"/>
  <c r="L224" i="70"/>
  <c r="E13" i="63"/>
  <c r="E13" i="69"/>
  <c r="E13" i="71"/>
  <c r="E13" i="70"/>
  <c r="E13" i="73"/>
  <c r="E13" i="68"/>
  <c r="E13" i="72"/>
  <c r="E13" i="67"/>
  <c r="E13" i="75"/>
  <c r="L226" i="88"/>
  <c r="O205" i="63"/>
  <c r="N225" i="67"/>
  <c r="N225" i="71"/>
  <c r="N225" i="75"/>
  <c r="N225" i="70"/>
  <c r="N225" i="72"/>
  <c r="N225" i="69"/>
  <c r="N225" i="68"/>
  <c r="N225" i="73"/>
  <c r="M205" i="88"/>
  <c r="L225" i="88"/>
  <c r="M204" i="88"/>
  <c r="B13" i="88" s="1"/>
  <c r="L224" i="88"/>
  <c r="I10" i="2" a="1"/>
  <c r="W10" i="2" a="1"/>
  <c r="W10" i="2" l="1"/>
  <c r="I10" i="2"/>
  <c r="O202" i="88"/>
  <c r="O201" i="88"/>
  <c r="O221" i="88" s="1"/>
  <c r="O200" i="88"/>
  <c r="D13" i="88"/>
  <c r="M226" i="88"/>
  <c r="N206" i="88"/>
  <c r="O210" i="88"/>
  <c r="O220" i="88"/>
  <c r="O222" i="88"/>
  <c r="R129" i="88"/>
  <c r="R131" i="88" s="1"/>
  <c r="Q130" i="88"/>
  <c r="Q132" i="88" s="1"/>
  <c r="Q133" i="88" s="1"/>
  <c r="P190" i="88"/>
  <c r="P135" i="88"/>
  <c r="N204" i="63"/>
  <c r="M224" i="71"/>
  <c r="M224" i="73"/>
  <c r="M224" i="72"/>
  <c r="M224" i="67"/>
  <c r="M224" i="68"/>
  <c r="M224" i="70"/>
  <c r="M224" i="69"/>
  <c r="M224" i="75"/>
  <c r="P205" i="63"/>
  <c r="O225" i="67"/>
  <c r="O225" i="71"/>
  <c r="O225" i="70"/>
  <c r="O225" i="72"/>
  <c r="O225" i="75"/>
  <c r="O225" i="68"/>
  <c r="O225" i="73"/>
  <c r="O225" i="69"/>
  <c r="N206" i="63"/>
  <c r="M226" i="71"/>
  <c r="M226" i="68"/>
  <c r="M226" i="67"/>
  <c r="M226" i="75"/>
  <c r="M226" i="73"/>
  <c r="M226" i="72"/>
  <c r="M226" i="69"/>
  <c r="M226" i="70"/>
  <c r="P33" i="2"/>
  <c r="P32" i="2"/>
  <c r="P30" i="2"/>
  <c r="P31" i="2"/>
  <c r="P26" i="2"/>
  <c r="P34" i="2"/>
  <c r="P28" i="2"/>
  <c r="P29" i="2"/>
  <c r="P27" i="2"/>
  <c r="N204" i="88"/>
  <c r="M224" i="88"/>
  <c r="N205" i="88"/>
  <c r="M225" i="88"/>
  <c r="I9" i="2" a="1"/>
  <c r="W9" i="2" a="1"/>
  <c r="P10" i="2" a="1"/>
  <c r="P10" i="2" l="1"/>
  <c r="P25" i="2" s="1"/>
  <c r="E13" i="88"/>
  <c r="P201" i="88"/>
  <c r="P221" i="88" s="1"/>
  <c r="P200" i="88"/>
  <c r="P220" i="88" s="1"/>
  <c r="P202" i="88"/>
  <c r="P222" i="88" s="1"/>
  <c r="N226" i="88"/>
  <c r="O206" i="88"/>
  <c r="P210" i="88"/>
  <c r="R130" i="88"/>
  <c r="R132" i="88" s="1"/>
  <c r="R133" i="88" s="1"/>
  <c r="S129" i="88"/>
  <c r="S131" i="88" s="1"/>
  <c r="Q190" i="88"/>
  <c r="Q135" i="88"/>
  <c r="W9" i="2"/>
  <c r="I9" i="2"/>
  <c r="G13" i="63"/>
  <c r="G13" i="73"/>
  <c r="G13" i="69"/>
  <c r="G13" i="71"/>
  <c r="G13" i="70"/>
  <c r="G13" i="68"/>
  <c r="G13" i="88"/>
  <c r="G13" i="72"/>
  <c r="G13" i="67"/>
  <c r="G13" i="75"/>
  <c r="O206" i="63"/>
  <c r="N226" i="69"/>
  <c r="N226" i="67"/>
  <c r="N226" i="75"/>
  <c r="N226" i="72"/>
  <c r="N226" i="68"/>
  <c r="N226" i="73"/>
  <c r="N226" i="71"/>
  <c r="N226" i="70"/>
  <c r="Q205" i="63"/>
  <c r="P225" i="67"/>
  <c r="P225" i="71"/>
  <c r="P225" i="75"/>
  <c r="P225" i="72"/>
  <c r="P225" i="70"/>
  <c r="P225" i="69"/>
  <c r="P225" i="73"/>
  <c r="P225" i="68"/>
  <c r="C13" i="68"/>
  <c r="C13" i="63"/>
  <c r="C13" i="70"/>
  <c r="C13" i="88"/>
  <c r="C13" i="67"/>
  <c r="C13" i="72"/>
  <c r="C13" i="69"/>
  <c r="C13" i="71"/>
  <c r="C13" i="73"/>
  <c r="C13" i="75"/>
  <c r="O204" i="63"/>
  <c r="N224" i="71"/>
  <c r="N224" i="72"/>
  <c r="N224" i="67"/>
  <c r="N224" i="73"/>
  <c r="N224" i="68"/>
  <c r="N224" i="75"/>
  <c r="N224" i="69"/>
  <c r="N224" i="70"/>
  <c r="O205" i="88"/>
  <c r="N225" i="88"/>
  <c r="O204" i="88"/>
  <c r="N224" i="88"/>
  <c r="Q201" i="88" l="1"/>
  <c r="Q221" i="88" s="1"/>
  <c r="Q200" i="88"/>
  <c r="Q220" i="88" s="1"/>
  <c r="Q202" i="88"/>
  <c r="Q222" i="88" s="1"/>
  <c r="O226" i="88"/>
  <c r="P206" i="88"/>
  <c r="Q210" i="88"/>
  <c r="S130" i="88"/>
  <c r="S132" i="88" s="1"/>
  <c r="S133" i="88" s="1"/>
  <c r="T129" i="88"/>
  <c r="T131" i="88" s="1"/>
  <c r="R190" i="88"/>
  <c r="R135" i="88"/>
  <c r="R205" i="63"/>
  <c r="D14" i="63" s="1"/>
  <c r="Q225" i="67"/>
  <c r="Q225" i="71"/>
  <c r="Q225" i="70"/>
  <c r="Q225" i="75"/>
  <c r="Q225" i="72"/>
  <c r="Q225" i="68"/>
  <c r="Q225" i="73"/>
  <c r="Q225" i="69"/>
  <c r="P206" i="63"/>
  <c r="O226" i="72"/>
  <c r="O226" i="67"/>
  <c r="O226" i="75"/>
  <c r="O226" i="73"/>
  <c r="O226" i="69"/>
  <c r="O226" i="68"/>
  <c r="O226" i="71"/>
  <c r="O226" i="70"/>
  <c r="P204" i="63"/>
  <c r="O224" i="71"/>
  <c r="O224" i="72"/>
  <c r="O224" i="67"/>
  <c r="O224" i="68"/>
  <c r="O224" i="73"/>
  <c r="O224" i="70"/>
  <c r="O224" i="69"/>
  <c r="O224" i="75"/>
  <c r="I29" i="2"/>
  <c r="I34" i="2"/>
  <c r="I27" i="2"/>
  <c r="I25" i="2"/>
  <c r="I28" i="2"/>
  <c r="I31" i="2"/>
  <c r="I30" i="2"/>
  <c r="I33" i="2"/>
  <c r="I32" i="2"/>
  <c r="I26" i="2"/>
  <c r="W26" i="2"/>
  <c r="W30" i="2"/>
  <c r="W27" i="2"/>
  <c r="W31" i="2"/>
  <c r="W34" i="2"/>
  <c r="W29" i="2"/>
  <c r="W25" i="2"/>
  <c r="W28" i="2"/>
  <c r="W32" i="2"/>
  <c r="W33" i="2"/>
  <c r="P204" i="88"/>
  <c r="O224" i="88"/>
  <c r="P205" i="88"/>
  <c r="O225" i="88"/>
  <c r="P226" i="88" l="1"/>
  <c r="R200" i="88"/>
  <c r="R220" i="88" s="1"/>
  <c r="R202" i="88"/>
  <c r="R222" i="88" s="1"/>
  <c r="R201" i="88"/>
  <c r="R221" i="88" s="1"/>
  <c r="Q206" i="88"/>
  <c r="R210" i="88"/>
  <c r="U129" i="88"/>
  <c r="U131" i="88" s="1"/>
  <c r="T130" i="88"/>
  <c r="T132" i="88" s="1"/>
  <c r="T133" i="88" s="1"/>
  <c r="S190" i="88"/>
  <c r="S135" i="88"/>
  <c r="Q204" i="63"/>
  <c r="P224" i="71"/>
  <c r="P224" i="68"/>
  <c r="P224" i="72"/>
  <c r="P224" i="67"/>
  <c r="P224" i="73"/>
  <c r="P224" i="70"/>
  <c r="P224" i="69"/>
  <c r="P224" i="75"/>
  <c r="Q206" i="63"/>
  <c r="P226" i="73"/>
  <c r="P226" i="71"/>
  <c r="P226" i="69"/>
  <c r="P226" i="75"/>
  <c r="P226" i="68"/>
  <c r="P226" i="67"/>
  <c r="P226" i="72"/>
  <c r="P226" i="70"/>
  <c r="S205" i="63"/>
  <c r="R225" i="67"/>
  <c r="R225" i="71"/>
  <c r="R225" i="70"/>
  <c r="R225" i="75"/>
  <c r="R225" i="72"/>
  <c r="R225" i="73"/>
  <c r="R225" i="68"/>
  <c r="R225" i="69"/>
  <c r="Q205" i="88"/>
  <c r="P225" i="88"/>
  <c r="Q204" i="88"/>
  <c r="P224" i="88"/>
  <c r="Q9" i="2" a="1"/>
  <c r="Q226" i="88" l="1"/>
  <c r="S200" i="88"/>
  <c r="S202" i="88"/>
  <c r="S222" i="88" s="1"/>
  <c r="S201" i="88"/>
  <c r="S221" i="88" s="1"/>
  <c r="R206" i="88"/>
  <c r="F14" i="88" s="1"/>
  <c r="S210" i="88"/>
  <c r="S220" i="88"/>
  <c r="U130" i="88"/>
  <c r="U132" i="88" s="1"/>
  <c r="U133" i="88" s="1"/>
  <c r="V129" i="88"/>
  <c r="V131" i="88" s="1"/>
  <c r="T135" i="88"/>
  <c r="T190" i="88"/>
  <c r="Q9" i="2"/>
  <c r="E14" i="63"/>
  <c r="E14" i="70"/>
  <c r="E14" i="68"/>
  <c r="E14" i="69"/>
  <c r="E14" i="72"/>
  <c r="E14" i="71"/>
  <c r="E14" i="73"/>
  <c r="E14" i="67"/>
  <c r="E14" i="75"/>
  <c r="T205" i="63"/>
  <c r="S225" i="67"/>
  <c r="S225" i="71"/>
  <c r="S225" i="75"/>
  <c r="S225" i="70"/>
  <c r="S225" i="72"/>
  <c r="S225" i="69"/>
  <c r="S225" i="68"/>
  <c r="S225" i="73"/>
  <c r="R206" i="63"/>
  <c r="F14" i="63" s="1"/>
  <c r="Q226" i="67"/>
  <c r="Q226" i="75"/>
  <c r="Q226" i="73"/>
  <c r="Q226" i="69"/>
  <c r="Q226" i="71"/>
  <c r="Q226" i="68"/>
  <c r="Q226" i="72"/>
  <c r="Q226" i="70"/>
  <c r="R204" i="63"/>
  <c r="B14" i="63" s="1"/>
  <c r="Q224" i="71"/>
  <c r="Q224" i="68"/>
  <c r="Q224" i="67"/>
  <c r="Q224" i="73"/>
  <c r="Q224" i="72"/>
  <c r="Q224" i="75"/>
  <c r="Q224" i="70"/>
  <c r="Q224" i="69"/>
  <c r="R204" i="88"/>
  <c r="B14" i="88" s="1"/>
  <c r="Q224" i="88"/>
  <c r="R205" i="88"/>
  <c r="Q225" i="88"/>
  <c r="J10" i="2" a="1"/>
  <c r="X10" i="2" a="1"/>
  <c r="X10" i="2" l="1"/>
  <c r="J10" i="2"/>
  <c r="T202" i="88"/>
  <c r="T222" i="88" s="1"/>
  <c r="T201" i="88"/>
  <c r="T200" i="88"/>
  <c r="T220" i="88" s="1"/>
  <c r="D14" i="88"/>
  <c r="T210" i="88"/>
  <c r="T221" i="88"/>
  <c r="W129" i="88"/>
  <c r="W131" i="88" s="1"/>
  <c r="V130" i="88"/>
  <c r="V132" i="88" s="1"/>
  <c r="V133" i="88" s="1"/>
  <c r="U135" i="88"/>
  <c r="U190" i="88"/>
  <c r="S206" i="88"/>
  <c r="S206" i="63"/>
  <c r="R226" i="73"/>
  <c r="R226" i="68"/>
  <c r="R226" i="71"/>
  <c r="R226" i="72"/>
  <c r="R226" i="69"/>
  <c r="R226" i="75"/>
  <c r="R226" i="67"/>
  <c r="R226" i="70"/>
  <c r="U205" i="63"/>
  <c r="T225" i="67"/>
  <c r="T225" i="71"/>
  <c r="T225" i="70"/>
  <c r="T225" i="75"/>
  <c r="T225" i="72"/>
  <c r="T225" i="68"/>
  <c r="T225" i="73"/>
  <c r="T225" i="69"/>
  <c r="R226" i="88"/>
  <c r="S204" i="63"/>
  <c r="R224" i="71"/>
  <c r="R224" i="73"/>
  <c r="R224" i="68"/>
  <c r="R224" i="72"/>
  <c r="R224" i="67"/>
  <c r="R224" i="69"/>
  <c r="R224" i="75"/>
  <c r="R224" i="70"/>
  <c r="Q32" i="2"/>
  <c r="Q29" i="2"/>
  <c r="Q28" i="2"/>
  <c r="Q31" i="2"/>
  <c r="Q33" i="2"/>
  <c r="Q26" i="2"/>
  <c r="Q34" i="2"/>
  <c r="Q30" i="2"/>
  <c r="Q27" i="2"/>
  <c r="S205" i="88"/>
  <c r="R225" i="88"/>
  <c r="S204" i="88"/>
  <c r="R224" i="88"/>
  <c r="J9" i="2" a="1"/>
  <c r="X9" i="2" a="1"/>
  <c r="Q10" i="2" a="1"/>
  <c r="Q10" i="2" l="1"/>
  <c r="Q25" i="2" s="1"/>
  <c r="E14" i="88"/>
  <c r="S226" i="88"/>
  <c r="U202" i="88"/>
  <c r="U222" i="88" s="1"/>
  <c r="U201" i="88"/>
  <c r="U221" i="88" s="1"/>
  <c r="U200" i="88"/>
  <c r="U220" i="88" s="1"/>
  <c r="T206" i="88"/>
  <c r="V190" i="88"/>
  <c r="V135" i="88"/>
  <c r="X129" i="88"/>
  <c r="X131" i="88" s="1"/>
  <c r="W130" i="88"/>
  <c r="W132" i="88" s="1"/>
  <c r="W133" i="88" s="1"/>
  <c r="U210" i="88"/>
  <c r="J9" i="2"/>
  <c r="X9" i="2"/>
  <c r="C14" i="68"/>
  <c r="C14" i="72"/>
  <c r="C14" i="63"/>
  <c r="C14" i="73"/>
  <c r="C14" i="88"/>
  <c r="C14" i="70"/>
  <c r="C14" i="67"/>
  <c r="C14" i="69"/>
  <c r="C14" i="71"/>
  <c r="C14" i="75"/>
  <c r="T204" i="63"/>
  <c r="S224" i="71"/>
  <c r="S224" i="67"/>
  <c r="S224" i="72"/>
  <c r="S224" i="68"/>
  <c r="S224" i="73"/>
  <c r="S224" i="70"/>
  <c r="S224" i="69"/>
  <c r="S224" i="75"/>
  <c r="V205" i="63"/>
  <c r="U225" i="67"/>
  <c r="U225" i="71"/>
  <c r="U225" i="75"/>
  <c r="U225" i="70"/>
  <c r="U225" i="72"/>
  <c r="U225" i="68"/>
  <c r="U225" i="73"/>
  <c r="U225" i="69"/>
  <c r="G14" i="63"/>
  <c r="G14" i="70"/>
  <c r="G14" i="72"/>
  <c r="G14" i="73"/>
  <c r="G14" i="71"/>
  <c r="G14" i="69"/>
  <c r="G14" i="67"/>
  <c r="G14" i="88"/>
  <c r="G14" i="68"/>
  <c r="G14" i="75"/>
  <c r="T206" i="63"/>
  <c r="S226" i="72"/>
  <c r="S226" i="69"/>
  <c r="S226" i="73"/>
  <c r="S226" i="75"/>
  <c r="S226" i="71"/>
  <c r="S226" i="67"/>
  <c r="S226" i="68"/>
  <c r="S226" i="70"/>
  <c r="T204" i="88"/>
  <c r="S224" i="88"/>
  <c r="T205" i="88"/>
  <c r="S225" i="88"/>
  <c r="T226" i="88" l="1"/>
  <c r="V202" i="88"/>
  <c r="V222" i="88" s="1"/>
  <c r="V201" i="88"/>
  <c r="V221" i="88" s="1"/>
  <c r="V200" i="88"/>
  <c r="U206" i="88"/>
  <c r="W190" i="88"/>
  <c r="W135" i="88"/>
  <c r="X130" i="88"/>
  <c r="X132" i="88" s="1"/>
  <c r="X133" i="88" s="1"/>
  <c r="Y129" i="88"/>
  <c r="Y131" i="88" s="1"/>
  <c r="V210" i="88"/>
  <c r="V220" i="88"/>
  <c r="J32" i="2"/>
  <c r="J34" i="2"/>
  <c r="J28" i="2"/>
  <c r="J26" i="2"/>
  <c r="J30" i="2"/>
  <c r="J31" i="2"/>
  <c r="J33" i="2"/>
  <c r="J25" i="2"/>
  <c r="J29" i="2"/>
  <c r="J27" i="2"/>
  <c r="W205" i="63"/>
  <c r="D15" i="63" s="1"/>
  <c r="V225" i="67"/>
  <c r="V225" i="71"/>
  <c r="V225" i="75"/>
  <c r="V225" i="72"/>
  <c r="V225" i="70"/>
  <c r="V225" i="68"/>
  <c r="V225" i="73"/>
  <c r="V225" i="69"/>
  <c r="U204" i="63"/>
  <c r="T224" i="71"/>
  <c r="T224" i="73"/>
  <c r="T224" i="72"/>
  <c r="T224" i="67"/>
  <c r="T224" i="68"/>
  <c r="T224" i="69"/>
  <c r="T224" i="75"/>
  <c r="T224" i="70"/>
  <c r="U206" i="63"/>
  <c r="T226" i="69"/>
  <c r="T226" i="68"/>
  <c r="T226" i="72"/>
  <c r="T226" i="71"/>
  <c r="T226" i="67"/>
  <c r="T226" i="75"/>
  <c r="T226" i="73"/>
  <c r="T226" i="70"/>
  <c r="X33" i="2"/>
  <c r="X30" i="2"/>
  <c r="X32" i="2"/>
  <c r="X27" i="2"/>
  <c r="X28" i="2"/>
  <c r="X25" i="2"/>
  <c r="X34" i="2"/>
  <c r="X29" i="2"/>
  <c r="X31" i="2"/>
  <c r="X26" i="2"/>
  <c r="U205" i="88"/>
  <c r="T225" i="88"/>
  <c r="U204" i="88"/>
  <c r="T224" i="88"/>
  <c r="U226" i="88" l="1"/>
  <c r="W202" i="88"/>
  <c r="W222" i="88" s="1"/>
  <c r="W201" i="88"/>
  <c r="W221" i="88" s="1"/>
  <c r="W200" i="88"/>
  <c r="W220" i="88" s="1"/>
  <c r="V206" i="88"/>
  <c r="Z129" i="88"/>
  <c r="Z131" i="88" s="1"/>
  <c r="Y130" i="88"/>
  <c r="Y132" i="88" s="1"/>
  <c r="Y133" i="88" s="1"/>
  <c r="X190" i="88"/>
  <c r="X135" i="88"/>
  <c r="W210" i="88"/>
  <c r="V206" i="63"/>
  <c r="U226" i="71"/>
  <c r="U226" i="67"/>
  <c r="U226" i="75"/>
  <c r="U226" i="72"/>
  <c r="U226" i="69"/>
  <c r="U226" i="73"/>
  <c r="U226" i="68"/>
  <c r="U226" i="70"/>
  <c r="V204" i="63"/>
  <c r="U224" i="71"/>
  <c r="U224" i="68"/>
  <c r="U224" i="67"/>
  <c r="U224" i="72"/>
  <c r="U224" i="73"/>
  <c r="U224" i="75"/>
  <c r="U224" i="70"/>
  <c r="U224" i="69"/>
  <c r="X205" i="63"/>
  <c r="W225" i="67"/>
  <c r="W225" i="71"/>
  <c r="W225" i="70"/>
  <c r="W225" i="72"/>
  <c r="W225" i="75"/>
  <c r="W225" i="69"/>
  <c r="W225" i="68"/>
  <c r="W225" i="73"/>
  <c r="V204" i="88"/>
  <c r="U224" i="88"/>
  <c r="V205" i="88"/>
  <c r="U225" i="88"/>
  <c r="R9" i="2" a="1"/>
  <c r="X201" i="88" l="1"/>
  <c r="X221" i="88" s="1"/>
  <c r="X202" i="88"/>
  <c r="X222" i="88" s="1"/>
  <c r="X200" i="88"/>
  <c r="X220" i="88" s="1"/>
  <c r="V226" i="88"/>
  <c r="X210" i="88"/>
  <c r="Y135" i="88"/>
  <c r="Y190" i="88"/>
  <c r="Z130" i="88"/>
  <c r="Z132" i="88" s="1"/>
  <c r="Z133" i="88" s="1"/>
  <c r="AA129" i="88"/>
  <c r="AA131" i="88" s="1"/>
  <c r="W206" i="88"/>
  <c r="F15" i="88" s="1"/>
  <c r="R9" i="2"/>
  <c r="E15" i="68"/>
  <c r="E15" i="63"/>
  <c r="E15" i="72"/>
  <c r="E15" i="70"/>
  <c r="E15" i="71"/>
  <c r="E15" i="73"/>
  <c r="E15" i="67"/>
  <c r="E15" i="69"/>
  <c r="E15" i="75"/>
  <c r="Y205" i="63"/>
  <c r="X225" i="67"/>
  <c r="X225" i="71"/>
  <c r="X225" i="72"/>
  <c r="X225" i="70"/>
  <c r="X225" i="75"/>
  <c r="X225" i="68"/>
  <c r="X225" i="69"/>
  <c r="X225" i="73"/>
  <c r="W206" i="63"/>
  <c r="F15" i="63" s="1"/>
  <c r="V226" i="71"/>
  <c r="V226" i="68"/>
  <c r="V226" i="69"/>
  <c r="V226" i="75"/>
  <c r="V226" i="72"/>
  <c r="V226" i="73"/>
  <c r="V226" i="67"/>
  <c r="V226" i="70"/>
  <c r="W204" i="63"/>
  <c r="B15" i="63" s="1"/>
  <c r="V224" i="71"/>
  <c r="V224" i="68"/>
  <c r="V224" i="73"/>
  <c r="V224" i="72"/>
  <c r="V224" i="67"/>
  <c r="V224" i="75"/>
  <c r="V224" i="70"/>
  <c r="V224" i="69"/>
  <c r="W205" i="88"/>
  <c r="V225" i="88"/>
  <c r="W204" i="88"/>
  <c r="B15" i="88" s="1"/>
  <c r="V224" i="88"/>
  <c r="Y10" i="2" a="1"/>
  <c r="K10" i="2" a="1"/>
  <c r="Y10" i="2" l="1"/>
  <c r="K10" i="2"/>
  <c r="Y201" i="88"/>
  <c r="Y221" i="88" s="1"/>
  <c r="Y200" i="88"/>
  <c r="Y220" i="88" s="1"/>
  <c r="Y202" i="88"/>
  <c r="Y222" i="88" s="1"/>
  <c r="D15" i="88"/>
  <c r="W226" i="88"/>
  <c r="X206" i="88"/>
  <c r="AA130" i="88"/>
  <c r="AA132" i="88" s="1"/>
  <c r="AA133" i="88" s="1"/>
  <c r="AB129" i="88"/>
  <c r="AB131" i="88" s="1"/>
  <c r="Z190" i="88"/>
  <c r="Z135" i="88"/>
  <c r="Y210" i="88"/>
  <c r="X206" i="63"/>
  <c r="W226" i="72"/>
  <c r="W226" i="69"/>
  <c r="W226" i="68"/>
  <c r="W226" i="75"/>
  <c r="W226" i="71"/>
  <c r="W226" i="73"/>
  <c r="W226" i="67"/>
  <c r="W226" i="70"/>
  <c r="Z205" i="63"/>
  <c r="Y225" i="67"/>
  <c r="Y225" i="71"/>
  <c r="Y225" i="75"/>
  <c r="Y225" i="70"/>
  <c r="Y225" i="72"/>
  <c r="Y225" i="69"/>
  <c r="Y225" i="68"/>
  <c r="Y225" i="73"/>
  <c r="X204" i="63"/>
  <c r="W224" i="71"/>
  <c r="W224" i="68"/>
  <c r="W224" i="73"/>
  <c r="W224" i="72"/>
  <c r="W224" i="67"/>
  <c r="W224" i="69"/>
  <c r="W224" i="70"/>
  <c r="W224" i="75"/>
  <c r="R33" i="2"/>
  <c r="R29" i="2"/>
  <c r="R28" i="2"/>
  <c r="R30" i="2"/>
  <c r="R31" i="2"/>
  <c r="R27" i="2"/>
  <c r="R26" i="2"/>
  <c r="R34" i="2"/>
  <c r="R32" i="2"/>
  <c r="X204" i="88"/>
  <c r="W224" i="88"/>
  <c r="X205" i="88"/>
  <c r="W225" i="88"/>
  <c r="Y9" i="2" a="1"/>
  <c r="R10" i="2" a="1"/>
  <c r="K9" i="2" a="1"/>
  <c r="R10" i="2" l="1"/>
  <c r="R25" i="2" s="1"/>
  <c r="E15" i="88"/>
  <c r="X226" i="88"/>
  <c r="Z200" i="88"/>
  <c r="Z220" i="88" s="1"/>
  <c r="Z201" i="88"/>
  <c r="Z221" i="88" s="1"/>
  <c r="Z202" i="88"/>
  <c r="Z222" i="88" s="1"/>
  <c r="Z210" i="88"/>
  <c r="Y206" i="88"/>
  <c r="AC129" i="88"/>
  <c r="AC131" i="88" s="1"/>
  <c r="AB130" i="88"/>
  <c r="AB132" i="88" s="1"/>
  <c r="AB133" i="88" s="1"/>
  <c r="AA190" i="88"/>
  <c r="AA135" i="88"/>
  <c r="K9" i="2"/>
  <c r="Y9" i="2"/>
  <c r="C15" i="63"/>
  <c r="C15" i="67"/>
  <c r="C15" i="73"/>
  <c r="C15" i="72"/>
  <c r="C15" i="70"/>
  <c r="C15" i="69"/>
  <c r="C15" i="88"/>
  <c r="C15" i="71"/>
  <c r="C15" i="68"/>
  <c r="C15" i="75"/>
  <c r="AA205" i="63"/>
  <c r="Z225" i="67"/>
  <c r="Z225" i="71"/>
  <c r="Z225" i="75"/>
  <c r="Z225" i="72"/>
  <c r="Z225" i="70"/>
  <c r="Z225" i="68"/>
  <c r="Z225" i="69"/>
  <c r="Z225" i="73"/>
  <c r="Y204" i="63"/>
  <c r="X224" i="71"/>
  <c r="X224" i="73"/>
  <c r="X224" i="68"/>
  <c r="X224" i="67"/>
  <c r="X224" i="72"/>
  <c r="X224" i="69"/>
  <c r="X224" i="75"/>
  <c r="X224" i="70"/>
  <c r="G15" i="68"/>
  <c r="G15" i="63"/>
  <c r="G15" i="70"/>
  <c r="G15" i="88"/>
  <c r="G15" i="67"/>
  <c r="G15" i="69"/>
  <c r="G15" i="71"/>
  <c r="G15" i="72"/>
  <c r="G15" i="73"/>
  <c r="G15" i="75"/>
  <c r="Y206" i="63"/>
  <c r="X226" i="71"/>
  <c r="X226" i="67"/>
  <c r="X226" i="72"/>
  <c r="X226" i="69"/>
  <c r="X226" i="68"/>
  <c r="X226" i="75"/>
  <c r="X226" i="73"/>
  <c r="X226" i="70"/>
  <c r="Y205" i="88"/>
  <c r="X225" i="88"/>
  <c r="Y204" i="88"/>
  <c r="X224" i="88"/>
  <c r="AA200" i="88" l="1"/>
  <c r="AA202" i="88"/>
  <c r="AA201" i="88"/>
  <c r="AA221" i="88" s="1"/>
  <c r="Y226" i="88"/>
  <c r="Z206" i="88"/>
  <c r="AB190" i="88"/>
  <c r="AB135" i="88"/>
  <c r="AD129" i="88"/>
  <c r="AD131" i="88" s="1"/>
  <c r="AC130" i="88"/>
  <c r="AC132" i="88" s="1"/>
  <c r="AC133" i="88" s="1"/>
  <c r="AA210" i="88"/>
  <c r="AA222" i="88"/>
  <c r="AA220" i="88"/>
  <c r="Z204" i="63"/>
  <c r="Y224" i="71"/>
  <c r="Y224" i="73"/>
  <c r="Y224" i="68"/>
  <c r="Y224" i="72"/>
  <c r="Y224" i="67"/>
  <c r="Y224" i="70"/>
  <c r="Y224" i="69"/>
  <c r="Y224" i="75"/>
  <c r="Z206" i="63"/>
  <c r="Y226" i="69"/>
  <c r="Y226" i="67"/>
  <c r="Y226" i="72"/>
  <c r="Y226" i="71"/>
  <c r="Y226" i="75"/>
  <c r="Y226" i="73"/>
  <c r="Y226" i="68"/>
  <c r="Y226" i="70"/>
  <c r="AB205" i="63"/>
  <c r="D16" i="63" s="1"/>
  <c r="AA225" i="67"/>
  <c r="AA225" i="71"/>
  <c r="AA225" i="75"/>
  <c r="AA225" i="72"/>
  <c r="AA225" i="70"/>
  <c r="AA225" i="69"/>
  <c r="AA225" i="68"/>
  <c r="AA225" i="73"/>
  <c r="Y28" i="2"/>
  <c r="Y25" i="2"/>
  <c r="Y26" i="2"/>
  <c r="Y27" i="2"/>
  <c r="Y34" i="2"/>
  <c r="Y29" i="2"/>
  <c r="Y32" i="2"/>
  <c r="Y31" i="2"/>
  <c r="Y33" i="2"/>
  <c r="Y30" i="2"/>
  <c r="K27" i="2"/>
  <c r="K34" i="2"/>
  <c r="K25" i="2"/>
  <c r="K33" i="2"/>
  <c r="K29" i="2"/>
  <c r="K26" i="2"/>
  <c r="K28" i="2"/>
  <c r="K30" i="2"/>
  <c r="K31" i="2"/>
  <c r="K32" i="2"/>
  <c r="Z204" i="88"/>
  <c r="Y224" i="88"/>
  <c r="Z205" i="88"/>
  <c r="Y225" i="88"/>
  <c r="Z226" i="88" l="1"/>
  <c r="AB202" i="88"/>
  <c r="AB222" i="88" s="1"/>
  <c r="AB201" i="88"/>
  <c r="AB221" i="88" s="1"/>
  <c r="AB200" i="88"/>
  <c r="AB220" i="88" s="1"/>
  <c r="AA206" i="88"/>
  <c r="AC190" i="88"/>
  <c r="AC135" i="88"/>
  <c r="AE129" i="88"/>
  <c r="AE131" i="88" s="1"/>
  <c r="AD130" i="88"/>
  <c r="AD132" i="88" s="1"/>
  <c r="AD133" i="88" s="1"/>
  <c r="AB210" i="88"/>
  <c r="AC205" i="63"/>
  <c r="AB225" i="67"/>
  <c r="AB225" i="71"/>
  <c r="AB225" i="70"/>
  <c r="AB225" i="72"/>
  <c r="AB225" i="75"/>
  <c r="AB225" i="68"/>
  <c r="AB225" i="69"/>
  <c r="AB225" i="73"/>
  <c r="AA206" i="63"/>
  <c r="Z226" i="73"/>
  <c r="Z226" i="75"/>
  <c r="Z226" i="69"/>
  <c r="Z226" i="68"/>
  <c r="Z226" i="67"/>
  <c r="Z226" i="71"/>
  <c r="Z226" i="72"/>
  <c r="Z226" i="70"/>
  <c r="AA204" i="63"/>
  <c r="Z224" i="71"/>
  <c r="Z224" i="67"/>
  <c r="Z224" i="72"/>
  <c r="Z224" i="68"/>
  <c r="Z224" i="73"/>
  <c r="Z224" i="70"/>
  <c r="Z224" i="69"/>
  <c r="Z224" i="75"/>
  <c r="AA205" i="88"/>
  <c r="Z225" i="88"/>
  <c r="AA204" i="88"/>
  <c r="Z224" i="88"/>
  <c r="S9" i="2" a="1"/>
  <c r="AC202" i="88" l="1"/>
  <c r="AC222" i="88" s="1"/>
  <c r="AC201" i="88"/>
  <c r="AC221" i="88" s="1"/>
  <c r="AC200" i="88"/>
  <c r="AA226" i="88"/>
  <c r="AB206" i="88"/>
  <c r="F16" i="88" s="1"/>
  <c r="AD190" i="88"/>
  <c r="AD135" i="88"/>
  <c r="AF129" i="88"/>
  <c r="AF131" i="88" s="1"/>
  <c r="AE130" i="88"/>
  <c r="AE132" i="88" s="1"/>
  <c r="AE133" i="88" s="1"/>
  <c r="AC210" i="88"/>
  <c r="AC220" i="88"/>
  <c r="S9" i="2"/>
  <c r="AB206" i="63"/>
  <c r="AA226" i="71"/>
  <c r="AA226" i="69"/>
  <c r="AA226" i="72"/>
  <c r="AA226" i="67"/>
  <c r="AA226" i="75"/>
  <c r="AA226" i="68"/>
  <c r="AA226" i="73"/>
  <c r="AA226" i="70"/>
  <c r="AB204" i="63"/>
  <c r="B16" i="63" s="1"/>
  <c r="AA224" i="71"/>
  <c r="AA224" i="73"/>
  <c r="AA224" i="67"/>
  <c r="AA224" i="68"/>
  <c r="AA224" i="72"/>
  <c r="AA224" i="75"/>
  <c r="AA224" i="69"/>
  <c r="AA224" i="70"/>
  <c r="E16" i="63"/>
  <c r="E16" i="70"/>
  <c r="E16" i="67"/>
  <c r="E16" i="68"/>
  <c r="E16" i="69"/>
  <c r="E16" i="71"/>
  <c r="E16" i="72"/>
  <c r="E16" i="73"/>
  <c r="E16" i="75"/>
  <c r="AD205" i="63"/>
  <c r="AC225" i="67"/>
  <c r="AC225" i="71"/>
  <c r="AC225" i="75"/>
  <c r="AC225" i="72"/>
  <c r="AC225" i="70"/>
  <c r="AC225" i="69"/>
  <c r="AC225" i="68"/>
  <c r="AC225" i="73"/>
  <c r="AB204" i="88"/>
  <c r="B16" i="88" s="1"/>
  <c r="AA224" i="88"/>
  <c r="AB205" i="88"/>
  <c r="AA225" i="88"/>
  <c r="L10" i="2" a="1"/>
  <c r="Z10" i="2" a="1"/>
  <c r="Z10" i="2" l="1"/>
  <c r="L10" i="2"/>
  <c r="AD202" i="88"/>
  <c r="AD222" i="88" s="1"/>
  <c r="AD201" i="88"/>
  <c r="AD221" i="88" s="1"/>
  <c r="AD200" i="88"/>
  <c r="AD220" i="88" s="1"/>
  <c r="D16" i="88"/>
  <c r="AB226" i="88"/>
  <c r="F16" i="63"/>
  <c r="AE190" i="88"/>
  <c r="AE135" i="88"/>
  <c r="AG129" i="88"/>
  <c r="AG131" i="88" s="1"/>
  <c r="AF130" i="88"/>
  <c r="AF132" i="88" s="1"/>
  <c r="AF133" i="88" s="1"/>
  <c r="AC206" i="88"/>
  <c r="AD210" i="88"/>
  <c r="AC204" i="63"/>
  <c r="AB224" i="71"/>
  <c r="AB224" i="72"/>
  <c r="AB224" i="68"/>
  <c r="AB224" i="67"/>
  <c r="AB224" i="73"/>
  <c r="AB224" i="70"/>
  <c r="AB224" i="69"/>
  <c r="AB224" i="75"/>
  <c r="AC206" i="63"/>
  <c r="AB226" i="75"/>
  <c r="AB226" i="73"/>
  <c r="AB226" i="71"/>
  <c r="AB226" i="67"/>
  <c r="AB226" i="72"/>
  <c r="AB226" i="69"/>
  <c r="AB226" i="68"/>
  <c r="AB226" i="70"/>
  <c r="AE205" i="63"/>
  <c r="AD225" i="67"/>
  <c r="AD225" i="71"/>
  <c r="AD225" i="72"/>
  <c r="AD225" i="75"/>
  <c r="AD225" i="70"/>
  <c r="AD225" i="73"/>
  <c r="AD225" i="68"/>
  <c r="AD225" i="69"/>
  <c r="S27" i="2"/>
  <c r="S33" i="2"/>
  <c r="S28" i="2"/>
  <c r="S34" i="2"/>
  <c r="S29" i="2"/>
  <c r="S32" i="2"/>
  <c r="S30" i="2"/>
  <c r="S31" i="2"/>
  <c r="S26" i="2"/>
  <c r="AC205" i="88"/>
  <c r="AB225" i="88"/>
  <c r="AC204" i="88"/>
  <c r="AB224" i="88"/>
  <c r="L9" i="2" a="1"/>
  <c r="S10" i="2" a="1"/>
  <c r="Z9" i="2" a="1"/>
  <c r="S10" i="2" l="1"/>
  <c r="S25" i="2" s="1"/>
  <c r="E16" i="88"/>
  <c r="AE202" i="88"/>
  <c r="AE222" i="88" s="1"/>
  <c r="AE201" i="88"/>
  <c r="AE221" i="88" s="1"/>
  <c r="AE200" i="88"/>
  <c r="AE220" i="88" s="1"/>
  <c r="AC226" i="88"/>
  <c r="AD206" i="88"/>
  <c r="AF135" i="88"/>
  <c r="AF190" i="88"/>
  <c r="AH129" i="88"/>
  <c r="AH131" i="88" s="1"/>
  <c r="AG130" i="88"/>
  <c r="AG132" i="88" s="1"/>
  <c r="AG133" i="88" s="1"/>
  <c r="AE210" i="88"/>
  <c r="Z9" i="2"/>
  <c r="L9" i="2"/>
  <c r="AF205" i="63"/>
  <c r="AE225" i="67"/>
  <c r="AE225" i="71"/>
  <c r="AE225" i="75"/>
  <c r="AE225" i="70"/>
  <c r="AE225" i="72"/>
  <c r="AE225" i="69"/>
  <c r="AE225" i="68"/>
  <c r="AE225" i="73"/>
  <c r="G16" i="72"/>
  <c r="G16" i="68"/>
  <c r="G16" i="63"/>
  <c r="G16" i="71"/>
  <c r="G16" i="73"/>
  <c r="G16" i="88"/>
  <c r="G16" i="67"/>
  <c r="G16" i="70"/>
  <c r="G16" i="69"/>
  <c r="G16" i="75"/>
  <c r="AD206" i="63"/>
  <c r="AC226" i="75"/>
  <c r="AC226" i="72"/>
  <c r="AC226" i="67"/>
  <c r="AC226" i="71"/>
  <c r="AC226" i="69"/>
  <c r="AC226" i="73"/>
  <c r="AC226" i="68"/>
  <c r="AC226" i="70"/>
  <c r="C16" i="63"/>
  <c r="C16" i="70"/>
  <c r="C16" i="68"/>
  <c r="C16" i="72"/>
  <c r="C16" i="69"/>
  <c r="C16" i="73"/>
  <c r="C16" i="71"/>
  <c r="C16" i="88"/>
  <c r="C16" i="67"/>
  <c r="C16" i="75"/>
  <c r="AD204" i="63"/>
  <c r="AC224" i="71"/>
  <c r="AC224" i="73"/>
  <c r="AC224" i="67"/>
  <c r="AC224" i="72"/>
  <c r="AC224" i="68"/>
  <c r="AC224" i="75"/>
  <c r="AC224" i="70"/>
  <c r="AC224" i="69"/>
  <c r="AD204" i="88"/>
  <c r="AC224" i="88"/>
  <c r="AD205" i="88"/>
  <c r="AC225" i="88"/>
  <c r="AF201" i="88" l="1"/>
  <c r="AF200" i="88"/>
  <c r="AF202" i="88"/>
  <c r="AF222" i="88" s="1"/>
  <c r="AD226" i="88"/>
  <c r="AE206" i="88"/>
  <c r="AG190" i="88"/>
  <c r="AG135" i="88"/>
  <c r="AH130" i="88"/>
  <c r="AH132" i="88" s="1"/>
  <c r="AH133" i="88" s="1"/>
  <c r="AI129" i="88"/>
  <c r="AI131" i="88" s="1"/>
  <c r="AF210" i="88"/>
  <c r="AF220" i="88"/>
  <c r="AF221" i="88"/>
  <c r="AE206" i="63"/>
  <c r="AD226" i="73"/>
  <c r="AD226" i="68"/>
  <c r="AD226" i="71"/>
  <c r="AD226" i="67"/>
  <c r="AD226" i="72"/>
  <c r="AD226" i="75"/>
  <c r="AD226" i="69"/>
  <c r="AD226" i="70"/>
  <c r="AG205" i="63"/>
  <c r="AF225" i="67"/>
  <c r="AF225" i="71"/>
  <c r="AF225" i="75"/>
  <c r="AF225" i="70"/>
  <c r="AF225" i="72"/>
  <c r="AF225" i="73"/>
  <c r="AF225" i="68"/>
  <c r="AF225" i="69"/>
  <c r="AE204" i="63"/>
  <c r="AD224" i="71"/>
  <c r="AD224" i="67"/>
  <c r="AD224" i="73"/>
  <c r="AD224" i="72"/>
  <c r="AD224" i="68"/>
  <c r="AD224" i="70"/>
  <c r="AD224" i="69"/>
  <c r="AD224" i="75"/>
  <c r="L29" i="2"/>
  <c r="L30" i="2"/>
  <c r="L27" i="2"/>
  <c r="L33" i="2"/>
  <c r="L26" i="2"/>
  <c r="L25" i="2"/>
  <c r="L31" i="2"/>
  <c r="L32" i="2"/>
  <c r="L34" i="2"/>
  <c r="L28" i="2"/>
  <c r="Z30" i="2"/>
  <c r="Z27" i="2"/>
  <c r="Z31" i="2"/>
  <c r="Z32" i="2"/>
  <c r="Z25" i="2"/>
  <c r="Z28" i="2"/>
  <c r="Z29" i="2"/>
  <c r="Z33" i="2"/>
  <c r="Z26" i="2"/>
  <c r="Z34" i="2"/>
  <c r="AE205" i="88"/>
  <c r="AD225" i="88"/>
  <c r="AE204" i="88"/>
  <c r="AD224" i="88"/>
  <c r="AG201" i="88" l="1"/>
  <c r="AG200" i="88"/>
  <c r="AG220" i="88" s="1"/>
  <c r="AG202" i="88"/>
  <c r="AG222" i="88" s="1"/>
  <c r="AE226" i="88"/>
  <c r="AF206" i="88"/>
  <c r="AI130" i="88"/>
  <c r="AI132" i="88" s="1"/>
  <c r="AI133" i="88" s="1"/>
  <c r="AJ129" i="88"/>
  <c r="AJ131" i="88" s="1"/>
  <c r="AH190" i="88"/>
  <c r="AH135" i="88"/>
  <c r="AG210" i="88"/>
  <c r="AG221" i="88"/>
  <c r="AF204" i="63"/>
  <c r="AE224" i="71"/>
  <c r="AE224" i="68"/>
  <c r="AE224" i="73"/>
  <c r="AE224" i="72"/>
  <c r="AE224" i="67"/>
  <c r="AE224" i="70"/>
  <c r="AE224" i="69"/>
  <c r="AE224" i="75"/>
  <c r="AH205" i="63"/>
  <c r="AG225" i="67"/>
  <c r="AG225" i="71"/>
  <c r="AG225" i="72"/>
  <c r="AG225" i="70"/>
  <c r="AG225" i="75"/>
  <c r="AG225" i="69"/>
  <c r="AG225" i="68"/>
  <c r="AG225" i="73"/>
  <c r="AF206" i="63"/>
  <c r="AE226" i="71"/>
  <c r="AE226" i="67"/>
  <c r="AE226" i="75"/>
  <c r="AE226" i="68"/>
  <c r="AE226" i="73"/>
  <c r="AE226" i="72"/>
  <c r="AE226" i="69"/>
  <c r="AE226" i="70"/>
  <c r="AF204" i="88"/>
  <c r="AE224" i="88"/>
  <c r="AF205" i="88"/>
  <c r="AE225" i="88"/>
  <c r="AH200" i="88" l="1"/>
  <c r="AH202" i="88"/>
  <c r="AH222" i="88" s="1"/>
  <c r="AH201" i="88"/>
  <c r="AH221" i="88" s="1"/>
  <c r="AF226" i="88"/>
  <c r="AG206" i="88"/>
  <c r="AH210" i="88"/>
  <c r="AH220" i="88"/>
  <c r="AK129" i="88"/>
  <c r="AK131" i="88" s="1"/>
  <c r="AJ130" i="88"/>
  <c r="AJ132" i="88" s="1"/>
  <c r="AJ133" i="88" s="1"/>
  <c r="AI190" i="88"/>
  <c r="AI135" i="88"/>
  <c r="AG206" i="63"/>
  <c r="AF226" i="67"/>
  <c r="AF226" i="75"/>
  <c r="AF226" i="72"/>
  <c r="AF226" i="68"/>
  <c r="AF226" i="71"/>
  <c r="AF226" i="73"/>
  <c r="AF226" i="69"/>
  <c r="AF226" i="70"/>
  <c r="AI205" i="63"/>
  <c r="AH225" i="67"/>
  <c r="AH225" i="71"/>
  <c r="AH225" i="70"/>
  <c r="AH225" i="75"/>
  <c r="AH225" i="72"/>
  <c r="AH225" i="69"/>
  <c r="AH225" i="73"/>
  <c r="AH225" i="68"/>
  <c r="AG204" i="63"/>
  <c r="AF224" i="71"/>
  <c r="AF224" i="73"/>
  <c r="AF224" i="67"/>
  <c r="AF224" i="72"/>
  <c r="AF224" i="68"/>
  <c r="AF224" i="75"/>
  <c r="AF224" i="70"/>
  <c r="AF224" i="69"/>
  <c r="AG205" i="88"/>
  <c r="AF225" i="88"/>
  <c r="AG204" i="88"/>
  <c r="AF224" i="88"/>
  <c r="AI200" i="88" l="1"/>
  <c r="AI202" i="88"/>
  <c r="AI222" i="88" s="1"/>
  <c r="AI201" i="88"/>
  <c r="AI221" i="88" s="1"/>
  <c r="AG226" i="88"/>
  <c r="AH206" i="88"/>
  <c r="AI210" i="88"/>
  <c r="AI220" i="88"/>
  <c r="AL129" i="88"/>
  <c r="AL131" i="88" s="1"/>
  <c r="AK130" i="88"/>
  <c r="AK132" i="88" s="1"/>
  <c r="AK133" i="88" s="1"/>
  <c r="AJ190" i="88"/>
  <c r="AJ135" i="88"/>
  <c r="AH204" i="63"/>
  <c r="AG224" i="71"/>
  <c r="AG224" i="67"/>
  <c r="AG224" i="68"/>
  <c r="AG224" i="72"/>
  <c r="AG224" i="73"/>
  <c r="AG224" i="75"/>
  <c r="AG224" i="70"/>
  <c r="AG224" i="69"/>
  <c r="AJ205" i="63"/>
  <c r="AI225" i="67"/>
  <c r="AI225" i="71"/>
  <c r="AI225" i="70"/>
  <c r="AI225" i="75"/>
  <c r="AI225" i="72"/>
  <c r="AI225" i="73"/>
  <c r="AI225" i="69"/>
  <c r="AI225" i="68"/>
  <c r="AH206" i="63"/>
  <c r="AG226" i="67"/>
  <c r="AG226" i="71"/>
  <c r="AG226" i="75"/>
  <c r="AG226" i="68"/>
  <c r="AG226" i="72"/>
  <c r="AG226" i="73"/>
  <c r="AG226" i="69"/>
  <c r="AG226" i="70"/>
  <c r="AH204" i="88"/>
  <c r="AG224" i="88"/>
  <c r="AH205" i="88"/>
  <c r="AG225" i="88"/>
  <c r="AJ202" i="88" l="1"/>
  <c r="AJ222" i="88" s="1"/>
  <c r="AJ201" i="88"/>
  <c r="AJ221" i="88" s="1"/>
  <c r="AJ200" i="88"/>
  <c r="AJ220" i="88" s="1"/>
  <c r="AH226" i="88"/>
  <c r="AI206" i="88"/>
  <c r="AK190" i="88"/>
  <c r="AK135" i="88"/>
  <c r="AL130" i="88"/>
  <c r="AL132" i="88" s="1"/>
  <c r="AL133" i="88" s="1"/>
  <c r="AM129" i="88"/>
  <c r="AM131" i="88" s="1"/>
  <c r="AJ210" i="88"/>
  <c r="AI206" i="63"/>
  <c r="AH226" i="73"/>
  <c r="AH226" i="67"/>
  <c r="AH226" i="69"/>
  <c r="AH226" i="75"/>
  <c r="AH226" i="71"/>
  <c r="AH226" i="68"/>
  <c r="AH226" i="72"/>
  <c r="AH226" i="70"/>
  <c r="AK205" i="63"/>
  <c r="AJ225" i="67"/>
  <c r="AJ225" i="71"/>
  <c r="AJ225" i="70"/>
  <c r="AJ225" i="72"/>
  <c r="AJ225" i="75"/>
  <c r="AJ225" i="69"/>
  <c r="AJ225" i="68"/>
  <c r="AJ225" i="73"/>
  <c r="AI204" i="63"/>
  <c r="AH224" i="71"/>
  <c r="AH224" i="67"/>
  <c r="AH224" i="72"/>
  <c r="AH224" i="73"/>
  <c r="AH224" i="68"/>
  <c r="AH224" i="69"/>
  <c r="AH224" i="70"/>
  <c r="AH224" i="75"/>
  <c r="AI205" i="88"/>
  <c r="AH225" i="88"/>
  <c r="AI204" i="88"/>
  <c r="AH224" i="88"/>
  <c r="AK202" i="88" l="1"/>
  <c r="AK201" i="88"/>
  <c r="AK221" i="88" s="1"/>
  <c r="AK200" i="88"/>
  <c r="AK220" i="88" s="1"/>
  <c r="AI226" i="88"/>
  <c r="AN129" i="88"/>
  <c r="AN131" i="88" s="1"/>
  <c r="AM130" i="88"/>
  <c r="AM132" i="88" s="1"/>
  <c r="AM133" i="88" s="1"/>
  <c r="AL190" i="88"/>
  <c r="AL135" i="88"/>
  <c r="AJ206" i="88"/>
  <c r="AK210" i="88"/>
  <c r="AK222" i="88"/>
  <c r="AJ204" i="63"/>
  <c r="AI224" i="71"/>
  <c r="AI224" i="73"/>
  <c r="AI224" i="68"/>
  <c r="AI224" i="67"/>
  <c r="AI224" i="72"/>
  <c r="AI224" i="75"/>
  <c r="AI224" i="69"/>
  <c r="AI224" i="70"/>
  <c r="AL205" i="63"/>
  <c r="D17" i="63" s="1"/>
  <c r="AK225" i="67"/>
  <c r="AK225" i="71"/>
  <c r="AK225" i="75"/>
  <c r="AK225" i="72"/>
  <c r="AK225" i="70"/>
  <c r="AK225" i="73"/>
  <c r="AK225" i="69"/>
  <c r="AK225" i="68"/>
  <c r="AJ206" i="63"/>
  <c r="AI226" i="75"/>
  <c r="AI226" i="72"/>
  <c r="AI226" i="67"/>
  <c r="AI226" i="71"/>
  <c r="AI226" i="68"/>
  <c r="AI226" i="73"/>
  <c r="AI226" i="69"/>
  <c r="AI226" i="70"/>
  <c r="AJ204" i="88"/>
  <c r="AI224" i="88"/>
  <c r="AJ205" i="88"/>
  <c r="AI225" i="88"/>
  <c r="AL202" i="88" l="1"/>
  <c r="AL201" i="88"/>
  <c r="AL221" i="88" s="1"/>
  <c r="AL200" i="88"/>
  <c r="AL220" i="88" s="1"/>
  <c r="AJ226" i="88"/>
  <c r="AK206" i="88"/>
  <c r="AL210" i="88"/>
  <c r="AL222" i="88"/>
  <c r="AM190" i="88"/>
  <c r="AM135" i="88"/>
  <c r="AO129" i="88"/>
  <c r="AO131" i="88" s="1"/>
  <c r="AN130" i="88"/>
  <c r="AN132" i="88" s="1"/>
  <c r="AN133" i="88" s="1"/>
  <c r="AM205" i="63"/>
  <c r="AL225" i="67"/>
  <c r="AL225" i="71"/>
  <c r="AL225" i="70"/>
  <c r="AL225" i="75"/>
  <c r="AL225" i="72"/>
  <c r="AL225" i="73"/>
  <c r="AL225" i="69"/>
  <c r="AL225" i="68"/>
  <c r="AK206" i="63"/>
  <c r="AJ226" i="75"/>
  <c r="AJ226" i="67"/>
  <c r="AJ226" i="68"/>
  <c r="AJ226" i="69"/>
  <c r="AJ226" i="72"/>
  <c r="AJ226" i="73"/>
  <c r="AJ226" i="71"/>
  <c r="AJ226" i="70"/>
  <c r="AK204" i="63"/>
  <c r="AJ224" i="71"/>
  <c r="AJ224" i="67"/>
  <c r="AJ224" i="72"/>
  <c r="AJ224" i="68"/>
  <c r="AJ224" i="73"/>
  <c r="AJ224" i="70"/>
  <c r="AJ224" i="69"/>
  <c r="AJ224" i="75"/>
  <c r="AK205" i="88"/>
  <c r="AJ225" i="88"/>
  <c r="AK204" i="88"/>
  <c r="AJ224" i="88"/>
  <c r="T9" i="2" a="1"/>
  <c r="AM202" i="88" l="1"/>
  <c r="AM201" i="88"/>
  <c r="AM221" i="88" s="1"/>
  <c r="AM200" i="88"/>
  <c r="AM220" i="88" s="1"/>
  <c r="AK226" i="88"/>
  <c r="AL206" i="88"/>
  <c r="F17" i="88" s="1"/>
  <c r="AN190" i="88"/>
  <c r="AN135" i="88"/>
  <c r="AP129" i="88"/>
  <c r="AP131" i="88" s="1"/>
  <c r="AO130" i="88"/>
  <c r="AO132" i="88" s="1"/>
  <c r="AO133" i="88" s="1"/>
  <c r="AM210" i="88"/>
  <c r="AM222" i="88"/>
  <c r="T9" i="2"/>
  <c r="E17" i="63"/>
  <c r="E17" i="72"/>
  <c r="E17" i="69"/>
  <c r="E17" i="71"/>
  <c r="E17" i="67"/>
  <c r="E17" i="68"/>
  <c r="E17" i="70"/>
  <c r="E17" i="73"/>
  <c r="E17" i="75"/>
  <c r="AL204" i="63"/>
  <c r="B17" i="63" s="1"/>
  <c r="AK224" i="71"/>
  <c r="AK224" i="68"/>
  <c r="AK224" i="67"/>
  <c r="AK224" i="72"/>
  <c r="AK224" i="73"/>
  <c r="AK224" i="70"/>
  <c r="AK224" i="75"/>
  <c r="AK224" i="69"/>
  <c r="AL206" i="63"/>
  <c r="F17" i="63" s="1"/>
  <c r="AK226" i="75"/>
  <c r="AK226" i="73"/>
  <c r="AK226" i="71"/>
  <c r="AK226" i="72"/>
  <c r="AK226" i="67"/>
  <c r="AK226" i="69"/>
  <c r="AK226" i="68"/>
  <c r="AK226" i="70"/>
  <c r="AN205" i="63"/>
  <c r="AM225" i="67"/>
  <c r="AM225" i="71"/>
  <c r="AM225" i="70"/>
  <c r="AM225" i="75"/>
  <c r="AM225" i="72"/>
  <c r="AM225" i="73"/>
  <c r="AM225" i="68"/>
  <c r="AM225" i="69"/>
  <c r="AL204" i="88"/>
  <c r="B17" i="88" s="1"/>
  <c r="AK224" i="88"/>
  <c r="AL205" i="88"/>
  <c r="AK225" i="88"/>
  <c r="AA10" i="2" a="1"/>
  <c r="M10" i="2" a="1"/>
  <c r="AA10" i="2" l="1"/>
  <c r="M10" i="2"/>
  <c r="AN201" i="88"/>
  <c r="AN221" i="88" s="1"/>
  <c r="AN200" i="88"/>
  <c r="AN220" i="88" s="1"/>
  <c r="AN202" i="88"/>
  <c r="AN222" i="88" s="1"/>
  <c r="D17" i="88"/>
  <c r="AO190" i="88"/>
  <c r="AO135" i="88"/>
  <c r="AQ129" i="88"/>
  <c r="AQ131" i="88" s="1"/>
  <c r="AP130" i="88"/>
  <c r="AP132" i="88" s="1"/>
  <c r="AP133" i="88" s="1"/>
  <c r="AM206" i="88"/>
  <c r="AN210" i="88"/>
  <c r="AM206" i="63"/>
  <c r="AL226" i="75"/>
  <c r="AL226" i="67"/>
  <c r="AL226" i="71"/>
  <c r="AL226" i="69"/>
  <c r="AL226" i="72"/>
  <c r="AL226" i="68"/>
  <c r="AL226" i="73"/>
  <c r="AL226" i="70"/>
  <c r="AM204" i="63"/>
  <c r="AL224" i="71"/>
  <c r="AL224" i="67"/>
  <c r="AL224" i="72"/>
  <c r="AL224" i="68"/>
  <c r="AL224" i="73"/>
  <c r="AL224" i="69"/>
  <c r="AL224" i="70"/>
  <c r="AL224" i="75"/>
  <c r="AL226" i="88"/>
  <c r="AO205" i="63"/>
  <c r="AN225" i="67"/>
  <c r="AN225" i="71"/>
  <c r="AN225" i="72"/>
  <c r="AN225" i="75"/>
  <c r="AN225" i="70"/>
  <c r="AN225" i="68"/>
  <c r="AN225" i="73"/>
  <c r="AN225" i="69"/>
  <c r="T33" i="2"/>
  <c r="T29" i="2"/>
  <c r="T32" i="2"/>
  <c r="T27" i="2"/>
  <c r="T26" i="2"/>
  <c r="T30" i="2"/>
  <c r="T34" i="2"/>
  <c r="T31" i="2"/>
  <c r="T28" i="2"/>
  <c r="AM205" i="88"/>
  <c r="AL225" i="88"/>
  <c r="AM204" i="88"/>
  <c r="AL224" i="88"/>
  <c r="T10" i="2" a="1"/>
  <c r="M9" i="2" a="1"/>
  <c r="AA9" i="2" a="1"/>
  <c r="T10" i="2" l="1"/>
  <c r="T25" i="2" s="1"/>
  <c r="E17" i="88"/>
  <c r="AO201" i="88"/>
  <c r="AO221" i="88" s="1"/>
  <c r="AO200" i="88"/>
  <c r="AO220" i="88" s="1"/>
  <c r="AO202" i="88"/>
  <c r="AO222" i="88" s="1"/>
  <c r="AM226" i="88"/>
  <c r="AP190" i="88"/>
  <c r="AP135" i="88"/>
  <c r="AQ130" i="88"/>
  <c r="AQ132" i="88" s="1"/>
  <c r="AQ133" i="88" s="1"/>
  <c r="AR129" i="88"/>
  <c r="AR131" i="88" s="1"/>
  <c r="AN206" i="88"/>
  <c r="AO210" i="88"/>
  <c r="M9" i="2"/>
  <c r="AA9" i="2"/>
  <c r="AP205" i="63"/>
  <c r="AO225" i="67"/>
  <c r="AO225" i="71"/>
  <c r="AO225" i="75"/>
  <c r="AO225" i="70"/>
  <c r="AO225" i="72"/>
  <c r="AO225" i="73"/>
  <c r="AO225" i="69"/>
  <c r="AO225" i="68"/>
  <c r="C17" i="70"/>
  <c r="C17" i="63"/>
  <c r="C17" i="68"/>
  <c r="C17" i="67"/>
  <c r="C17" i="71"/>
  <c r="C17" i="69"/>
  <c r="C17" i="72"/>
  <c r="C17" i="73"/>
  <c r="C17" i="88"/>
  <c r="C17" i="75"/>
  <c r="AN204" i="63"/>
  <c r="AM224" i="71"/>
  <c r="AM224" i="72"/>
  <c r="AM224" i="67"/>
  <c r="AM224" i="68"/>
  <c r="AM224" i="73"/>
  <c r="AM224" i="75"/>
  <c r="AM224" i="70"/>
  <c r="AM224" i="69"/>
  <c r="G17" i="63"/>
  <c r="G17" i="70"/>
  <c r="G17" i="68"/>
  <c r="G17" i="67"/>
  <c r="G17" i="69"/>
  <c r="G17" i="88"/>
  <c r="G17" i="73"/>
  <c r="G17" i="72"/>
  <c r="G17" i="71"/>
  <c r="G17" i="75"/>
  <c r="AN206" i="63"/>
  <c r="AM226" i="75"/>
  <c r="AM226" i="73"/>
  <c r="AM226" i="71"/>
  <c r="AM226" i="68"/>
  <c r="AM226" i="67"/>
  <c r="AM226" i="72"/>
  <c r="AM226" i="69"/>
  <c r="AM226" i="70"/>
  <c r="AN204" i="88"/>
  <c r="AM224" i="88"/>
  <c r="AN205" i="88"/>
  <c r="AM225" i="88"/>
  <c r="AP200" i="88" l="1"/>
  <c r="AP202" i="88"/>
  <c r="AP222" i="88" s="1"/>
  <c r="AP201" i="88"/>
  <c r="AP221" i="88" s="1"/>
  <c r="AO206" i="88"/>
  <c r="AN226" i="88"/>
  <c r="AS129" i="88"/>
  <c r="AS131" i="88" s="1"/>
  <c r="AR130" i="88"/>
  <c r="AR132" i="88" s="1"/>
  <c r="AR133" i="88" s="1"/>
  <c r="AQ190" i="88"/>
  <c r="AQ135" i="88"/>
  <c r="AP210" i="88"/>
  <c r="AP220" i="88"/>
  <c r="AO204" i="63"/>
  <c r="AN224" i="71"/>
  <c r="AN224" i="67"/>
  <c r="AN224" i="68"/>
  <c r="AN224" i="73"/>
  <c r="AN224" i="72"/>
  <c r="AN224" i="70"/>
  <c r="AN224" i="75"/>
  <c r="AN224" i="69"/>
  <c r="AO206" i="63"/>
  <c r="AN226" i="69"/>
  <c r="AN226" i="72"/>
  <c r="AN226" i="67"/>
  <c r="AN226" i="75"/>
  <c r="AN226" i="68"/>
  <c r="AN226" i="73"/>
  <c r="AN226" i="71"/>
  <c r="AN226" i="70"/>
  <c r="AQ205" i="63"/>
  <c r="AP225" i="67"/>
  <c r="AP225" i="71"/>
  <c r="AP225" i="75"/>
  <c r="AP225" i="72"/>
  <c r="AP225" i="70"/>
  <c r="AP225" i="68"/>
  <c r="AP225" i="73"/>
  <c r="AP225" i="69"/>
  <c r="AA34" i="2"/>
  <c r="AA25" i="2"/>
  <c r="AA33" i="2"/>
  <c r="AA26" i="2"/>
  <c r="AA32" i="2"/>
  <c r="AA27" i="2"/>
  <c r="AA28" i="2"/>
  <c r="AA29" i="2"/>
  <c r="AA31" i="2"/>
  <c r="AA30" i="2"/>
  <c r="M32" i="2"/>
  <c r="M28" i="2"/>
  <c r="M30" i="2"/>
  <c r="M25" i="2"/>
  <c r="M31" i="2"/>
  <c r="M27" i="2"/>
  <c r="M29" i="2"/>
  <c r="M34" i="2"/>
  <c r="M26" i="2"/>
  <c r="M33" i="2"/>
  <c r="AO205" i="88"/>
  <c r="AN225" i="88"/>
  <c r="AO204" i="88"/>
  <c r="AN224" i="88"/>
  <c r="AQ200" i="88" l="1"/>
  <c r="AQ220" i="88" s="1"/>
  <c r="AQ202" i="88"/>
  <c r="AQ222" i="88" s="1"/>
  <c r="AQ201" i="88"/>
  <c r="AQ221" i="88" s="1"/>
  <c r="AO226" i="88"/>
  <c r="AP206" i="88"/>
  <c r="AQ210" i="88"/>
  <c r="AR190" i="88"/>
  <c r="AR135" i="88"/>
  <c r="AS130" i="88"/>
  <c r="AS132" i="88" s="1"/>
  <c r="AS133" i="88" s="1"/>
  <c r="AT129" i="88"/>
  <c r="AT131" i="88" s="1"/>
  <c r="AR205" i="63"/>
  <c r="AQ225" i="67"/>
  <c r="AQ225" i="71"/>
  <c r="AQ225" i="70"/>
  <c r="AQ225" i="72"/>
  <c r="AQ225" i="75"/>
  <c r="AQ225" i="69"/>
  <c r="AQ225" i="68"/>
  <c r="AQ225" i="73"/>
  <c r="AP206" i="63"/>
  <c r="AO226" i="75"/>
  <c r="AO226" i="73"/>
  <c r="AO226" i="71"/>
  <c r="AO226" i="67"/>
  <c r="AO226" i="72"/>
  <c r="AO226" i="68"/>
  <c r="AO226" i="69"/>
  <c r="AO226" i="70"/>
  <c r="AP204" i="63"/>
  <c r="AO224" i="71"/>
  <c r="AO224" i="72"/>
  <c r="AO224" i="67"/>
  <c r="AO224" i="73"/>
  <c r="AO224" i="68"/>
  <c r="AO224" i="75"/>
  <c r="AO224" i="70"/>
  <c r="AO224" i="69"/>
  <c r="AP204" i="88"/>
  <c r="AO224" i="88"/>
  <c r="AP205" i="88"/>
  <c r="AO225" i="88"/>
  <c r="AR202" i="88" l="1"/>
  <c r="AR222" i="88" s="1"/>
  <c r="AR201" i="88"/>
  <c r="AR221" i="88" s="1"/>
  <c r="AR200" i="88"/>
  <c r="AR220" i="88" s="1"/>
  <c r="AP226" i="88"/>
  <c r="AQ206" i="88"/>
  <c r="AS135" i="88"/>
  <c r="AS190" i="88"/>
  <c r="AR210" i="88"/>
  <c r="AT130" i="88"/>
  <c r="AT132" i="88" s="1"/>
  <c r="AT133" i="88" s="1"/>
  <c r="AU129" i="88"/>
  <c r="AU131" i="88" s="1"/>
  <c r="AQ204" i="63"/>
  <c r="AP224" i="71"/>
  <c r="AP224" i="67"/>
  <c r="AP224" i="73"/>
  <c r="AP224" i="72"/>
  <c r="AP224" i="68"/>
  <c r="AP224" i="75"/>
  <c r="AP224" i="69"/>
  <c r="AP224" i="70"/>
  <c r="AQ206" i="63"/>
  <c r="AP226" i="69"/>
  <c r="AP226" i="71"/>
  <c r="AP226" i="67"/>
  <c r="AP226" i="72"/>
  <c r="AP226" i="75"/>
  <c r="AP226" i="73"/>
  <c r="AP226" i="68"/>
  <c r="AP226" i="70"/>
  <c r="AS205" i="63"/>
  <c r="AR225" i="67"/>
  <c r="AR225" i="71"/>
  <c r="AR225" i="70"/>
  <c r="AR225" i="72"/>
  <c r="AR225" i="75"/>
  <c r="AR225" i="69"/>
  <c r="AR225" i="68"/>
  <c r="AR225" i="73"/>
  <c r="AQ205" i="88"/>
  <c r="AP225" i="88"/>
  <c r="AQ204" i="88"/>
  <c r="AP224" i="88"/>
  <c r="AS202" i="88" l="1"/>
  <c r="AS201" i="88"/>
  <c r="AS200" i="88"/>
  <c r="AS220" i="88" s="1"/>
  <c r="AQ226" i="88"/>
  <c r="AR206" i="88"/>
  <c r="AU130" i="88"/>
  <c r="AU132" i="88" s="1"/>
  <c r="AU133" i="88" s="1"/>
  <c r="AV129" i="88"/>
  <c r="AV131" i="88" s="1"/>
  <c r="AT135" i="88"/>
  <c r="AT190" i="88"/>
  <c r="AS210" i="88"/>
  <c r="AS222" i="88"/>
  <c r="AS221" i="88"/>
  <c r="AT205" i="63"/>
  <c r="AS225" i="67"/>
  <c r="AS225" i="71"/>
  <c r="AS225" i="72"/>
  <c r="AS225" i="70"/>
  <c r="AS225" i="75"/>
  <c r="AS225" i="68"/>
  <c r="AS225" i="69"/>
  <c r="AS225" i="73"/>
  <c r="AR206" i="63"/>
  <c r="AQ226" i="71"/>
  <c r="AQ226" i="67"/>
  <c r="AQ226" i="75"/>
  <c r="AQ226" i="72"/>
  <c r="AQ226" i="68"/>
  <c r="AQ226" i="69"/>
  <c r="AQ226" i="73"/>
  <c r="AQ226" i="70"/>
  <c r="AR204" i="63"/>
  <c r="AQ224" i="71"/>
  <c r="AQ224" i="73"/>
  <c r="AQ224" i="67"/>
  <c r="AQ224" i="68"/>
  <c r="AQ224" i="72"/>
  <c r="AQ224" i="75"/>
  <c r="AQ224" i="69"/>
  <c r="AQ224" i="70"/>
  <c r="AR204" i="88"/>
  <c r="AQ224" i="88"/>
  <c r="AR205" i="88"/>
  <c r="AQ225" i="88"/>
  <c r="AR226" i="88" l="1"/>
  <c r="AT202" i="88"/>
  <c r="AT222" i="88" s="1"/>
  <c r="AT201" i="88"/>
  <c r="AT221" i="88" s="1"/>
  <c r="AT200" i="88"/>
  <c r="AT220" i="88" s="1"/>
  <c r="AS206" i="88"/>
  <c r="AT210" i="88"/>
  <c r="AW129" i="88"/>
  <c r="AW131" i="88" s="1"/>
  <c r="AV130" i="88"/>
  <c r="AV132" i="88" s="1"/>
  <c r="AV133" i="88" s="1"/>
  <c r="AU190" i="88"/>
  <c r="AU135" i="88"/>
  <c r="AS206" i="63"/>
  <c r="AR226" i="73"/>
  <c r="AR226" i="69"/>
  <c r="AR226" i="67"/>
  <c r="AR226" i="71"/>
  <c r="AR226" i="75"/>
  <c r="AR226" i="72"/>
  <c r="AR226" i="68"/>
  <c r="AR226" i="70"/>
  <c r="AS204" i="63"/>
  <c r="AR224" i="71"/>
  <c r="AR224" i="67"/>
  <c r="AR224" i="72"/>
  <c r="AR224" i="68"/>
  <c r="AR224" i="73"/>
  <c r="AR224" i="70"/>
  <c r="AR224" i="75"/>
  <c r="AR224" i="69"/>
  <c r="AU205" i="63"/>
  <c r="AT225" i="67"/>
  <c r="AT225" i="71"/>
  <c r="AT225" i="75"/>
  <c r="AT225" i="72"/>
  <c r="AT225" i="70"/>
  <c r="AT225" i="73"/>
  <c r="AT225" i="69"/>
  <c r="AT225" i="68"/>
  <c r="AS205" i="88"/>
  <c r="AR225" i="88"/>
  <c r="AS204" i="88"/>
  <c r="AR224" i="88"/>
  <c r="AU202" i="88" l="1"/>
  <c r="AU222" i="88" s="1"/>
  <c r="AU201" i="88"/>
  <c r="AU221" i="88" s="1"/>
  <c r="AU200" i="88"/>
  <c r="AU220" i="88" s="1"/>
  <c r="AS226" i="88"/>
  <c r="AT206" i="88"/>
  <c r="AW130" i="88"/>
  <c r="AW132" i="88" s="1"/>
  <c r="AW133" i="88" s="1"/>
  <c r="AX129" i="88"/>
  <c r="AX131" i="88" s="1"/>
  <c r="AU210" i="88"/>
  <c r="AV190" i="88"/>
  <c r="AV135" i="88"/>
  <c r="AT204" i="63"/>
  <c r="AS224" i="71"/>
  <c r="AS224" i="73"/>
  <c r="AS224" i="72"/>
  <c r="AS224" i="68"/>
  <c r="AS224" i="67"/>
  <c r="AS224" i="70"/>
  <c r="AS224" i="69"/>
  <c r="AS224" i="75"/>
  <c r="AV205" i="63"/>
  <c r="D18" i="63" s="1"/>
  <c r="AU225" i="67"/>
  <c r="AU225" i="71"/>
  <c r="AU225" i="75"/>
  <c r="AU225" i="72"/>
  <c r="AU225" i="70"/>
  <c r="AU225" i="68"/>
  <c r="AU225" i="69"/>
  <c r="AU225" i="73"/>
  <c r="AT206" i="63"/>
  <c r="AS226" i="75"/>
  <c r="AS226" i="71"/>
  <c r="AS226" i="69"/>
  <c r="AS226" i="67"/>
  <c r="AS226" i="68"/>
  <c r="AS226" i="72"/>
  <c r="AS226" i="73"/>
  <c r="AS226" i="70"/>
  <c r="AT204" i="88"/>
  <c r="AS224" i="88"/>
  <c r="AT205" i="88"/>
  <c r="AS225" i="88"/>
  <c r="AV201" i="88" l="1"/>
  <c r="AV221" i="88" s="1"/>
  <c r="AV200" i="88"/>
  <c r="AV220" i="88" s="1"/>
  <c r="AV202" i="88"/>
  <c r="AV222" i="88" s="1"/>
  <c r="AT226" i="88"/>
  <c r="AU206" i="88"/>
  <c r="AV210" i="88"/>
  <c r="AY129" i="88"/>
  <c r="AY131" i="88" s="1"/>
  <c r="AX130" i="88"/>
  <c r="AX132" i="88" s="1"/>
  <c r="AX133" i="88" s="1"/>
  <c r="AW190" i="88"/>
  <c r="AW135" i="88"/>
  <c r="AU206" i="63"/>
  <c r="AT226" i="73"/>
  <c r="AT226" i="71"/>
  <c r="AT226" i="75"/>
  <c r="AT226" i="72"/>
  <c r="AT226" i="69"/>
  <c r="AT226" i="67"/>
  <c r="AT226" i="68"/>
  <c r="AT226" i="70"/>
  <c r="AW205" i="63"/>
  <c r="AV225" i="67"/>
  <c r="AV225" i="71"/>
  <c r="AV225" i="75"/>
  <c r="AV225" i="70"/>
  <c r="AV225" i="72"/>
  <c r="AV225" i="68"/>
  <c r="AV225" i="73"/>
  <c r="AV225" i="69"/>
  <c r="AU204" i="63"/>
  <c r="AT224" i="71"/>
  <c r="AT224" i="67"/>
  <c r="AT224" i="68"/>
  <c r="AT224" i="73"/>
  <c r="AT224" i="72"/>
  <c r="AT224" i="70"/>
  <c r="AT224" i="75"/>
  <c r="AT224" i="69"/>
  <c r="AU205" i="88"/>
  <c r="AT225" i="88"/>
  <c r="AU204" i="88"/>
  <c r="AT224" i="88"/>
  <c r="U9" i="2" a="1"/>
  <c r="AW201" i="88" l="1"/>
  <c r="AW200" i="88"/>
  <c r="AW220" i="88" s="1"/>
  <c r="AW202" i="88"/>
  <c r="AW222" i="88" s="1"/>
  <c r="AU226" i="88"/>
  <c r="AV206" i="88"/>
  <c r="F18" i="88" s="1"/>
  <c r="AY130" i="88"/>
  <c r="AY132" i="88" s="1"/>
  <c r="AY133" i="88" s="1"/>
  <c r="AZ129" i="88"/>
  <c r="AZ131" i="88" s="1"/>
  <c r="AW210" i="88"/>
  <c r="AW221" i="88"/>
  <c r="AX190" i="88"/>
  <c r="AX135" i="88"/>
  <c r="U9" i="2"/>
  <c r="E18" i="68"/>
  <c r="E18" i="63"/>
  <c r="E18" i="70"/>
  <c r="E18" i="72"/>
  <c r="E18" i="71"/>
  <c r="E18" i="73"/>
  <c r="E18" i="67"/>
  <c r="E18" i="69"/>
  <c r="E18" i="75"/>
  <c r="AX205" i="63"/>
  <c r="AW225" i="67"/>
  <c r="AW225" i="71"/>
  <c r="AW225" i="72"/>
  <c r="AW225" i="70"/>
  <c r="AW225" i="75"/>
  <c r="AW225" i="73"/>
  <c r="AW225" i="68"/>
  <c r="AW225" i="69"/>
  <c r="AV204" i="63"/>
  <c r="B18" i="63" s="1"/>
  <c r="AU224" i="71"/>
  <c r="AU224" i="67"/>
  <c r="AU224" i="72"/>
  <c r="AU224" i="68"/>
  <c r="AU224" i="73"/>
  <c r="AU224" i="69"/>
  <c r="AU224" i="75"/>
  <c r="AU224" i="70"/>
  <c r="AV206" i="63"/>
  <c r="F18" i="63" s="1"/>
  <c r="AU226" i="71"/>
  <c r="AU226" i="69"/>
  <c r="AU226" i="72"/>
  <c r="AU226" i="68"/>
  <c r="AU226" i="67"/>
  <c r="AU226" i="75"/>
  <c r="AU226" i="73"/>
  <c r="AU226" i="70"/>
  <c r="AV204" i="88"/>
  <c r="B18" i="88" s="1"/>
  <c r="AU224" i="88"/>
  <c r="AV205" i="88"/>
  <c r="AU225" i="88"/>
  <c r="AB10" i="2" a="1"/>
  <c r="N10" i="2" a="1"/>
  <c r="AB10" i="2" l="1"/>
  <c r="N10" i="2"/>
  <c r="AX200" i="88"/>
  <c r="AX201" i="88"/>
  <c r="AX221" i="88" s="1"/>
  <c r="AX202" i="88"/>
  <c r="AX222" i="88" s="1"/>
  <c r="D18" i="88"/>
  <c r="AV226" i="88"/>
  <c r="AW206" i="88"/>
  <c r="AZ130" i="88"/>
  <c r="AZ132" i="88" s="1"/>
  <c r="AZ133" i="88" s="1"/>
  <c r="BA129" i="88"/>
  <c r="BA131" i="88" s="1"/>
  <c r="AX210" i="88"/>
  <c r="AX220" i="88"/>
  <c r="AY135" i="88"/>
  <c r="AY190" i="88"/>
  <c r="AW204" i="63"/>
  <c r="AV224" i="71"/>
  <c r="AV224" i="68"/>
  <c r="AV224" i="67"/>
  <c r="AV224" i="72"/>
  <c r="AV224" i="73"/>
  <c r="AV224" i="75"/>
  <c r="AV224" i="70"/>
  <c r="AV224" i="69"/>
  <c r="AY205" i="63"/>
  <c r="AX225" i="67"/>
  <c r="AX225" i="71"/>
  <c r="AX225" i="75"/>
  <c r="AX225" i="70"/>
  <c r="AX225" i="72"/>
  <c r="AX225" i="68"/>
  <c r="AX225" i="73"/>
  <c r="AX225" i="69"/>
  <c r="AW206" i="63"/>
  <c r="AV226" i="73"/>
  <c r="AV226" i="67"/>
  <c r="AV226" i="72"/>
  <c r="AV226" i="69"/>
  <c r="AV226" i="75"/>
  <c r="AV226" i="71"/>
  <c r="AV226" i="68"/>
  <c r="AV226" i="70"/>
  <c r="U31" i="2"/>
  <c r="U32" i="2"/>
  <c r="U29" i="2"/>
  <c r="U27" i="2"/>
  <c r="U26" i="2"/>
  <c r="U28" i="2"/>
  <c r="U34" i="2"/>
  <c r="U33" i="2"/>
  <c r="U30" i="2"/>
  <c r="AW205" i="88"/>
  <c r="AV225" i="88"/>
  <c r="AW204" i="88"/>
  <c r="AV224" i="88"/>
  <c r="N9" i="2" a="1"/>
  <c r="AB9" i="2" a="1"/>
  <c r="U10" i="2" a="1"/>
  <c r="U10" i="2" l="1"/>
  <c r="U25" i="2" s="1"/>
  <c r="E18" i="88"/>
  <c r="AY200" i="88"/>
  <c r="AY220" i="88" s="1"/>
  <c r="AY202" i="88"/>
  <c r="AY222" i="88" s="1"/>
  <c r="AY201" i="88"/>
  <c r="AY221" i="88" s="1"/>
  <c r="AW226" i="88"/>
  <c r="AX206" i="88"/>
  <c r="AY210" i="88"/>
  <c r="BA130" i="88"/>
  <c r="BA132" i="88" s="1"/>
  <c r="BA133" i="88" s="1"/>
  <c r="BB129" i="88"/>
  <c r="BB131" i="88" s="1"/>
  <c r="BB130" i="88" s="1"/>
  <c r="BB132" i="88" s="1"/>
  <c r="BB133" i="88" s="1"/>
  <c r="AZ190" i="88"/>
  <c r="AZ135" i="88"/>
  <c r="AB9" i="2"/>
  <c r="N9" i="2"/>
  <c r="AX206" i="63"/>
  <c r="AW226" i="71"/>
  <c r="AW226" i="69"/>
  <c r="AW226" i="72"/>
  <c r="AW226" i="73"/>
  <c r="AW226" i="75"/>
  <c r="AW226" i="67"/>
  <c r="AW226" i="68"/>
  <c r="AW226" i="70"/>
  <c r="G18" i="63"/>
  <c r="G18" i="73"/>
  <c r="G18" i="69"/>
  <c r="G18" i="88"/>
  <c r="G18" i="67"/>
  <c r="G18" i="70"/>
  <c r="G18" i="68"/>
  <c r="G18" i="71"/>
  <c r="G18" i="72"/>
  <c r="G18" i="75"/>
  <c r="AZ205" i="63"/>
  <c r="AY225" i="67"/>
  <c r="AY225" i="71"/>
  <c r="AY225" i="72"/>
  <c r="AY225" i="75"/>
  <c r="AY225" i="70"/>
  <c r="AY225" i="73"/>
  <c r="AY225" i="68"/>
  <c r="AY225" i="69"/>
  <c r="C18" i="68"/>
  <c r="C18" i="63"/>
  <c r="C18" i="72"/>
  <c r="C18" i="88"/>
  <c r="C18" i="71"/>
  <c r="C18" i="73"/>
  <c r="C18" i="67"/>
  <c r="C18" i="70"/>
  <c r="C18" i="69"/>
  <c r="C18" i="75"/>
  <c r="AX204" i="63"/>
  <c r="AW224" i="71"/>
  <c r="AW224" i="73"/>
  <c r="AW224" i="67"/>
  <c r="AW224" i="68"/>
  <c r="AW224" i="72"/>
  <c r="AW224" i="69"/>
  <c r="AW224" i="70"/>
  <c r="AW224" i="75"/>
  <c r="AX204" i="88"/>
  <c r="AW224" i="88"/>
  <c r="AX205" i="88"/>
  <c r="AW225" i="88"/>
  <c r="AX226" i="88" l="1"/>
  <c r="AZ202" i="88"/>
  <c r="AZ222" i="88" s="1"/>
  <c r="AZ201" i="88"/>
  <c r="AZ221" i="88" s="1"/>
  <c r="AZ200" i="88"/>
  <c r="AZ220" i="88" s="1"/>
  <c r="AY206" i="88"/>
  <c r="BB135" i="88"/>
  <c r="BB190" i="88"/>
  <c r="BA135" i="88"/>
  <c r="BA190" i="88"/>
  <c r="AZ210" i="88"/>
  <c r="AY204" i="63"/>
  <c r="AX224" i="71"/>
  <c r="AX224" i="67"/>
  <c r="AX224" i="72"/>
  <c r="AX224" i="68"/>
  <c r="AX224" i="73"/>
  <c r="AX224" i="75"/>
  <c r="AX224" i="70"/>
  <c r="AX224" i="69"/>
  <c r="AY206" i="63"/>
  <c r="AX226" i="67"/>
  <c r="AX226" i="73"/>
  <c r="AX226" i="75"/>
  <c r="AX226" i="68"/>
  <c r="AX226" i="71"/>
  <c r="AX226" i="72"/>
  <c r="AX226" i="69"/>
  <c r="AX226" i="70"/>
  <c r="BA205" i="63"/>
  <c r="AZ225" i="67"/>
  <c r="AZ225" i="71"/>
  <c r="AZ225" i="75"/>
  <c r="AZ225" i="70"/>
  <c r="AZ225" i="72"/>
  <c r="AZ225" i="73"/>
  <c r="AZ225" i="68"/>
  <c r="AZ225" i="69"/>
  <c r="N29" i="2"/>
  <c r="N28" i="2"/>
  <c r="N26" i="2"/>
  <c r="N31" i="2"/>
  <c r="N33" i="2"/>
  <c r="N30" i="2"/>
  <c r="N25" i="2"/>
  <c r="N32" i="2"/>
  <c r="N34" i="2"/>
  <c r="N27" i="2"/>
  <c r="AB26" i="2"/>
  <c r="AB25" i="2"/>
  <c r="AB28" i="2"/>
  <c r="AB31" i="2"/>
  <c r="AB27" i="2"/>
  <c r="AB30" i="2"/>
  <c r="AB32" i="2"/>
  <c r="AB34" i="2"/>
  <c r="AB29" i="2"/>
  <c r="AB33" i="2"/>
  <c r="AY205" i="88"/>
  <c r="AX225" i="88"/>
  <c r="AY204" i="88"/>
  <c r="AX224" i="88"/>
  <c r="BA202" i="88" l="1"/>
  <c r="BA222" i="88" s="1"/>
  <c r="BA201" i="88"/>
  <c r="BA221" i="88" s="1"/>
  <c r="BA200" i="88"/>
  <c r="BA220" i="88" s="1"/>
  <c r="BB202" i="88"/>
  <c r="BB222" i="88" s="1"/>
  <c r="BB201" i="88"/>
  <c r="BB221" i="88" s="1"/>
  <c r="BB200" i="88"/>
  <c r="BB220" i="88" s="1"/>
  <c r="AY226" i="88"/>
  <c r="AZ206" i="88"/>
  <c r="BA210" i="88"/>
  <c r="BB210" i="88"/>
  <c r="BB205" i="63"/>
  <c r="BA225" i="67"/>
  <c r="BA225" i="71"/>
  <c r="BA225" i="75"/>
  <c r="BA225" i="70"/>
  <c r="BA225" i="72"/>
  <c r="BA225" i="68"/>
  <c r="BA225" i="69"/>
  <c r="BA225" i="73"/>
  <c r="AZ206" i="63"/>
  <c r="AY226" i="71"/>
  <c r="AY226" i="69"/>
  <c r="AY226" i="72"/>
  <c r="AY226" i="67"/>
  <c r="AY226" i="73"/>
  <c r="AY226" i="75"/>
  <c r="AY226" i="68"/>
  <c r="AY226" i="70"/>
  <c r="AZ204" i="63"/>
  <c r="AY224" i="71"/>
  <c r="AY224" i="72"/>
  <c r="AY224" i="73"/>
  <c r="AY224" i="67"/>
  <c r="AY224" i="68"/>
  <c r="AY224" i="69"/>
  <c r="AY224" i="70"/>
  <c r="AY224" i="75"/>
  <c r="AZ204" i="88"/>
  <c r="AY224" i="88"/>
  <c r="AZ205" i="88"/>
  <c r="AY225" i="88"/>
  <c r="BA206" i="88" l="1"/>
  <c r="BB206" i="88" s="1"/>
  <c r="AZ226" i="88"/>
  <c r="BA204" i="63"/>
  <c r="AZ224" i="71"/>
  <c r="AZ224" i="68"/>
  <c r="AZ224" i="72"/>
  <c r="AZ224" i="67"/>
  <c r="AZ224" i="73"/>
  <c r="AZ224" i="69"/>
  <c r="AZ224" i="75"/>
  <c r="AZ224" i="70"/>
  <c r="BA206" i="63"/>
  <c r="AZ226" i="67"/>
  <c r="AZ226" i="72"/>
  <c r="AZ226" i="71"/>
  <c r="AZ226" i="68"/>
  <c r="AZ226" i="75"/>
  <c r="AZ226" i="69"/>
  <c r="AZ226" i="73"/>
  <c r="AZ226" i="70"/>
  <c r="BB225" i="67"/>
  <c r="BB225" i="71"/>
  <c r="BB225" i="72"/>
  <c r="BB225" i="70"/>
  <c r="BB225" i="75"/>
  <c r="BB225" i="73"/>
  <c r="BB225" i="69"/>
  <c r="BB225" i="68"/>
  <c r="BA205" i="88"/>
  <c r="AZ225" i="88"/>
  <c r="BA204" i="88"/>
  <c r="AZ224" i="88"/>
  <c r="BA226" i="88" l="1"/>
  <c r="BB206" i="63"/>
  <c r="BB226" i="88" s="1"/>
  <c r="BA226" i="67"/>
  <c r="BA226" i="71"/>
  <c r="BA226" i="72"/>
  <c r="BA226" i="68"/>
  <c r="BA226" i="73"/>
  <c r="BA226" i="75"/>
  <c r="BA226" i="69"/>
  <c r="BA226" i="70"/>
  <c r="BB204" i="63"/>
  <c r="BA224" i="71"/>
  <c r="BA224" i="72"/>
  <c r="BA224" i="67"/>
  <c r="BA224" i="68"/>
  <c r="BA224" i="73"/>
  <c r="BA224" i="70"/>
  <c r="BA224" i="69"/>
  <c r="BA224" i="75"/>
  <c r="BB204" i="88"/>
  <c r="BA224" i="88"/>
  <c r="BB205" i="88"/>
  <c r="BB225" i="88" s="1"/>
  <c r="BA225" i="88"/>
  <c r="BB224" i="88" l="1"/>
  <c r="BB224" i="71"/>
  <c r="BB224" i="67"/>
  <c r="BB224" i="72"/>
  <c r="BB224" i="68"/>
  <c r="BB224" i="73"/>
  <c r="BB224" i="75"/>
  <c r="BB224" i="69"/>
  <c r="BB224" i="70"/>
  <c r="BB226" i="75"/>
  <c r="BB226" i="69"/>
  <c r="BB226" i="71"/>
  <c r="BB226" i="73"/>
  <c r="BB226" i="67"/>
  <c r="BB226" i="72"/>
  <c r="BB226" i="68"/>
  <c r="BB226" i="70"/>
  <c r="L75" i="74"/>
  <c r="L77" i="74" s="1"/>
  <c r="AB75" i="74"/>
  <c r="AB77" i="74" s="1"/>
  <c r="AJ75" i="74"/>
  <c r="AJ77" i="74" s="1"/>
  <c r="AJ134" i="74" s="1"/>
  <c r="AJ135" i="74" s="1"/>
  <c r="T75" i="74"/>
  <c r="T77" i="74"/>
  <c r="F75" i="74"/>
  <c r="F77" i="74" s="1"/>
  <c r="C27" i="74" s="1"/>
  <c r="N75" i="74"/>
  <c r="N77" i="74" s="1"/>
  <c r="V75" i="74"/>
  <c r="V77" i="74" s="1"/>
  <c r="AD75" i="74"/>
  <c r="AD77" i="74"/>
  <c r="AD134" i="74" s="1"/>
  <c r="AD135" i="74" s="1"/>
  <c r="AL75" i="74"/>
  <c r="AL77" i="74" s="1"/>
  <c r="G75" i="74"/>
  <c r="G77" i="74" s="1"/>
  <c r="O75" i="74"/>
  <c r="O77" i="74"/>
  <c r="O134" i="74"/>
  <c r="O135" i="74" s="1"/>
  <c r="W75" i="74"/>
  <c r="W77" i="74"/>
  <c r="AE75" i="74"/>
  <c r="AE77" i="74" s="1"/>
  <c r="AM75" i="74"/>
  <c r="AM77" i="74" s="1"/>
  <c r="AU75" i="74"/>
  <c r="AU77" i="74" s="1"/>
  <c r="H75" i="74"/>
  <c r="H77" i="74"/>
  <c r="H134" i="74"/>
  <c r="H135" i="74" s="1"/>
  <c r="P75" i="74"/>
  <c r="P77" i="74" s="1"/>
  <c r="X75" i="74"/>
  <c r="X77" i="74" s="1"/>
  <c r="AF75" i="74"/>
  <c r="AF77" i="74"/>
  <c r="AF134" i="74" s="1"/>
  <c r="AF135" i="74" s="1"/>
  <c r="AN75" i="74"/>
  <c r="AN77" i="74"/>
  <c r="AV75" i="74"/>
  <c r="AV77" i="74" s="1"/>
  <c r="J75" i="74"/>
  <c r="J77" i="74" s="1"/>
  <c r="R75" i="74"/>
  <c r="R77" i="74" s="1"/>
  <c r="Z75" i="74"/>
  <c r="Z77" i="74" s="1"/>
  <c r="Z134" i="74" s="1"/>
  <c r="Z135" i="74" s="1"/>
  <c r="AH75" i="74"/>
  <c r="AH77" i="74" s="1"/>
  <c r="AP75" i="74"/>
  <c r="AP77" i="74" s="1"/>
  <c r="AX75" i="74"/>
  <c r="AX77" i="74" s="1"/>
  <c r="AX134" i="74" s="1"/>
  <c r="AX135" i="74" s="1"/>
  <c r="I75" i="74"/>
  <c r="I77" i="74" s="1"/>
  <c r="Q75" i="74"/>
  <c r="Q77" i="74" s="1"/>
  <c r="Y75" i="74"/>
  <c r="Y77" i="74" s="1"/>
  <c r="AG75" i="74"/>
  <c r="AG77" i="74" s="1"/>
  <c r="AO75" i="74"/>
  <c r="AO77" i="74" s="1"/>
  <c r="AO134" i="74" s="1"/>
  <c r="AO135" i="74" s="1"/>
  <c r="AW75" i="74"/>
  <c r="AW77" i="74" s="1"/>
  <c r="AR75" i="74"/>
  <c r="AR77" i="74" s="1"/>
  <c r="AZ77" i="74"/>
  <c r="AZ134" i="74" s="1"/>
  <c r="AZ135" i="74" s="1"/>
  <c r="K75" i="74"/>
  <c r="K77" i="74"/>
  <c r="S75" i="74"/>
  <c r="S77" i="74" s="1"/>
  <c r="AA75" i="74"/>
  <c r="AA77" i="74"/>
  <c r="AI75" i="74"/>
  <c r="AI77" i="74" s="1"/>
  <c r="AQ75" i="74"/>
  <c r="AQ77" i="74"/>
  <c r="AQ134" i="74"/>
  <c r="AQ135" i="74" s="1"/>
  <c r="AY75" i="74"/>
  <c r="AY77" i="74" s="1"/>
  <c r="E75" i="74"/>
  <c r="E77" i="74" s="1"/>
  <c r="E192" i="74" s="1"/>
  <c r="M75" i="74"/>
  <c r="M77" i="74" s="1"/>
  <c r="U75" i="74"/>
  <c r="U77" i="74"/>
  <c r="AC75" i="74"/>
  <c r="AC77" i="74" s="1"/>
  <c r="AK75" i="74"/>
  <c r="AK77" i="74"/>
  <c r="AS75" i="74"/>
  <c r="AS77" i="74" s="1"/>
  <c r="BA77" i="74"/>
  <c r="AT75" i="74"/>
  <c r="AT77" i="74" s="1"/>
  <c r="BB77" i="74"/>
  <c r="E202" i="74" l="1"/>
  <c r="E201" i="74"/>
  <c r="E200" i="74"/>
  <c r="BA192" i="74"/>
  <c r="BA212" i="74"/>
  <c r="BA134" i="74"/>
  <c r="BA135" i="74" s="1"/>
  <c r="AP134" i="74"/>
  <c r="AP135" i="74" s="1"/>
  <c r="AP192" i="74"/>
  <c r="AP212" i="74"/>
  <c r="AM134" i="74"/>
  <c r="AM135" i="74" s="1"/>
  <c r="AM192" i="74"/>
  <c r="AM212" i="74"/>
  <c r="G134" i="74"/>
  <c r="G135" i="74" s="1"/>
  <c r="G192" i="74"/>
  <c r="G212" i="74"/>
  <c r="D27" i="74"/>
  <c r="AL192" i="74"/>
  <c r="AL212" i="74"/>
  <c r="AB212" i="74"/>
  <c r="AB192" i="74"/>
  <c r="Y212" i="74"/>
  <c r="Y192" i="74"/>
  <c r="M192" i="74"/>
  <c r="M212" i="74"/>
  <c r="M134" i="74"/>
  <c r="M135" i="74" s="1"/>
  <c r="N212" i="74"/>
  <c r="N192" i="74"/>
  <c r="S212" i="74"/>
  <c r="S192" i="74"/>
  <c r="AC192" i="74"/>
  <c r="AC212" i="74"/>
  <c r="P212" i="74"/>
  <c r="P192" i="74"/>
  <c r="AY192" i="74"/>
  <c r="AY212" i="74"/>
  <c r="AF212" i="74"/>
  <c r="AF192" i="74"/>
  <c r="AU192" i="74"/>
  <c r="AU212" i="74"/>
  <c r="V212" i="74"/>
  <c r="V192" i="74"/>
  <c r="AJ212" i="74"/>
  <c r="AJ192" i="74"/>
  <c r="AS192" i="74"/>
  <c r="AS212" i="74"/>
  <c r="AR134" i="74"/>
  <c r="AR135" i="74" s="1"/>
  <c r="AR212" i="74"/>
  <c r="AR192" i="74"/>
  <c r="W192" i="74"/>
  <c r="W212" i="74"/>
  <c r="AK134" i="74"/>
  <c r="AK135" i="74" s="1"/>
  <c r="AK192" i="74"/>
  <c r="AK212" i="74"/>
  <c r="AH212" i="74"/>
  <c r="AH192" i="74"/>
  <c r="T212" i="74"/>
  <c r="T192" i="74"/>
  <c r="BB192" i="74"/>
  <c r="BB212" i="74"/>
  <c r="I192" i="74"/>
  <c r="I212" i="74"/>
  <c r="K212" i="74"/>
  <c r="K192" i="74"/>
  <c r="Z212" i="74"/>
  <c r="Z192" i="74"/>
  <c r="O212" i="74"/>
  <c r="O192" i="74"/>
  <c r="U212" i="74"/>
  <c r="U192" i="74"/>
  <c r="AX212" i="74"/>
  <c r="AX192" i="74"/>
  <c r="R212" i="74"/>
  <c r="R192" i="74"/>
  <c r="AV192" i="74"/>
  <c r="AV212" i="74"/>
  <c r="F212" i="74"/>
  <c r="F192" i="74"/>
  <c r="E212" i="74"/>
  <c r="Q212" i="74"/>
  <c r="Q192" i="74"/>
  <c r="AZ192" i="74"/>
  <c r="AZ212" i="74"/>
  <c r="AG212" i="74"/>
  <c r="AG192" i="74"/>
  <c r="J192" i="74"/>
  <c r="J212" i="74"/>
  <c r="X134" i="74"/>
  <c r="X135" i="74" s="1"/>
  <c r="X212" i="74"/>
  <c r="X192" i="74"/>
  <c r="AA212" i="74"/>
  <c r="AA192" i="74"/>
  <c r="AN192" i="74"/>
  <c r="AN212" i="74"/>
  <c r="AW212" i="74"/>
  <c r="AW192" i="74"/>
  <c r="H212" i="74"/>
  <c r="H192" i="74"/>
  <c r="AD192" i="74"/>
  <c r="AD212" i="74"/>
  <c r="AT192" i="74"/>
  <c r="AT212" i="74"/>
  <c r="AO212" i="74"/>
  <c r="AO192" i="74"/>
  <c r="AQ212" i="74"/>
  <c r="AQ192" i="74"/>
  <c r="AI192" i="74"/>
  <c r="AI212" i="74"/>
  <c r="AE212" i="74"/>
  <c r="AE192" i="74"/>
  <c r="F134" i="74"/>
  <c r="F135" i="74" s="1"/>
  <c r="L212" i="74"/>
  <c r="L192" i="74"/>
  <c r="L134" i="74"/>
  <c r="L135" i="74" s="1"/>
  <c r="AC134" i="74"/>
  <c r="AC135" i="74" s="1"/>
  <c r="AY134" i="74"/>
  <c r="AY135" i="74" s="1"/>
  <c r="S134" i="74"/>
  <c r="S135" i="74" s="1"/>
  <c r="R134" i="74"/>
  <c r="R135" i="74" s="1"/>
  <c r="AT134" i="74"/>
  <c r="AT135" i="74" s="1"/>
  <c r="AE134" i="74"/>
  <c r="AE135" i="74" s="1"/>
  <c r="AU134" i="74"/>
  <c r="AU135" i="74" s="1"/>
  <c r="AS134" i="74"/>
  <c r="AS135" i="74" s="1"/>
  <c r="P134" i="74"/>
  <c r="P135" i="74" s="1"/>
  <c r="AW134" i="74"/>
  <c r="AW135" i="74" s="1"/>
  <c r="AG134" i="74"/>
  <c r="AG135" i="74" s="1"/>
  <c r="AI134" i="74"/>
  <c r="AI135" i="74" s="1"/>
  <c r="AV134" i="74"/>
  <c r="AV135" i="74" s="1"/>
  <c r="Q134" i="74"/>
  <c r="Q135" i="74" s="1"/>
  <c r="AH134" i="74"/>
  <c r="AH135" i="74" s="1"/>
  <c r="AA134" i="74"/>
  <c r="AA135" i="74" s="1"/>
  <c r="Y134" i="74"/>
  <c r="Y135" i="74" s="1"/>
  <c r="J134" i="74"/>
  <c r="J135" i="74" s="1"/>
  <c r="AL134" i="74"/>
  <c r="AL135" i="74" s="1"/>
  <c r="N134" i="74"/>
  <c r="N135" i="74" s="1"/>
  <c r="G27" i="74"/>
  <c r="T134" i="74"/>
  <c r="T135" i="74" s="1"/>
  <c r="E27" i="74"/>
  <c r="AB134" i="74"/>
  <c r="AB135" i="74" s="1"/>
  <c r="B27" i="74"/>
  <c r="BB134" i="74"/>
  <c r="BB135" i="74" s="1"/>
  <c r="E134" i="74"/>
  <c r="E135" i="74" s="1"/>
  <c r="F27" i="74"/>
  <c r="U134" i="74"/>
  <c r="U135" i="74" s="1"/>
  <c r="K134" i="74"/>
  <c r="K135" i="74" s="1"/>
  <c r="I134" i="74"/>
  <c r="I135" i="74" s="1"/>
  <c r="AN134" i="74"/>
  <c r="AN135" i="74" s="1"/>
  <c r="W134" i="74"/>
  <c r="W135" i="74" s="1"/>
  <c r="V134" i="74"/>
  <c r="V135" i="74" s="1"/>
  <c r="AQ202" i="74" l="1"/>
  <c r="AQ222" i="74" s="1"/>
  <c r="AQ201" i="74"/>
  <c r="AQ221" i="74" s="1"/>
  <c r="AQ200" i="74"/>
  <c r="AG202" i="74"/>
  <c r="AG222" i="74" s="1"/>
  <c r="AG201" i="74"/>
  <c r="AG221" i="74" s="1"/>
  <c r="AG200" i="74"/>
  <c r="I202" i="74"/>
  <c r="I222" i="74" s="1"/>
  <c r="I201" i="74"/>
  <c r="I221" i="74" s="1"/>
  <c r="I200" i="74"/>
  <c r="I220" i="74" s="1"/>
  <c r="AR202" i="74"/>
  <c r="AR222" i="74" s="1"/>
  <c r="AR201" i="74"/>
  <c r="AR221" i="74" s="1"/>
  <c r="AR200" i="74"/>
  <c r="AR220" i="74" s="1"/>
  <c r="AW202" i="74"/>
  <c r="AW201" i="74"/>
  <c r="AW200" i="74"/>
  <c r="AX201" i="74"/>
  <c r="AX221" i="74" s="1"/>
  <c r="AX200" i="74"/>
  <c r="AX202" i="74"/>
  <c r="AX222" i="74" s="1"/>
  <c r="M201" i="74"/>
  <c r="M221" i="74" s="1"/>
  <c r="M200" i="74"/>
  <c r="M220" i="74" s="1"/>
  <c r="M202" i="74"/>
  <c r="M222" i="74" s="1"/>
  <c r="AM200" i="74"/>
  <c r="AM220" i="74" s="1"/>
  <c r="AM201" i="74"/>
  <c r="AM202" i="74"/>
  <c r="AI202" i="74"/>
  <c r="AI222" i="74" s="1"/>
  <c r="AI201" i="74"/>
  <c r="AI221" i="74" s="1"/>
  <c r="AI200" i="74"/>
  <c r="AY202" i="74"/>
  <c r="AY222" i="74" s="1"/>
  <c r="AY201" i="74"/>
  <c r="AY221" i="74" s="1"/>
  <c r="AY200" i="74"/>
  <c r="Y202" i="74"/>
  <c r="Y222" i="74" s="1"/>
  <c r="Y201" i="74"/>
  <c r="Y221" i="74" s="1"/>
  <c r="Y200" i="74"/>
  <c r="Y220" i="74" s="1"/>
  <c r="U202" i="74"/>
  <c r="U222" i="74" s="1"/>
  <c r="U201" i="74"/>
  <c r="U221" i="74" s="1"/>
  <c r="U200" i="74"/>
  <c r="U220" i="74" s="1"/>
  <c r="P200" i="74"/>
  <c r="P201" i="74"/>
  <c r="P221" i="74" s="1"/>
  <c r="P202" i="74"/>
  <c r="P222" i="74" s="1"/>
  <c r="AS201" i="74"/>
  <c r="AS221" i="74" s="1"/>
  <c r="AS200" i="74"/>
  <c r="AS202" i="74"/>
  <c r="AS222" i="74" s="1"/>
  <c r="AB202" i="74"/>
  <c r="AB222" i="74" s="1"/>
  <c r="AB201" i="74"/>
  <c r="AB221" i="74" s="1"/>
  <c r="AB200" i="74"/>
  <c r="AB220" i="74" s="1"/>
  <c r="AP202" i="74"/>
  <c r="AP222" i="74" s="1"/>
  <c r="AP201" i="74"/>
  <c r="AP221" i="74" s="1"/>
  <c r="AP200" i="74"/>
  <c r="AP220" i="74" s="1"/>
  <c r="AO202" i="74"/>
  <c r="AO222" i="74" s="1"/>
  <c r="AO201" i="74"/>
  <c r="AO221" i="74" s="1"/>
  <c r="AO200" i="74"/>
  <c r="AA202" i="74"/>
  <c r="AA222" i="74" s="1"/>
  <c r="AA201" i="74"/>
  <c r="AA221" i="74" s="1"/>
  <c r="AA200" i="74"/>
  <c r="O200" i="74"/>
  <c r="O201" i="74"/>
  <c r="O221" i="74" s="1"/>
  <c r="O202" i="74"/>
  <c r="O222" i="74" s="1"/>
  <c r="AH202" i="74"/>
  <c r="AH222" i="74" s="1"/>
  <c r="AH200" i="74"/>
  <c r="AH220" i="74" s="1"/>
  <c r="AH201" i="74"/>
  <c r="AH221" i="74" s="1"/>
  <c r="AJ202" i="74"/>
  <c r="AJ222" i="74" s="1"/>
  <c r="AJ200" i="74"/>
  <c r="AJ201" i="74"/>
  <c r="AJ221" i="74" s="1"/>
  <c r="Q202" i="74"/>
  <c r="Q222" i="74" s="1"/>
  <c r="Q201" i="74"/>
  <c r="Q221" i="74" s="1"/>
  <c r="Q200" i="74"/>
  <c r="F201" i="74"/>
  <c r="F200" i="74"/>
  <c r="F202" i="74"/>
  <c r="V201" i="74"/>
  <c r="V221" i="74" s="1"/>
  <c r="V200" i="74"/>
  <c r="V220" i="74" s="1"/>
  <c r="V202" i="74"/>
  <c r="V222" i="74" s="1"/>
  <c r="S202" i="74"/>
  <c r="S201" i="74"/>
  <c r="S200" i="74"/>
  <c r="AL201" i="74"/>
  <c r="AL221" i="74" s="1"/>
  <c r="AL200" i="74"/>
  <c r="AL220" i="74" s="1"/>
  <c r="AL202" i="74"/>
  <c r="AL222" i="74" s="1"/>
  <c r="T202" i="74"/>
  <c r="T222" i="74" s="1"/>
  <c r="T201" i="74"/>
  <c r="T221" i="74" s="1"/>
  <c r="T200" i="74"/>
  <c r="T220" i="74" s="1"/>
  <c r="AC202" i="74"/>
  <c r="AC201" i="74"/>
  <c r="AC200" i="74"/>
  <c r="AC220" i="74" s="1"/>
  <c r="AT201" i="74"/>
  <c r="AT221" i="74" s="1"/>
  <c r="AT200" i="74"/>
  <c r="AT202" i="74"/>
  <c r="AT222" i="74" s="1"/>
  <c r="AK201" i="74"/>
  <c r="AK221" i="74" s="1"/>
  <c r="AK200" i="74"/>
  <c r="AK220" i="74" s="1"/>
  <c r="AK202" i="74"/>
  <c r="AK222" i="74" s="1"/>
  <c r="X200" i="74"/>
  <c r="X201" i="74"/>
  <c r="X202" i="74"/>
  <c r="N201" i="74"/>
  <c r="N200" i="74"/>
  <c r="N220" i="74" s="1"/>
  <c r="N202" i="74"/>
  <c r="AN200" i="74"/>
  <c r="AN201" i="74"/>
  <c r="AN221" i="74" s="1"/>
  <c r="AN202" i="74"/>
  <c r="AN222" i="74" s="1"/>
  <c r="AD201" i="74"/>
  <c r="AD221" i="74" s="1"/>
  <c r="AD200" i="74"/>
  <c r="AD220" i="74" s="1"/>
  <c r="AD202" i="74"/>
  <c r="AD222" i="74" s="1"/>
  <c r="G200" i="74"/>
  <c r="G202" i="74"/>
  <c r="G222" i="74" s="1"/>
  <c r="G201" i="74"/>
  <c r="G221" i="74" s="1"/>
  <c r="E205" i="74"/>
  <c r="E225" i="74" s="1"/>
  <c r="E221" i="74"/>
  <c r="Z202" i="74"/>
  <c r="Z222" i="74" s="1"/>
  <c r="Z200" i="74"/>
  <c r="Z201" i="74"/>
  <c r="Z221" i="74" s="1"/>
  <c r="L202" i="74"/>
  <c r="L222" i="74" s="1"/>
  <c r="L200" i="74"/>
  <c r="L201" i="74"/>
  <c r="L221" i="74" s="1"/>
  <c r="K202" i="74"/>
  <c r="K222" i="74" s="1"/>
  <c r="K201" i="74"/>
  <c r="K221" i="74" s="1"/>
  <c r="K200" i="74"/>
  <c r="K220" i="74" s="1"/>
  <c r="AV200" i="74"/>
  <c r="AV220" i="74" s="1"/>
  <c r="AV202" i="74"/>
  <c r="AV222" i="74" s="1"/>
  <c r="AV201" i="74"/>
  <c r="AV221" i="74" s="1"/>
  <c r="AU200" i="74"/>
  <c r="AU220" i="74" s="1"/>
  <c r="AU202" i="74"/>
  <c r="AU222" i="74" s="1"/>
  <c r="AU201" i="74"/>
  <c r="AU221" i="74" s="1"/>
  <c r="AE200" i="74"/>
  <c r="AE220" i="74" s="1"/>
  <c r="AE202" i="74"/>
  <c r="AE222" i="74" s="1"/>
  <c r="AE201" i="74"/>
  <c r="AE221" i="74" s="1"/>
  <c r="H200" i="74"/>
  <c r="H201" i="74"/>
  <c r="H221" i="74" s="1"/>
  <c r="H202" i="74"/>
  <c r="H222" i="74" s="1"/>
  <c r="J200" i="74"/>
  <c r="J220" i="74" s="1"/>
  <c r="J202" i="74"/>
  <c r="J222" i="74" s="1"/>
  <c r="J201" i="74"/>
  <c r="J221" i="74" s="1"/>
  <c r="R202" i="74"/>
  <c r="R222" i="74" s="1"/>
  <c r="R201" i="74"/>
  <c r="R221" i="74" s="1"/>
  <c r="R200" i="74"/>
  <c r="W200" i="74"/>
  <c r="W201" i="74"/>
  <c r="W221" i="74" s="1"/>
  <c r="W202" i="74"/>
  <c r="W222" i="74" s="1"/>
  <c r="AF200" i="74"/>
  <c r="AF201" i="74"/>
  <c r="AF221" i="74" s="1"/>
  <c r="AF202" i="74"/>
  <c r="AF222" i="74" s="1"/>
  <c r="E206" i="74"/>
  <c r="E226" i="74" s="1"/>
  <c r="E222" i="74"/>
  <c r="BB201" i="74"/>
  <c r="BB221" i="74" s="1"/>
  <c r="BB202" i="74"/>
  <c r="BB222" i="74" s="1"/>
  <c r="BB200" i="74"/>
  <c r="AZ202" i="74"/>
  <c r="AZ201" i="74"/>
  <c r="AZ200" i="74"/>
  <c r="AZ220" i="74" s="1"/>
  <c r="BA201" i="74"/>
  <c r="BA221" i="74" s="1"/>
  <c r="BA202" i="74"/>
  <c r="BA222" i="74" s="1"/>
  <c r="BA200" i="74"/>
  <c r="BA220" i="74" s="1"/>
  <c r="AQ220" i="74"/>
  <c r="P220" i="74"/>
  <c r="AW220" i="74"/>
  <c r="O220" i="74"/>
  <c r="Z220" i="74"/>
  <c r="AJ220" i="74"/>
  <c r="AY220" i="74"/>
  <c r="W220" i="74"/>
  <c r="AO220" i="74"/>
  <c r="AX220" i="74"/>
  <c r="G220" i="74"/>
  <c r="AI220" i="74"/>
  <c r="H220" i="74"/>
  <c r="BB220" i="74"/>
  <c r="Q220" i="74"/>
  <c r="E204" i="74"/>
  <c r="E224" i="74" s="1"/>
  <c r="E220" i="74"/>
  <c r="AT220" i="74"/>
  <c r="AN220" i="74"/>
  <c r="AG220" i="74"/>
  <c r="F220" i="74"/>
  <c r="AF220" i="74"/>
  <c r="S220" i="74"/>
  <c r="X220" i="74"/>
  <c r="L220" i="74"/>
  <c r="R220" i="74"/>
  <c r="AA220" i="74"/>
  <c r="AS220" i="74"/>
  <c r="N222" i="74" l="1"/>
  <c r="AM222" i="74"/>
  <c r="AC221" i="74"/>
  <c r="AM221" i="74"/>
  <c r="N221" i="74"/>
  <c r="AC222" i="74"/>
  <c r="X222" i="74"/>
  <c r="F222" i="74"/>
  <c r="F206" i="74"/>
  <c r="X221" i="74"/>
  <c r="F221" i="74"/>
  <c r="F205" i="74"/>
  <c r="S221" i="74"/>
  <c r="AW221" i="74"/>
  <c r="S222" i="74"/>
  <c r="AW222" i="74"/>
  <c r="AZ222" i="74"/>
  <c r="AZ221" i="74"/>
  <c r="F204" i="74"/>
  <c r="G205" i="74" l="1"/>
  <c r="F225" i="74"/>
  <c r="G206" i="74"/>
  <c r="F226" i="74"/>
  <c r="F224" i="74"/>
  <c r="G204" i="74"/>
  <c r="H206" i="74" l="1"/>
  <c r="G226" i="74"/>
  <c r="H205" i="74"/>
  <c r="G225" i="74"/>
  <c r="G224" i="74"/>
  <c r="H204" i="74"/>
  <c r="I205" i="74" l="1"/>
  <c r="H225" i="74"/>
  <c r="I206" i="74"/>
  <c r="H226" i="74"/>
  <c r="H224" i="74"/>
  <c r="I204" i="74"/>
  <c r="J206" i="74" l="1"/>
  <c r="I226" i="74"/>
  <c r="J205" i="74"/>
  <c r="I225" i="74"/>
  <c r="I224" i="74"/>
  <c r="J204" i="74"/>
  <c r="K205" i="74" l="1"/>
  <c r="J225" i="74"/>
  <c r="K206" i="74"/>
  <c r="J226" i="74"/>
  <c r="J224" i="74"/>
  <c r="K204" i="74"/>
  <c r="L206" i="74" l="1"/>
  <c r="K226" i="74"/>
  <c r="L205" i="74"/>
  <c r="K225" i="74"/>
  <c r="K224" i="74"/>
  <c r="L204" i="74"/>
  <c r="M205" i="74" l="1"/>
  <c r="L225" i="74"/>
  <c r="M206" i="74"/>
  <c r="L226" i="74"/>
  <c r="L224" i="74"/>
  <c r="M204" i="74"/>
  <c r="B13" i="74" s="1"/>
  <c r="F13" i="74" l="1"/>
  <c r="G13" i="74" s="1"/>
  <c r="M226" i="74"/>
  <c r="N206" i="74"/>
  <c r="D13" i="74"/>
  <c r="E13" i="74" s="1"/>
  <c r="M225" i="74"/>
  <c r="N205" i="74"/>
  <c r="C13" i="74"/>
  <c r="M224" i="74"/>
  <c r="N204" i="74"/>
  <c r="O205" i="74" l="1"/>
  <c r="N225" i="74"/>
  <c r="O206" i="74"/>
  <c r="N226" i="74"/>
  <c r="N224" i="74"/>
  <c r="O204" i="74"/>
  <c r="P206" i="74" l="1"/>
  <c r="O226" i="74"/>
  <c r="P205" i="74"/>
  <c r="O225" i="74"/>
  <c r="O224" i="74"/>
  <c r="P204" i="74"/>
  <c r="Q205" i="74" l="1"/>
  <c r="P225" i="74"/>
  <c r="Q206" i="74"/>
  <c r="P226" i="74"/>
  <c r="P224" i="74"/>
  <c r="Q204" i="74"/>
  <c r="R206" i="74" l="1"/>
  <c r="Q226" i="74"/>
  <c r="R205" i="74"/>
  <c r="Q225" i="74"/>
  <c r="Q224" i="74"/>
  <c r="R204" i="74"/>
  <c r="B14" i="74" s="1"/>
  <c r="D14" i="74" l="1"/>
  <c r="E14" i="74" s="1"/>
  <c r="R225" i="74"/>
  <c r="S205" i="74"/>
  <c r="F14" i="74"/>
  <c r="G14" i="74" s="1"/>
  <c r="R226" i="74"/>
  <c r="S206" i="74"/>
  <c r="C14" i="74"/>
  <c r="R224" i="74"/>
  <c r="S204" i="74"/>
  <c r="T206" i="74" l="1"/>
  <c r="S226" i="74"/>
  <c r="T205" i="74"/>
  <c r="S225" i="74"/>
  <c r="S224" i="74"/>
  <c r="T204" i="74"/>
  <c r="U205" i="74" l="1"/>
  <c r="T225" i="74"/>
  <c r="U206" i="74"/>
  <c r="T226" i="74"/>
  <c r="T224" i="74"/>
  <c r="U204" i="74"/>
  <c r="V206" i="74" l="1"/>
  <c r="U226" i="74"/>
  <c r="V205" i="74"/>
  <c r="U225" i="74"/>
  <c r="U224" i="74"/>
  <c r="V204" i="74"/>
  <c r="W205" i="74" l="1"/>
  <c r="V225" i="74"/>
  <c r="W206" i="74"/>
  <c r="V226" i="74"/>
  <c r="V224" i="74"/>
  <c r="W204" i="74"/>
  <c r="B15" i="74" s="1"/>
  <c r="F15" i="74" l="1"/>
  <c r="G15" i="74" s="1"/>
  <c r="W226" i="74"/>
  <c r="X206" i="74"/>
  <c r="D15" i="74"/>
  <c r="E15" i="74" s="1"/>
  <c r="W225" i="74"/>
  <c r="X205" i="74"/>
  <c r="C15" i="74"/>
  <c r="W224" i="74"/>
  <c r="X204" i="74"/>
  <c r="Y206" i="74" l="1"/>
  <c r="X226" i="74"/>
  <c r="Y205" i="74"/>
  <c r="X225" i="74"/>
  <c r="X224" i="74"/>
  <c r="Y204" i="74"/>
  <c r="Z205" i="74" l="1"/>
  <c r="Y225" i="74"/>
  <c r="Z206" i="74"/>
  <c r="Y226" i="74"/>
  <c r="Y224" i="74"/>
  <c r="Z204" i="74"/>
  <c r="AA206" i="74" l="1"/>
  <c r="Z226" i="74"/>
  <c r="AA205" i="74"/>
  <c r="Z225" i="74"/>
  <c r="Z224" i="74"/>
  <c r="AA204" i="74"/>
  <c r="AB205" i="74" l="1"/>
  <c r="AA225" i="74"/>
  <c r="AB206" i="74"/>
  <c r="AA226" i="74"/>
  <c r="AA224" i="74"/>
  <c r="AB204" i="74"/>
  <c r="B16" i="74" s="1"/>
  <c r="F16" i="74" l="1"/>
  <c r="G16" i="74" s="1"/>
  <c r="AB226" i="74"/>
  <c r="AC206" i="74"/>
  <c r="D16" i="74"/>
  <c r="E16" i="74" s="1"/>
  <c r="AB225" i="74"/>
  <c r="AC205" i="74"/>
  <c r="C16" i="74"/>
  <c r="AB224" i="74"/>
  <c r="AC204" i="74"/>
  <c r="AD205" i="74" l="1"/>
  <c r="AC225" i="74"/>
  <c r="AD206" i="74"/>
  <c r="AC226" i="74"/>
  <c r="AC224" i="74"/>
  <c r="AD204" i="74"/>
  <c r="AE206" i="74" l="1"/>
  <c r="AD226" i="74"/>
  <c r="AE205" i="74"/>
  <c r="AD225" i="74"/>
  <c r="AD224" i="74"/>
  <c r="AE204" i="74"/>
  <c r="AF205" i="74" l="1"/>
  <c r="AE225" i="74"/>
  <c r="AF206" i="74"/>
  <c r="AE226" i="74"/>
  <c r="AE224" i="74"/>
  <c r="AF204" i="74"/>
  <c r="AG206" i="74" l="1"/>
  <c r="AF226" i="74"/>
  <c r="AG205" i="74"/>
  <c r="AF225" i="74"/>
  <c r="AF224" i="74"/>
  <c r="AG204" i="74"/>
  <c r="AH205" i="74" l="1"/>
  <c r="AG225" i="74"/>
  <c r="AH206" i="74"/>
  <c r="AG226" i="74"/>
  <c r="AG224" i="74"/>
  <c r="AH204" i="74"/>
  <c r="AI206" i="74" l="1"/>
  <c r="AH226" i="74"/>
  <c r="AI205" i="74"/>
  <c r="AH225" i="74"/>
  <c r="AH224" i="74"/>
  <c r="AI204" i="74"/>
  <c r="AJ205" i="74" l="1"/>
  <c r="AI225" i="74"/>
  <c r="AJ206" i="74"/>
  <c r="AI226" i="74"/>
  <c r="AI224" i="74"/>
  <c r="AJ204" i="74"/>
  <c r="AK206" i="74" l="1"/>
  <c r="AJ226" i="74"/>
  <c r="AK205" i="74"/>
  <c r="AJ225" i="74"/>
  <c r="AJ224" i="74"/>
  <c r="AK204" i="74"/>
  <c r="AL205" i="74" l="1"/>
  <c r="AK225" i="74"/>
  <c r="AL206" i="74"/>
  <c r="AK226" i="74"/>
  <c r="AK224" i="74"/>
  <c r="AL204" i="74"/>
  <c r="B17" i="74" s="1"/>
  <c r="F17" i="74" l="1"/>
  <c r="G17" i="74" s="1"/>
  <c r="AL226" i="74"/>
  <c r="AM206" i="74"/>
  <c r="D17" i="74"/>
  <c r="E17" i="74" s="1"/>
  <c r="AL225" i="74"/>
  <c r="AM205" i="74"/>
  <c r="C17" i="74"/>
  <c r="AL224" i="74"/>
  <c r="AM204" i="74"/>
  <c r="AN205" i="74" l="1"/>
  <c r="AM225" i="74"/>
  <c r="AN206" i="74"/>
  <c r="AM226" i="74"/>
  <c r="AM224" i="74"/>
  <c r="AN204" i="74"/>
  <c r="AO206" i="74" l="1"/>
  <c r="AN226" i="74"/>
  <c r="AO205" i="74"/>
  <c r="AN225" i="74"/>
  <c r="AN224" i="74"/>
  <c r="AO204" i="74"/>
  <c r="AP205" i="74" l="1"/>
  <c r="AO225" i="74"/>
  <c r="AP206" i="74"/>
  <c r="AO226" i="74"/>
  <c r="AO224" i="74"/>
  <c r="AP204" i="74"/>
  <c r="AQ206" i="74" l="1"/>
  <c r="AP226" i="74"/>
  <c r="AQ205" i="74"/>
  <c r="AP225" i="74"/>
  <c r="AP224" i="74"/>
  <c r="AQ204" i="74"/>
  <c r="AR205" i="74" l="1"/>
  <c r="AQ225" i="74"/>
  <c r="AR206" i="74"/>
  <c r="AQ226" i="74"/>
  <c r="AQ224" i="74"/>
  <c r="AR204" i="74"/>
  <c r="AS206" i="74" l="1"/>
  <c r="AR226" i="74"/>
  <c r="AS205" i="74"/>
  <c r="AR225" i="74"/>
  <c r="AR224" i="74"/>
  <c r="AS204" i="74"/>
  <c r="AT205" i="74" l="1"/>
  <c r="AS225" i="74"/>
  <c r="AT206" i="74"/>
  <c r="AS226" i="74"/>
  <c r="AS224" i="74"/>
  <c r="AT204" i="74"/>
  <c r="AU206" i="74" l="1"/>
  <c r="AT226" i="74"/>
  <c r="AU205" i="74"/>
  <c r="AT225" i="74"/>
  <c r="AT224" i="74"/>
  <c r="AU204" i="74"/>
  <c r="AV205" i="74" l="1"/>
  <c r="AU225" i="74"/>
  <c r="AV206" i="74"/>
  <c r="AU226" i="74"/>
  <c r="AU224" i="74"/>
  <c r="AV204" i="74"/>
  <c r="B18" i="74" s="1"/>
  <c r="F18" i="74" l="1"/>
  <c r="G18" i="74" s="1"/>
  <c r="AV226" i="74"/>
  <c r="AW206" i="74"/>
  <c r="D18" i="74"/>
  <c r="E18" i="74" s="1"/>
  <c r="AV225" i="74"/>
  <c r="AW205" i="74"/>
  <c r="C18" i="74"/>
  <c r="AV224" i="74"/>
  <c r="AW204" i="74"/>
  <c r="AX205" i="74" l="1"/>
  <c r="AW225" i="74"/>
  <c r="AX206" i="74"/>
  <c r="AW226" i="74"/>
  <c r="AW224" i="74"/>
  <c r="AX204" i="74"/>
  <c r="AY206" i="74" l="1"/>
  <c r="AX226" i="74"/>
  <c r="AY205" i="74"/>
  <c r="AX225" i="74"/>
  <c r="AX224" i="74"/>
  <c r="AY204" i="74"/>
  <c r="AY225" i="74" l="1"/>
  <c r="AZ205" i="74"/>
  <c r="AY226" i="74"/>
  <c r="AZ206" i="74"/>
  <c r="AY224" i="74"/>
  <c r="AZ204" i="74"/>
  <c r="AZ226" i="74" l="1"/>
  <c r="BA206" i="74"/>
  <c r="BA205" i="74"/>
  <c r="AZ225" i="74"/>
  <c r="AZ224" i="74"/>
  <c r="BA204" i="74"/>
  <c r="BB205" i="74" l="1"/>
  <c r="BB225" i="74" s="1"/>
  <c r="BA225" i="74"/>
  <c r="BB206" i="74"/>
  <c r="BB226" i="74" s="1"/>
  <c r="BA226" i="74"/>
  <c r="BA224" i="74"/>
  <c r="BB204" i="74"/>
  <c r="BB224" i="7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Callum Mayfield</author>
  </authors>
  <commentList>
    <comment ref="B10" authorId="0" shapeId="0" xr:uid="{00000000-0006-0000-0C00-000001000000}">
      <text>
        <r>
          <rPr>
            <b/>
            <sz val="9"/>
            <color indexed="81"/>
            <rFont val="Tahoma"/>
            <family val="2"/>
          </rPr>
          <t>Ofgem:</t>
        </r>
        <r>
          <rPr>
            <sz val="9"/>
            <color indexed="81"/>
            <rFont val="Tahoma"/>
            <family val="2"/>
          </rPr>
          <t xml:space="preserve">
Enter as year (eg 2027)
</t>
        </r>
      </text>
    </comment>
    <comment ref="B209" authorId="0" shapeId="0" xr:uid="{9407A467-1CDF-434A-A992-30A9A9FB22B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Callum Mayfield</author>
  </authors>
  <commentList>
    <comment ref="B10" authorId="0" shapeId="0" xr:uid="{A1EF2A45-ACAE-4986-8F9E-DB43C4BEE2DC}">
      <text>
        <r>
          <rPr>
            <b/>
            <sz val="9"/>
            <color indexed="81"/>
            <rFont val="Tahoma"/>
            <family val="2"/>
          </rPr>
          <t>Ofgem:</t>
        </r>
        <r>
          <rPr>
            <sz val="9"/>
            <color indexed="81"/>
            <rFont val="Tahoma"/>
            <family val="2"/>
          </rPr>
          <t xml:space="preserve">
Enter as year (eg 2027)
</t>
        </r>
      </text>
    </comment>
    <comment ref="B229" authorId="0" shapeId="0" xr:uid="{E1125252-2BA8-4CE8-BF85-C3BD298A2128}">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Callum Mayfield</author>
  </authors>
  <commentList>
    <comment ref="B10" authorId="0" shapeId="0" xr:uid="{2A7AE18A-39E9-49CE-B3AD-BED39B57C4B6}">
      <text>
        <r>
          <rPr>
            <b/>
            <sz val="9"/>
            <color indexed="81"/>
            <rFont val="Tahoma"/>
            <family val="2"/>
          </rPr>
          <t>Ofgem:</t>
        </r>
        <r>
          <rPr>
            <sz val="9"/>
            <color indexed="81"/>
            <rFont val="Tahoma"/>
            <family val="2"/>
          </rPr>
          <t xml:space="preserve">
Enter as year (eg 2027)
</t>
        </r>
      </text>
    </comment>
    <comment ref="B229" authorId="0" shapeId="0" xr:uid="{39C5B56E-4EC4-4B80-9A9C-31859CF0228A}">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Callum Mayfield</author>
  </authors>
  <commentList>
    <comment ref="B10" authorId="0" shapeId="0" xr:uid="{AF657643-E38A-4C23-B392-323F543768F8}">
      <text>
        <r>
          <rPr>
            <b/>
            <sz val="9"/>
            <color indexed="81"/>
            <rFont val="Tahoma"/>
            <family val="2"/>
          </rPr>
          <t>Ofgem:</t>
        </r>
        <r>
          <rPr>
            <sz val="9"/>
            <color indexed="81"/>
            <rFont val="Tahoma"/>
            <family val="2"/>
          </rPr>
          <t xml:space="preserve">
Enter as year (eg 2027)
</t>
        </r>
      </text>
    </comment>
    <comment ref="B229" authorId="0" shapeId="0" xr:uid="{65D72BD5-1BFC-475E-A656-16F49160D49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Callum Mayfield</author>
  </authors>
  <commentList>
    <comment ref="B10" authorId="0" shapeId="0" xr:uid="{B567D14E-6259-4CBA-8EF2-1F18B2D728EE}">
      <text>
        <r>
          <rPr>
            <b/>
            <sz val="9"/>
            <color indexed="81"/>
            <rFont val="Tahoma"/>
            <family val="2"/>
          </rPr>
          <t>Ofgem:</t>
        </r>
        <r>
          <rPr>
            <sz val="9"/>
            <color indexed="81"/>
            <rFont val="Tahoma"/>
            <family val="2"/>
          </rPr>
          <t xml:space="preserve">
Enter as year (eg 2027)
</t>
        </r>
      </text>
    </comment>
    <comment ref="B229" authorId="0" shapeId="0" xr:uid="{ED24D2EE-1EDD-4B21-AF6C-9FC503A099D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Callum Mayfield</author>
  </authors>
  <commentList>
    <comment ref="B10" authorId="0" shapeId="0" xr:uid="{741954C1-50ED-461F-8072-053D8BA9E713}">
      <text>
        <r>
          <rPr>
            <b/>
            <sz val="9"/>
            <color indexed="81"/>
            <rFont val="Tahoma"/>
            <family val="2"/>
          </rPr>
          <t>Ofgem:</t>
        </r>
        <r>
          <rPr>
            <sz val="9"/>
            <color indexed="81"/>
            <rFont val="Tahoma"/>
            <family val="2"/>
          </rPr>
          <t xml:space="preserve">
Enter as year (eg 2027)
</t>
        </r>
      </text>
    </comment>
    <comment ref="B229" authorId="0" shapeId="0" xr:uid="{8BC9C68C-3F9C-4A7A-9F4E-B753518A47E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Callum Mayfield</author>
  </authors>
  <commentList>
    <comment ref="B10" authorId="0" shapeId="0" xr:uid="{B0B0EF6C-2ACE-463A-BD5A-2E63EF76127C}">
      <text>
        <r>
          <rPr>
            <b/>
            <sz val="9"/>
            <color indexed="81"/>
            <rFont val="Tahoma"/>
            <family val="2"/>
          </rPr>
          <t>Ofgem:</t>
        </r>
        <r>
          <rPr>
            <sz val="9"/>
            <color indexed="81"/>
            <rFont val="Tahoma"/>
            <family val="2"/>
          </rPr>
          <t xml:space="preserve">
Enter as year (eg 2027)
</t>
        </r>
      </text>
    </comment>
    <comment ref="B229" authorId="0" shapeId="0" xr:uid="{3BA3F6F1-4BDF-41E4-B7A4-D21BB2AD8BDD}">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Callum Mayfield</author>
  </authors>
  <commentList>
    <comment ref="B10" authorId="0" shapeId="0" xr:uid="{F11FA219-9D01-4930-ABDE-6911FFCFAB8D}">
      <text>
        <r>
          <rPr>
            <b/>
            <sz val="9"/>
            <color indexed="81"/>
            <rFont val="Tahoma"/>
            <family val="2"/>
          </rPr>
          <t>Ofgem:</t>
        </r>
        <r>
          <rPr>
            <sz val="9"/>
            <color indexed="81"/>
            <rFont val="Tahoma"/>
            <family val="2"/>
          </rPr>
          <t xml:space="preserve">
Enter as year (eg 2027)
</t>
        </r>
      </text>
    </comment>
    <comment ref="B229" authorId="0" shapeId="0" xr:uid="{BA10A367-C3EC-4B50-9DB0-304E1D3975F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Callum Mayfield</author>
  </authors>
  <commentList>
    <comment ref="B10" authorId="0" shapeId="0" xr:uid="{1586D3F9-26D8-4597-9F2D-8EB51DA86EB6}">
      <text>
        <r>
          <rPr>
            <b/>
            <sz val="9"/>
            <color indexed="81"/>
            <rFont val="Tahoma"/>
            <family val="2"/>
          </rPr>
          <t>Ofgem:</t>
        </r>
        <r>
          <rPr>
            <sz val="9"/>
            <color indexed="81"/>
            <rFont val="Tahoma"/>
            <family val="2"/>
          </rPr>
          <t xml:space="preserve">
Enter as year (eg 2027)
</t>
        </r>
      </text>
    </comment>
    <comment ref="B229" authorId="0" shapeId="0" xr:uid="{5C7F7A17-3A97-4785-B216-2BE0E63C9FD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Callum Mayfield</author>
  </authors>
  <commentList>
    <comment ref="B10" authorId="0" shapeId="0" xr:uid="{29D83936-D693-4493-8E0B-79A5841263D3}">
      <text>
        <r>
          <rPr>
            <b/>
            <sz val="9"/>
            <color indexed="81"/>
            <rFont val="Tahoma"/>
            <family val="2"/>
          </rPr>
          <t>Ofgem:</t>
        </r>
        <r>
          <rPr>
            <sz val="9"/>
            <color indexed="81"/>
            <rFont val="Tahoma"/>
            <family val="2"/>
          </rPr>
          <t xml:space="preserve">
Enter as year (eg 2027)
</t>
        </r>
      </text>
    </comment>
    <comment ref="B229" authorId="0" shapeId="0" xr:uid="{0F0A22B7-1E7E-4EBC-94BE-05F1046EC0B3}">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Callum Mayfield</author>
  </authors>
  <commentList>
    <comment ref="B10" authorId="0" shapeId="0" xr:uid="{B2A352BB-A29C-4C88-8E1E-0644E5F5E23A}">
      <text>
        <r>
          <rPr>
            <b/>
            <sz val="9"/>
            <color indexed="81"/>
            <rFont val="Tahoma"/>
            <family val="2"/>
          </rPr>
          <t>Ofgem:</t>
        </r>
        <r>
          <rPr>
            <sz val="9"/>
            <color indexed="81"/>
            <rFont val="Tahoma"/>
            <family val="2"/>
          </rPr>
          <t xml:space="preserve">
Enter as year (eg 2027)
</t>
        </r>
      </text>
    </comment>
    <comment ref="B229" authorId="0" shapeId="0" xr:uid="{F6C62201-F747-4A13-8D04-501C62A7A21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<sst xmlns="http://schemas.openxmlformats.org/spreadsheetml/2006/main" count="4895" uniqueCount="573">
  <si>
    <t>RIIO-GD3 Cost Benefit Analysis template</t>
  </si>
  <si>
    <t xml:space="preserve">
Publication date:</t>
  </si>
  <si>
    <t>Contact:</t>
  </si>
  <si>
    <t>Team:</t>
  </si>
  <si>
    <t>Gas Distribution Cost Assessment</t>
  </si>
  <si>
    <t>Tel:</t>
  </si>
  <si>
    <t>Email:</t>
  </si>
  <si>
    <t>CBA Version</t>
  </si>
  <si>
    <t>Sheet name</t>
  </si>
  <si>
    <t>Cell reference</t>
  </si>
  <si>
    <t>Changes made in the CBA template</t>
  </si>
  <si>
    <t>Change made by</t>
  </si>
  <si>
    <t>v2</t>
  </si>
  <si>
    <t>Fixed Data</t>
  </si>
  <si>
    <t>B10</t>
  </si>
  <si>
    <t>Safety disproportion factor revised to 10</t>
  </si>
  <si>
    <t>Duncan Innes</t>
  </si>
  <si>
    <t>Baseline/Option</t>
  </si>
  <si>
    <t>Row 146-147</t>
  </si>
  <si>
    <t>Safety disproportion factor added to calculations</t>
  </si>
  <si>
    <t>Row 75</t>
  </si>
  <si>
    <t>Calculation corrected from column F onwards (value now divides by 100)</t>
  </si>
  <si>
    <t>Row 143-154 &amp; 172-178</t>
  </si>
  <si>
    <t>Cell formatting corrected to reflect which cells contain formulae and which are user inputs</t>
  </si>
  <si>
    <t>Rows 196-197</t>
  </si>
  <si>
    <t>Sumif formulae corrected</t>
  </si>
  <si>
    <t>Rows 190-214</t>
  </si>
  <si>
    <t>Corrections for consistency: rows for pass through costs and financial cost/benefits now appear in all tabs</t>
  </si>
  <si>
    <t>v3</t>
  </si>
  <si>
    <t>Baseline/Options tabs</t>
  </si>
  <si>
    <t>Rows 211:219</t>
  </si>
  <si>
    <t>Corrections made to include both Pass-through totals and Financial totals on all tabs</t>
  </si>
  <si>
    <t>Rows 221:227</t>
  </si>
  <si>
    <t>Existing rows relabelled as Annual Totals and additional rows provided for Net Present Value</t>
  </si>
  <si>
    <t>B7</t>
  </si>
  <si>
    <t>Dropdown option added</t>
  </si>
  <si>
    <t>BF42:BH42</t>
  </si>
  <si>
    <t xml:space="preserve">Data added in </t>
  </si>
  <si>
    <t>Row 31</t>
  </si>
  <si>
    <t>Circular reference corrected</t>
  </si>
  <si>
    <t>Row 192</t>
  </si>
  <si>
    <t>Correct formula added in</t>
  </si>
  <si>
    <t>E195 &amp; E208</t>
  </si>
  <si>
    <t>Formulae corrected</t>
  </si>
  <si>
    <t>Column BI</t>
  </si>
  <si>
    <t>Fixed data extended out to 2076 to match Baseline/Options sheets</t>
  </si>
  <si>
    <t>v4</t>
  </si>
  <si>
    <t>B18:19</t>
  </si>
  <si>
    <t>RIIO3 and subsequent period Depreciation Acceleration Factors added in</t>
  </si>
  <si>
    <t>Rows 84:127</t>
  </si>
  <si>
    <t>Depreciation calculations amended to allow for Acceleration Factors. Depreciation calculations for post-2050 investments removed</t>
  </si>
  <si>
    <t xml:space="preserve">Annual Total  Low and High formula references incorrect cells </t>
  </si>
  <si>
    <t>lines 209 and 210  =SUM(E198:E200,E202,E204:E206)</t>
  </si>
  <si>
    <t>Francisco Moraiz</t>
  </si>
  <si>
    <t>Baseline/Option tabs</t>
  </si>
  <si>
    <t>B13:g18</t>
  </si>
  <si>
    <t>$E$53:$AW$53 replace with $E$53:$bb$53</t>
  </si>
  <si>
    <t>Depreciation calculation not working (F84:BB106)</t>
  </si>
  <si>
    <t>modify the formula</t>
  </si>
  <si>
    <t>v5</t>
  </si>
  <si>
    <t>Option tabs 4-10</t>
  </si>
  <si>
    <t>AZ75:BB75</t>
  </si>
  <si>
    <t>Formulae corrected to include 10^2 factor</t>
  </si>
  <si>
    <t>Summary tab</t>
  </si>
  <si>
    <t>F9:G19</t>
  </si>
  <si>
    <t>Formulae corrected to only include RIIO3 expenditure</t>
  </si>
  <si>
    <t>Rows 84:107</t>
  </si>
  <si>
    <t>Formulae corrected to reflect fact that costs should be entered as negative numbers</t>
  </si>
  <si>
    <t>Row 81</t>
  </si>
  <si>
    <t>Capitalisation rates set to 0 from 2050 onwards</t>
  </si>
  <si>
    <t>A29:G40</t>
  </si>
  <si>
    <t>Outputs table restored and instruction added to Guidance</t>
  </si>
  <si>
    <t>v6</t>
  </si>
  <si>
    <t>Row 190</t>
  </si>
  <si>
    <t>Capex formula corrected to include expensed investment</t>
  </si>
  <si>
    <t>Rows 186:187</t>
  </si>
  <si>
    <t>Discount formula corrected</t>
  </si>
  <si>
    <t>Tab Name</t>
  </si>
  <si>
    <t>Brief Description</t>
  </si>
  <si>
    <t>Instructions</t>
  </si>
  <si>
    <t>Summary</t>
  </si>
  <si>
    <t>Presents summary tables, showing the present value (PV) and net present value (NPV) of each option at different points in time and under different carbon pricing scenarios</t>
  </si>
  <si>
    <t>All cells in the summary table are automatically calculated. Please note, an Option name must be entered into cell B6 for Baseline and Option sheets in order for the summary table to populate. 
There are summary boxes provided to restate the key points from the Engineering Justification Paper, Stakeholder and GDN views that support the underlying justification for the preferred option.</t>
  </si>
  <si>
    <t>Full Opt. Considered</t>
  </si>
  <si>
    <t>A tab providing a full summary list of options considered &amp; rejected before full costing for the investment decision. Stated aim should reflect a brief summary of engineering justification.</t>
  </si>
  <si>
    <r>
      <t xml:space="preserve">Provide a description of the stated aim of the investment decision &amp; also include options that have been considered, including those which have been rejected, before full costing.
</t>
    </r>
    <r>
      <rPr>
        <b/>
        <sz val="10"/>
        <color theme="1"/>
        <rFont val="Verdana"/>
        <family val="2"/>
      </rPr>
      <t xml:space="preserve">Please </t>
    </r>
    <r>
      <rPr>
        <sz val="10"/>
        <color theme="1"/>
        <rFont val="Verdana"/>
        <family val="2"/>
      </rPr>
      <t>use the drop down list (Y/N), to select if the option is included in the CBA. 
If the option has been included, then please clarify which tab it is corresponding to. 
Each option within the short list of those options that have been considered and costed, should provide a brief description &amp; a clear rationale for including/excluding them in the comment section.</t>
    </r>
  </si>
  <si>
    <t>A tab containing all key sources of data &amp; relevant static data points. This tab also contains the depreciation calculation reference, and lists of the Investment and Output types that can be used in the Baseline/Options tabs</t>
  </si>
  <si>
    <r>
      <t xml:space="preserve">This tab contains all fixed data points and drop-down menu lists required for the CBA to function.  
</t>
    </r>
    <r>
      <rPr>
        <b/>
        <sz val="10"/>
        <color theme="1"/>
        <rFont val="Verdana"/>
        <family val="2"/>
      </rPr>
      <t xml:space="preserve">Please enter </t>
    </r>
    <r>
      <rPr>
        <sz val="10"/>
        <color theme="1"/>
        <rFont val="Verdana"/>
        <family val="2"/>
      </rPr>
      <t>pre-tax WACC consistent with your business plan in this tab.
Depreciation Acceleration Factors (as described in the SSMD Finance Annex p180-181) have been included for RIIO3 and subsequent price controls to enable users to test out the potential impact should these be applied</t>
    </r>
  </si>
  <si>
    <t>Risk Register</t>
  </si>
  <si>
    <t>A tab for documenting risks associated with the chosen investment decision, and actions to manage each risk.</t>
  </si>
  <si>
    <r>
      <t xml:space="preserve">Please fill in this tab </t>
    </r>
    <r>
      <rPr>
        <b/>
        <u/>
        <sz val="10"/>
        <color theme="1"/>
        <rFont val="Verdana"/>
        <family val="2"/>
      </rPr>
      <t>only</t>
    </r>
    <r>
      <rPr>
        <b/>
        <sz val="10"/>
        <color theme="1"/>
        <rFont val="Verdana"/>
        <family val="2"/>
      </rPr>
      <t xml:space="preserve"> </t>
    </r>
    <r>
      <rPr>
        <sz val="10"/>
        <color theme="1"/>
        <rFont val="Verdana"/>
        <family val="2"/>
      </rPr>
      <t xml:space="preserve">for the preferred option; details should be provided for all risk(s) affecting the following areas: 
(i) Delivery timeframe; (ii) Distinct variance in original forecast cost; &amp; 
(iii) Criteria which may result in the scheme being cancelled or significantly delayed. 
</t>
    </r>
    <r>
      <rPr>
        <b/>
        <sz val="10"/>
        <color theme="1"/>
        <rFont val="Verdana"/>
        <family val="2"/>
      </rPr>
      <t xml:space="preserve">Each row </t>
    </r>
    <r>
      <rPr>
        <sz val="10"/>
        <color theme="1"/>
        <rFont val="Verdana"/>
        <family val="2"/>
      </rPr>
      <t>should be treated as a single risk entry, the expectation is for relevant information on the: 
Risk Description; 
Impact; 
Liklihood; 
Mitigation/Controls 
&amp; any relevant commentary would be included as supporting evidence.</t>
    </r>
  </si>
  <si>
    <t>Baseline sheets</t>
  </si>
  <si>
    <r>
      <t xml:space="preserve">A tab which captures &amp; quantifies the Baseline approach </t>
    </r>
    <r>
      <rPr>
        <i/>
        <sz val="10"/>
        <color theme="1"/>
        <rFont val="Verdana"/>
        <family val="2"/>
      </rPr>
      <t xml:space="preserve">(your 'do minimum' or 'reference scenario' e.g. do nothing, ongoing maintenance of existing asset or the option which requires the minimim investment) </t>
    </r>
    <r>
      <rPr>
        <sz val="10"/>
        <color theme="1"/>
        <rFont val="Verdana"/>
        <family val="2"/>
      </rPr>
      <t>&amp; feeds this information back to the Summary tab.</t>
    </r>
  </si>
  <si>
    <r>
      <t xml:space="preserve">Baseline should represent your 'do minimum' or 'reference scenario' </t>
    </r>
    <r>
      <rPr>
        <i/>
        <sz val="10"/>
        <color theme="1"/>
        <rFont val="Verdana"/>
        <family val="2"/>
      </rPr>
      <t>(e.g. do nothing, ongoing maintenance of existing asset or the option which requires the minimim investment)</t>
    </r>
    <r>
      <rPr>
        <sz val="10"/>
        <color theme="1"/>
        <rFont val="Verdana"/>
        <family val="2"/>
      </rPr>
      <t xml:space="preserve">.
Rows 39-58 should capture the ongoing maintenance &amp; repair costs associated with the 'do minimum' scenario. For asset health expenditure, this should cover the whole of the asset population. 
</t>
    </r>
    <r>
      <rPr>
        <b/>
        <sz val="10"/>
        <color theme="1"/>
        <rFont val="Verdana"/>
        <family val="2"/>
      </rPr>
      <t xml:space="preserve">Please </t>
    </r>
    <r>
      <rPr>
        <sz val="10"/>
        <color theme="1"/>
        <rFont val="Verdana"/>
        <family val="2"/>
      </rPr>
      <t xml:space="preserve">refer to guidance on completing </t>
    </r>
    <r>
      <rPr>
        <i/>
        <sz val="10"/>
        <color theme="1"/>
        <rFont val="Verdana"/>
        <family val="2"/>
      </rPr>
      <t>'Option sheet'.</t>
    </r>
  </si>
  <si>
    <t>Baseline workings sheet</t>
  </si>
  <si>
    <t>A tab providing additional detail on the values entered for the Baseline</t>
  </si>
  <si>
    <r>
      <t>Please refer to guidance on completing '</t>
    </r>
    <r>
      <rPr>
        <i/>
        <sz val="10"/>
        <color theme="1"/>
        <rFont val="Verdana"/>
        <family val="2"/>
      </rPr>
      <t>Option Workings sheets'</t>
    </r>
  </si>
  <si>
    <t>Option sheets</t>
  </si>
  <si>
    <t>A tab which captures &amp; quantifies each potential option for investment &amp; feeds this information back to the Summary tab.</t>
  </si>
  <si>
    <r>
      <t>The user should populate the yellow cells. All other cells are either fixed or auto-populated.
Enter costs / benefits in 2023/24 prices (£m).  Expenditure and costs should be entered as negative values. Benefits should be entered as positive values. Technical inputs (e.g. GWh leakage) should be entered as positive values.  
Costs entered for the preferred option should broadly correspond to values set out in company Business Plans (i.e. should exclude RPEs and include ongoing efficiencies consistent with assumptions contained in your Business Plan submission), with any differences explained in the Company View box.
Enter costs</t>
    </r>
    <r>
      <rPr>
        <b/>
        <sz val="10"/>
        <color theme="1"/>
        <rFont val="Verdana"/>
        <family val="2"/>
      </rPr>
      <t xml:space="preserve"> </t>
    </r>
    <r>
      <rPr>
        <sz val="10"/>
        <color theme="1"/>
        <rFont val="Verdana"/>
        <family val="2"/>
      </rPr>
      <t>and benefits asociated with the option.</t>
    </r>
    <r>
      <rPr>
        <sz val="10"/>
        <color theme="1"/>
        <rFont val="Verdana"/>
        <family val="2"/>
      </rPr>
      <t xml:space="preserve">
Enter the Option Name, a Scheme Reference ID, and an Engineering Justification Reference consistent with that used in the EJP; define the Expenditure Type (consistent with the type of EJP structure used) and then use the drop down in B9 to indicate if this is the preferred option. 
The Option Description box should be used to enable Ofgem to quickly recognise the work being described, and to link it to the relevant sections of the EJP and the Business Plan. The level of detail required will vary according to the nature of the option. Please also provide a brief description of the: (i) Engineering Description; (ii) Stakeholder feedback &amp; (iii) Company view of the option.
The capitalisation rate applies only to capitalised costs and should therefore normally be set at 100%. The same capitalisation rate should be used for the baseline and each of the options. 
Enter the first year in which investment occurs. This should be the first year in which capex/repex spend occurs.
Completion of the Outputs table is optional but can be used where non-financial outputs of the proposed investment can be usefully quantified
Expenditure section: Please select the Asset Class and Intervention Type from the drop-down lists &amp; enter the corresponding volume/units. Use column C to enter any additional descriptive information, should it be required.  Enter any categories of opex spending and passthrough costs where one or more options will differ from the baseline. 
Other Costs/Benefits section: Please enter figures for the defined categories in the Inputs table, and the Calculated Values table will populate automatically. For any other relevant costs or benefits, add the value of these in the Calculated Values table, choosing an appropriate Category in column B. If useful, values may also be added to the Inputs table.  
For the Baseline and the preferred Option, enter the Monetised Risk score of the option, as calculated by your company's NARM model.
Please then highlight your chosen option by colouring the worksheet tab </t>
    </r>
    <r>
      <rPr>
        <b/>
        <sz val="10"/>
        <color theme="1"/>
        <rFont val="Verdana"/>
        <family val="2"/>
      </rPr>
      <t>yellow.</t>
    </r>
  </si>
  <si>
    <t>Option Workings sheets</t>
  </si>
  <si>
    <t>A tab associated with each option sheet that has been completed, providing additional detail on the values entered for that option</t>
  </si>
  <si>
    <t>These sheets should be used to provide additional information on how the costs and benefits entered on the Option sheet were calculated. There are two parts to this: a disaggregated view of the costs entered in the Option sheet, and a description of how longer-term costs have been forecasted. 
For the first part, we are still considering what level of disaggregation is appropriate and will engage with stakeholders on this. 
In the 'Long Term Cost/Benefit Assumptions' section the user should briefly summarise the assumptions used to calculate long-term (&gt;10 year) cost/benefit inputs (eg "Opex assumed to increase at 1%/year based on historic trends"). In most cases we would expect these to be the same across the baseline and different options. If detailed descriptions are required (eg to explain assumptions around whole life costs of assets) these should be included as part of the EJP</t>
  </si>
  <si>
    <t>Colour code</t>
  </si>
  <si>
    <t>Cell colour:</t>
  </si>
  <si>
    <t>User populated cells</t>
  </si>
  <si>
    <t>Formula/Calculation</t>
  </si>
  <si>
    <t>Comparison cells - automatically calculated</t>
  </si>
  <si>
    <t>Category description</t>
  </si>
  <si>
    <r>
      <rPr>
        <b/>
        <sz val="10"/>
        <color theme="1"/>
        <rFont val="Verdana"/>
        <family val="2"/>
      </rPr>
      <t>Title</t>
    </r>
    <r>
      <rPr>
        <sz val="10"/>
        <color theme="1"/>
        <rFont val="Verdana"/>
        <family val="2"/>
      </rPr>
      <t>, name or desciption</t>
    </r>
  </si>
  <si>
    <t>SUMMARY - BASE CASE</t>
  </si>
  <si>
    <t>Central estimate</t>
  </si>
  <si>
    <t>Low CO2 price estimate</t>
  </si>
  <si>
    <t>High CO2 price estimate</t>
  </si>
  <si>
    <t>NPV of costs and benefits</t>
  </si>
  <si>
    <t>NPVs of costs and benefits (absolute, £m)</t>
  </si>
  <si>
    <t>Option No.</t>
  </si>
  <si>
    <t>Desc. Of Option</t>
  </si>
  <si>
    <t>Preferred Option</t>
  </si>
  <si>
    <r>
      <t xml:space="preserve">Total RIIO3 Forecast Expenditure
</t>
    </r>
    <r>
      <rPr>
        <i/>
        <sz val="9"/>
        <color theme="1"/>
        <rFont val="Verdana"/>
        <family val="2"/>
      </rPr>
      <t>(£m)</t>
    </r>
  </si>
  <si>
    <r>
      <rPr>
        <b/>
        <sz val="9"/>
        <color theme="1"/>
        <rFont val="Verdana"/>
        <family val="2"/>
      </rPr>
      <t>Spend Area</t>
    </r>
    <r>
      <rPr>
        <sz val="9"/>
        <color theme="1"/>
        <rFont val="Verdana"/>
        <family val="2"/>
      </rPr>
      <t xml:space="preserve">
</t>
    </r>
    <r>
      <rPr>
        <i/>
        <sz val="9"/>
        <color theme="1"/>
        <rFont val="Verdana"/>
        <family val="2"/>
      </rPr>
      <t>(RRP Table Reference)</t>
    </r>
  </si>
  <si>
    <t>Engineering Justification</t>
  </si>
  <si>
    <t>Stakeholder Support Summary</t>
  </si>
  <si>
    <t>GDN View</t>
  </si>
  <si>
    <t>Capitalised</t>
  </si>
  <si>
    <t>Non-capitalised</t>
  </si>
  <si>
    <t>Baseline</t>
  </si>
  <si>
    <t>See Engineering Justification in Baseline tab</t>
  </si>
  <si>
    <t>See Stakeholder Support Summary in Baseline tab</t>
  </si>
  <si>
    <t>See GDN View in Baseline tab</t>
  </si>
  <si>
    <t>Option_1</t>
  </si>
  <si>
    <t>See Engineering Justification in Option_1 tab</t>
  </si>
  <si>
    <t>See Stakeholder Support Summary in Option_1 tab</t>
  </si>
  <si>
    <t>See GDN View in Option_1 tab</t>
  </si>
  <si>
    <t>Option_2</t>
  </si>
  <si>
    <t>See Engineering Justification in Option_2 tab</t>
  </si>
  <si>
    <t>See Stakeholder Support Summary in Option_2 tab</t>
  </si>
  <si>
    <t>See GDN View in Option_2 tab</t>
  </si>
  <si>
    <t>Option_3</t>
  </si>
  <si>
    <t>See Engineering Justification in Option_3 tab</t>
  </si>
  <si>
    <t>See Stakeholder Support Summary in Option_3 tab</t>
  </si>
  <si>
    <t>See GDN View in Option_3 tab</t>
  </si>
  <si>
    <t>Option_4</t>
  </si>
  <si>
    <t>Option_5</t>
  </si>
  <si>
    <t>Option_6</t>
  </si>
  <si>
    <t>Option_7</t>
  </si>
  <si>
    <t>Option_8</t>
  </si>
  <si>
    <t>Option_9</t>
  </si>
  <si>
    <t>Option_10</t>
  </si>
  <si>
    <t>NPV relative to baseline</t>
  </si>
  <si>
    <t>NPVs (relative to baseline, £m)</t>
  </si>
  <si>
    <t xml:space="preserve">Purpose of CBA: describe the stated aim of the investment decision </t>
  </si>
  <si>
    <t>To find the optimal balance between Risk, Cost and Service levels.</t>
  </si>
  <si>
    <t>If investment is to replace an existing asset / investment expenditure type, please state the condition of the asset / investment expenditure type</t>
  </si>
  <si>
    <t>Various assets / investment options considered</t>
  </si>
  <si>
    <t>List below all options considered to meet the stated aim</t>
  </si>
  <si>
    <r>
      <t xml:space="preserve">Included in this CBA? </t>
    </r>
    <r>
      <rPr>
        <i/>
        <sz val="9"/>
        <color theme="1"/>
        <rFont val="Verdana"/>
        <family val="2"/>
      </rPr>
      <t>(Y/N)</t>
    </r>
  </si>
  <si>
    <t>Corresponding Tab</t>
  </si>
  <si>
    <t>Option Name</t>
  </si>
  <si>
    <t>Description</t>
  </si>
  <si>
    <t>Company View</t>
  </si>
  <si>
    <t>Y</t>
  </si>
  <si>
    <t>Baseline Do Minimum Counterfactual</t>
  </si>
  <si>
    <t xml:space="preserve">This option is used as the baseline for which all other options are measured against. It does not include any capital investment but instead considers the cost of ongoing maintenance activities and repairs on failure which is included within the financial risk element of the NARM modelling. There are no direct benefits accrued under this option, however it does include societal impacts associated with leakage, fatality and injury. </t>
  </si>
  <si>
    <t>The baseline option has been rejected as this increases risk levels over start of RIIO-GD3 levels significantly. This is unacceptable and misaligned with our objectives of maintaining risk levels. Our ability to meet compliance regulations is also at risk under this option.</t>
  </si>
  <si>
    <t>Optioin_1</t>
  </si>
  <si>
    <t>Maintain Total Risk (Preferred Option)</t>
  </si>
  <si>
    <t xml:space="preserve">This option aims to maintain risk to an acceptable level, compared with our position at the start of RIIO-GD3. 
It ensures compliance with our legal requirements under the PSSR to account for interventions required due to the age of our existing assets and their increasing obsolescence, As well as ensuriung Governor housing is compliant with industry standards. </t>
  </si>
  <si>
    <t>Option 1 has been assessed to be the preferred option as it delivers the best balanced programme of work combating deteriorating asset health, compliance, capacity and obsolescence whilst minimising spend for customers. It maintains risk over RIIO-GD3 it also meets service level, efficiency, uncertainty and compliance objectives (see A22.h NGN RIIO-GD3 Investment Decision Pack - Governors EJP).</t>
  </si>
  <si>
    <t>Do more and increase volume of Housing Replacements</t>
  </si>
  <si>
    <t>This option considers the preferred option but rather than focusing on replacing 400 of the District housing Governors identified by surveys its looks at the 60% of the 1,572 District Governors post 2021 that could need a civils intervention, it considers all 100% should have a housing or roof replacement</t>
  </si>
  <si>
    <t xml:space="preserve">Option 2 the Do More has been rejected as this costs an additional £11.5m (over the preferred option) does not result in any significant improvement in risk or service level position. This option is therefore misaligned with our customers’ expectations of keeping bills as low as possible. </t>
  </si>
  <si>
    <t>Do less and reduce volume of interventions</t>
  </si>
  <si>
    <t>We have considered the impact of carrying out fewer interventions and scaling back our intervention plans from the preferred strategy by reducing some of the large governor replacements identified by site surveys and just maintaining them throughout RIIO-GD3 as well as reducing district governor ERS Replacements by 5 to match RIIO-GD2</t>
  </si>
  <si>
    <t>Option 3 the Do Less option comes at £2.3m less than the preferred option, delivering slightly worse risk and service levels. The reduced level of spend also places our ability to meet compliance (with PSSR regulations) at risk as we will be replacing less IP governors. ERS modules are also obsolete and replacing less will slow down NGN’s progress on replacing all ERS Governors.</t>
  </si>
  <si>
    <t>N</t>
  </si>
  <si>
    <t>N/A</t>
  </si>
  <si>
    <t>Deferral of investment</t>
  </si>
  <si>
    <t>The fourth option we considered was deferral of the investments detailed in option 8.2 (Maintain Risk) to RIIO-GD4.</t>
  </si>
  <si>
    <t>This was not modelled as it was not considered a viable option as it would put our ability to meet compliance (PSSR Regulations) at significant risk.</t>
  </si>
  <si>
    <t>Parameter</t>
  </si>
  <si>
    <t>Value</t>
  </si>
  <si>
    <t xml:space="preserve">Original Value </t>
  </si>
  <si>
    <t>Original Value Year</t>
  </si>
  <si>
    <t xml:space="preserve">Source </t>
  </si>
  <si>
    <t xml:space="preserve">Comments </t>
  </si>
  <si>
    <t>2023/24 prices</t>
  </si>
  <si>
    <t>Common across sectors</t>
  </si>
  <si>
    <t>Company specific values</t>
  </si>
  <si>
    <t>WACC</t>
  </si>
  <si>
    <t>Universal values</t>
  </si>
  <si>
    <t>Discount Rate &lt;= 30 years</t>
  </si>
  <si>
    <t>2023/2024</t>
  </si>
  <si>
    <t>HMRC Green Book (see Discount Factors spreadsheet 'Standard Discount Factors' tab</t>
  </si>
  <si>
    <t>assumed 2023/2024; not converted using CPIH</t>
  </si>
  <si>
    <t>Discount Rate &gt; 30 years</t>
  </si>
  <si>
    <t>Discount rate for safety &lt;= 30 years</t>
  </si>
  <si>
    <t xml:space="preserve">Discount rate for safety &gt; 30 years </t>
  </si>
  <si>
    <t>See IDP Guidance para 4.32</t>
  </si>
  <si>
    <t>Cost per Fatality (£m)</t>
  </si>
  <si>
    <t>2021/2022</t>
  </si>
  <si>
    <t>Health and Safety Executive Link (see "COSTS_Tables 21/22" under Costs to Britain; sheet "COST02" in the excel, year 2021/22, central cost of £240M)</t>
  </si>
  <si>
    <t>HSE Work-related fatality figures published (123 deaths in 2021/2022)</t>
  </si>
  <si>
    <t>value derived based on total costs (first link) and total deaths (second link)</t>
  </si>
  <si>
    <t>Cost per Non Fatal/ Major injury (£m)</t>
  </si>
  <si>
    <t>Health and Safety Executive Link (see "COSTS_Tables 21/22" under Costs to Britain; sheet "COST02" in the excel, year 2021/22, central cost of £7,415M)</t>
  </si>
  <si>
    <t>HSE Workplace injuries summary (see "Table-1" sheet, year 2021/22, 565000 injuries)</t>
  </si>
  <si>
    <t>value derived based on total costs (first link) and total injuries (second link)</t>
  </si>
  <si>
    <t>Safety Disproportion Factor</t>
  </si>
  <si>
    <t>2020/2021</t>
  </si>
  <si>
    <t>DNO Common Network Asset Indices Methodology (ofgem.gov.uk)</t>
  </si>
  <si>
    <t>Methane GWP</t>
  </si>
  <si>
    <t>Greenhouse Gas Protocol - Global Warming Potential Values</t>
  </si>
  <si>
    <t>Methane m3 to tonnes conversion</t>
  </si>
  <si>
    <t>Leakage &amp; Shrinkage Model</t>
  </si>
  <si>
    <t>Natural gas GWh to m3 conversion</t>
  </si>
  <si>
    <t>Natural gas CO2 content - tonnes per GWh</t>
  </si>
  <si>
    <t>Shrinkage gas replacement cost (p/kwh)</t>
  </si>
  <si>
    <t>2022/23</t>
  </si>
  <si>
    <t>2023 RRPs</t>
  </si>
  <si>
    <t>Real to nominal prices conversion factor</t>
  </si>
  <si>
    <t>Source:</t>
  </si>
  <si>
    <t>Ofgem ED2 PCFM V3 (published 16 October 2023)</t>
  </si>
  <si>
    <t>PCFM year ending</t>
  </si>
  <si>
    <t>Combined RPI-CPIH real to nominal prices conversion factor (financial year average)</t>
  </si>
  <si>
    <t>Year Format</t>
  </si>
  <si>
    <t>1999/2000</t>
  </si>
  <si>
    <t>2000/2001</t>
  </si>
  <si>
    <t>2001/2002</t>
  </si>
  <si>
    <t>2002/2003</t>
  </si>
  <si>
    <t>2003/2004</t>
  </si>
  <si>
    <t>2004/2005</t>
  </si>
  <si>
    <t>2005/2006</t>
  </si>
  <si>
    <t>2006/2007</t>
  </si>
  <si>
    <t>2007/2008</t>
  </si>
  <si>
    <t>2008/2009</t>
  </si>
  <si>
    <t>2009/2010</t>
  </si>
  <si>
    <t>2010/2011</t>
  </si>
  <si>
    <t>2011/2012</t>
  </si>
  <si>
    <t>2012/2013</t>
  </si>
  <si>
    <t>2013/2014</t>
  </si>
  <si>
    <t>2014/2015</t>
  </si>
  <si>
    <t>2015/2016</t>
  </si>
  <si>
    <t>2016/2017</t>
  </si>
  <si>
    <t>2017/2018</t>
  </si>
  <si>
    <t>2018/2019</t>
  </si>
  <si>
    <t>2019/2020</t>
  </si>
  <si>
    <t>2022/2023</t>
  </si>
  <si>
    <t>2024/2025</t>
  </si>
  <si>
    <t>2025/2026</t>
  </si>
  <si>
    <t>CPIH conversion factor from FY to 2023/2024</t>
  </si>
  <si>
    <t>Environmental factors and price</t>
  </si>
  <si>
    <t>Source</t>
  </si>
  <si>
    <t>Version / Date</t>
  </si>
  <si>
    <r>
      <t>gCO</t>
    </r>
    <r>
      <rPr>
        <vertAlign val="subscript"/>
        <sz val="10"/>
        <color theme="1"/>
        <rFont val="Verdana"/>
        <family val="2"/>
      </rPr>
      <t>2</t>
    </r>
    <r>
      <rPr>
        <sz val="10"/>
        <color theme="1"/>
        <rFont val="Verdana"/>
        <family val="2"/>
      </rPr>
      <t xml:space="preserve">e per kWh </t>
    </r>
    <r>
      <rPr>
        <i/>
        <sz val="10"/>
        <color theme="1"/>
        <rFont val="Verdana"/>
        <family val="2"/>
      </rPr>
      <t>(DESNZ and extrapolated)</t>
    </r>
  </si>
  <si>
    <t>2023 Government Greenhouse Gas Conversion Factors for Company Reporting (see table 9, column Total, under "For electricity CONSUMED (including grid losses)", from 2010 to 2021)</t>
  </si>
  <si>
    <t>Electricity GHG conversion factor (tonnes per MWh)</t>
  </si>
  <si>
    <t>Calculated from the above gCO2e per KWh</t>
  </si>
  <si>
    <t>Carbon price central base case (£/tCO2e 2022 base year)</t>
  </si>
  <si>
    <t>Green Book supplementary guidance: valuation of energy use and greenhouse gas emissions for appraisal (data tables 1-19, see table 3, central values); note that 2051-2100 is based on linear extrapolation</t>
  </si>
  <si>
    <t>Carbon price central base case (£/tCO2e, 2023/2024 prices)</t>
  </si>
  <si>
    <t>Converted from the above value</t>
  </si>
  <si>
    <t>Carbon price low case (£/tCO2e, 2023 base year)</t>
  </si>
  <si>
    <t>Green Book supplementary guidance: valuation of energy use and greenhouse gas emissions for appraisal (data tables 1-19, see table 3, low values); note that 2051-2100 is based on linear extrapolation</t>
  </si>
  <si>
    <t>Carbon price low case (£/tCO2e, 2023/24 prices)</t>
  </si>
  <si>
    <t>Carbon price high case (£/tCO2e, 2023 base year)</t>
  </si>
  <si>
    <t>Green Book supplementary guidance: valuation of energy use and greenhouse gas emissions for appraisal (data tables 1-19, see table 3, high values); note that 2051-2100 is based on linear extrapolation</t>
  </si>
  <si>
    <t>Carbon price high case (£/tCO2e, 2023/24 prices)</t>
  </si>
  <si>
    <t>% methane in natural gas</t>
  </si>
  <si>
    <t>Leakage model</t>
  </si>
  <si>
    <t>Depreciation Acceleration Factors</t>
  </si>
  <si>
    <t>Price Control</t>
  </si>
  <si>
    <t>RIIO3</t>
  </si>
  <si>
    <t>RIIO4</t>
  </si>
  <si>
    <t>RIIO5</t>
  </si>
  <si>
    <t>RIIO6</t>
  </si>
  <si>
    <t>Post-RIIO6</t>
  </si>
  <si>
    <t>Year</t>
  </si>
  <si>
    <t>Acceleration Factor</t>
  </si>
  <si>
    <t>Asset class</t>
  </si>
  <si>
    <t>Intervention</t>
  </si>
  <si>
    <t>Cost Type</t>
  </si>
  <si>
    <t>Mains - Iron mains - Tier 1</t>
  </si>
  <si>
    <t>Replacement</t>
  </si>
  <si>
    <t>Environmental</t>
  </si>
  <si>
    <t>Mains - Iron mains - Tier 2B</t>
  </si>
  <si>
    <t>Replacement (expanded capacity)</t>
  </si>
  <si>
    <t>Safety</t>
  </si>
  <si>
    <t>Mains - Iron mains - Tier 3</t>
  </si>
  <si>
    <t>Refurbishment - full</t>
  </si>
  <si>
    <t>Financial</t>
  </si>
  <si>
    <t>Mains - Steel mains - &lt;=2"</t>
  </si>
  <si>
    <t>Refurbishment - partial</t>
  </si>
  <si>
    <t>Private</t>
  </si>
  <si>
    <t>Mains - Steel mains - 4"-8"</t>
  </si>
  <si>
    <t>Decommissioned</t>
  </si>
  <si>
    <t>Mains - Steel mains - 9"- &lt;18"</t>
  </si>
  <si>
    <t>Mothballed</t>
  </si>
  <si>
    <t>Mains - Steel mains - 18"+</t>
  </si>
  <si>
    <t>Build new</t>
  </si>
  <si>
    <t>Mains - PE mains</t>
  </si>
  <si>
    <t>Mains - Other</t>
  </si>
  <si>
    <t>Opex type</t>
  </si>
  <si>
    <t>Services</t>
  </si>
  <si>
    <t>Maintenance &amp; repair</t>
  </si>
  <si>
    <t>Risers</t>
  </si>
  <si>
    <t>Other opex</t>
  </si>
  <si>
    <t>LTS pipelines - piggable</t>
  </si>
  <si>
    <t>LTS pipelines - non piggable</t>
  </si>
  <si>
    <t>Governors - District</t>
  </si>
  <si>
    <t>Governors - I&amp;C</t>
  </si>
  <si>
    <t>Governors - Service</t>
  </si>
  <si>
    <t>Offtakes &amp; PRS - Odorant &amp; metering - Offtake Metering System</t>
  </si>
  <si>
    <t>Offtakes &amp; PRS - Odorant &amp; metering - Offtake Odorisation System</t>
  </si>
  <si>
    <t>Offtakes &amp; PRS - Pre-heating - Offtake Pre-heating</t>
  </si>
  <si>
    <t>Offtakes &amp; PRS - Pre-heating - PRS Pre-heating</t>
  </si>
  <si>
    <t>Offtakes &amp; PRS - Filters and Pressure Control - Offtake filters</t>
  </si>
  <si>
    <t>Offtakes &amp; PRS - Filters and Pressure Control - Slam Shut &amp; Regulators</t>
  </si>
  <si>
    <t>Offtakes &amp; PRS - Filters and Pressure Control - PRS Filters</t>
  </si>
  <si>
    <t>Offtakes &amp; PRS - Filters and Pressure Control - PRS Slam Shut &amp; Regulators</t>
  </si>
  <si>
    <r>
      <t xml:space="preserve">Please fill in the below Risk Register for the selected option </t>
    </r>
    <r>
      <rPr>
        <b/>
        <sz val="10"/>
        <color theme="1"/>
        <rFont val="Verdana"/>
        <family val="2"/>
      </rPr>
      <t>only</t>
    </r>
    <r>
      <rPr>
        <sz val="10"/>
        <color theme="1"/>
        <rFont val="Verdana"/>
        <family val="2"/>
      </rPr>
      <t>.</t>
    </r>
  </si>
  <si>
    <t>Risk Description</t>
  </si>
  <si>
    <t>Impact</t>
  </si>
  <si>
    <t>Likelihood</t>
  </si>
  <si>
    <t>Mitigation/Controls</t>
  </si>
  <si>
    <t>Comments</t>
  </si>
  <si>
    <t>Risk to delivery of outputs within RIIO-GD3. There is an increase in workload for RIIO-GD3 over RIIO-GD2.</t>
  </si>
  <si>
    <t>Low</t>
  </si>
  <si>
    <t>&lt;=20%</t>
  </si>
  <si>
    <t>Experience has shown that delivery of projects of this type requires close monitoring which is why the team responsible for monitoring is also involved with delivery. There are robust controls in places to ensure delivery is tracked through period.
Our Workforce and Supply Chain Resilience Strategy discusses the likely resourcing challenges we will face during RIIO-GD3 and our plans on how to address them.</t>
  </si>
  <si>
    <t xml:space="preserve">NGN have a proven track record of delivering in this area and the preferred strategy is a continuation of the sucessful approach in RIIO-GD2. We have experienced project managers who have a proven track record of delivering this type of work.
We have consistently engaged on our preferred strategy with our SMEs and operational colleagues to ensure that our strategy is both viable and deliverable. </t>
  </si>
  <si>
    <t xml:space="preserve">Contractor/resource availability – Risk around market resource for over 100 lineguard cabinets, the ability for these to be manufactured at a pace required by the delivery programme with the appropriate ‘lead’ time. As this work is large volume but small value it is likely that if some of the lineguard refurbishments are contracted out that they will be given to a single supplier as a rolling programme. It is vital to ensure that commercial value is extracted and that the delivery of the products meet the project installation timing requirements. </t>
  </si>
  <si>
    <t>We are employing early engagement and preparatory works in RIIO-GD2 year 4 and 5 to help mitigate these risks.</t>
  </si>
  <si>
    <t>We will continue to monitor this in RIIO-GD2 year 4 and 5 and into RIIO-GD3.</t>
  </si>
  <si>
    <t xml:space="preserve">Supply chain risk – NGN have had issues with the supply chain recently (in particular for volumetric skids) and also issues with Liability levels associated with the failure of equipment and the level of liability held by the manufacturer in the event of this. This has been recently resolved with one supplier. </t>
  </si>
  <si>
    <t>Medium</t>
  </si>
  <si>
    <t>&lt;=30%</t>
  </si>
  <si>
    <t xml:space="preserve">We will actively manage this process going into and during RIIO-GD3.
</t>
  </si>
  <si>
    <t>Our Workforce and Supply Chain Resilience Strategy discusses the likely supply chain challenges we will face during RIIO-GD3 and our plans on how to address them.</t>
  </si>
  <si>
    <t xml:space="preserve">Cost variability - External Project management, untimely delivery by contractors and 3rd party delays could all impact on costs. However, framework partners who deliver the Capex workload are rigorously challenged to deliver value for money and alternative partners are continually being used were cost or delivery is a challenge. </t>
  </si>
  <si>
    <t>We have a robust methodology for developing Capex unit cost rates which include an allowance for uncertainty. Further details can be found in Section 8.6 of EJP A22.c Offtake and PRS: Pressure Control.</t>
  </si>
  <si>
    <t>Subject matter experts have been continually engaged on unit costs to ensure these are accurate. We will continue to monitor delivery against RIIO-GD3 unit costs.</t>
  </si>
  <si>
    <t>Text Descriptions</t>
  </si>
  <si>
    <r>
      <t>Option Description -</t>
    </r>
    <r>
      <rPr>
        <b/>
        <i/>
        <sz val="10"/>
        <color theme="1"/>
        <rFont val="Verdana"/>
        <family val="2"/>
      </rPr>
      <t xml:space="preserve"> </t>
    </r>
    <r>
      <rPr>
        <i/>
        <sz val="10"/>
        <color theme="1"/>
        <rFont val="Verdana"/>
        <family val="2"/>
      </rPr>
      <t>this should allow us to quickly recognise the option being assessed (based on descriptions in the EJP and other documents) and distinguish it both from other investment areas and from other options. If appropriate, please provide sitemaps, photos or any other documents that will help with this identification (likely to be relevant for major projects rather than asset classes)</t>
    </r>
  </si>
  <si>
    <r>
      <t xml:space="preserve">Stakeholder Support Summary - </t>
    </r>
    <r>
      <rPr>
        <i/>
        <sz val="10"/>
        <color theme="1"/>
        <rFont val="Verdana"/>
        <family val="2"/>
      </rPr>
      <t>please provide a synopsis which details the feedback from stakeholder group(s)</t>
    </r>
  </si>
  <si>
    <t>Baseline Do Minimum</t>
  </si>
  <si>
    <t>Date Undertaken:</t>
  </si>
  <si>
    <t>Scheme Reference ID</t>
  </si>
  <si>
    <t>A22.h.NGN</t>
  </si>
  <si>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(This is not delivered under this option)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t>
  </si>
  <si>
    <t>Expenditure Type</t>
  </si>
  <si>
    <t>CAPEX</t>
  </si>
  <si>
    <t>Authorised By:</t>
  </si>
  <si>
    <t>Dean Pearson</t>
  </si>
  <si>
    <r>
      <t xml:space="preserve">Preferred Option </t>
    </r>
    <r>
      <rPr>
        <i/>
        <sz val="10"/>
        <rFont val="Verdana"/>
        <family val="2"/>
      </rPr>
      <t>(Y/N)</t>
    </r>
  </si>
  <si>
    <r>
      <t>Spend Area</t>
    </r>
    <r>
      <rPr>
        <i/>
        <sz val="10"/>
        <color theme="1"/>
        <rFont val="Verdana"/>
        <family val="2"/>
      </rPr>
      <t xml:space="preserve">
(Please include relevant RRP/BPDT Table Reference)</t>
    </r>
  </si>
  <si>
    <t>CV5.04</t>
  </si>
  <si>
    <t>First year of expenditure outflow</t>
  </si>
  <si>
    <t>Payback position at year</t>
  </si>
  <si>
    <t>Central CO2 Cost - PV of costs &amp; benefits (£m)</t>
  </si>
  <si>
    <t>Central CO2 Cost - NPV relative to baseline (£m)</t>
  </si>
  <si>
    <t>Low CO2 cost - PV of costs &amp; benefits (£m)</t>
  </si>
  <si>
    <t>Low CO2 cost - NPV relative to baseline (£m)</t>
  </si>
  <si>
    <t>High CO2 cost - PV of costs &amp; benefits (£m)</t>
  </si>
  <si>
    <t>High CO2 cost - NPV relative to baseline (£m)</t>
  </si>
  <si>
    <t>Capitalisation rate</t>
  </si>
  <si>
    <r>
      <t xml:space="preserve">Engineering Justification Summary </t>
    </r>
    <r>
      <rPr>
        <i/>
        <sz val="10"/>
        <color theme="1"/>
        <rFont val="Verdana"/>
        <family val="2"/>
      </rPr>
      <t>- please provide a synopsis &amp; share the document which articulates the full detailed explanation</t>
    </r>
  </si>
  <si>
    <r>
      <t xml:space="preserve">Company View - </t>
    </r>
    <r>
      <rPr>
        <sz val="10"/>
        <color theme="1"/>
        <rFont val="Verdana"/>
        <family val="2"/>
      </rPr>
      <t>please provide a synopsis which details your view of how beneficial this option is.</t>
    </r>
  </si>
  <si>
    <t>Our Governor assets are a critical part of our gas transportation service and require ongoing maintenance, repair, refurbishment and replacement to ensure we manage increasing risks associated with asset health. District Governors are the main assets that allow the higher pressure gas to be reduced to enable distribution to vustomers and business on our network where a lower pressure is required to supply properties. The District governors also has built in safety systems, called slamshuts, that would, in a result of asset failure, stop the flow of gas downstream and protect the system from over-pressurisation.
IP systems are governed by the specification NGN/SP/TD/13 Ed3 and are subject to Pressure Safety System Regulations (PSSR) regulations. 
We are continuing to see increasing deterioration in asset health due to governor housing deterioration leading to a loss of protection to the Goverors they protect. a decision during GD2 was taken to incrase Governer housing and this needs to continue in GD3 to maintain industry complianc . A22.h NGN RIIO-GD3 Investment Decision Pack - Governors EJP.</t>
  </si>
  <si>
    <t>Expenditure Profile - Summary</t>
  </si>
  <si>
    <t>Post RIIO3</t>
  </si>
  <si>
    <t>(£m)</t>
  </si>
  <si>
    <t>Capitalised costs</t>
  </si>
  <si>
    <t>Non-capitalised costs</t>
  </si>
  <si>
    <t>Asset Class</t>
  </si>
  <si>
    <t>Unit</t>
  </si>
  <si>
    <t>Output</t>
  </si>
  <si>
    <t>Governors</t>
  </si>
  <si>
    <t>Ongoing maintenance activities and repairs on failure.</t>
  </si>
  <si>
    <t>Financial Costs</t>
  </si>
  <si>
    <t>Inputs</t>
  </si>
  <si>
    <t>RIIO7</t>
  </si>
  <si>
    <t>RIIO8</t>
  </si>
  <si>
    <t>RIIO9</t>
  </si>
  <si>
    <t>RIIO10</t>
  </si>
  <si>
    <t>RIIO11</t>
  </si>
  <si>
    <t>RIIO12</t>
  </si>
  <si>
    <t>Intervention type</t>
  </si>
  <si>
    <t>Capex/Repex</t>
  </si>
  <si>
    <t>£m</t>
  </si>
  <si>
    <t>Total Capex</t>
  </si>
  <si>
    <t>(1)</t>
  </si>
  <si>
    <t>Associated direct opex</t>
  </si>
  <si>
    <t>Total Opex</t>
  </si>
  <si>
    <t>Pass through costs</t>
  </si>
  <si>
    <t>Leakage</t>
  </si>
  <si>
    <t>Total Pass Through Costs</t>
  </si>
  <si>
    <t>Annual cost calculations</t>
  </si>
  <si>
    <t>Capitalisation rates</t>
  </si>
  <si>
    <t>(2)</t>
  </si>
  <si>
    <t>%</t>
  </si>
  <si>
    <t>Capitalised investment</t>
  </si>
  <si>
    <t>(3)=(1)x(2)</t>
  </si>
  <si>
    <t>Investment to be expensed</t>
  </si>
  <si>
    <t>(4)=(1)-(3)</t>
  </si>
  <si>
    <t>2027 Depreciation</t>
  </si>
  <si>
    <r>
      <t>(5)</t>
    </r>
    <r>
      <rPr>
        <vertAlign val="subscript"/>
        <sz val="10"/>
        <color theme="1"/>
        <rFont val="Verdana"/>
        <family val="2"/>
      </rPr>
      <t>2027</t>
    </r>
    <r>
      <rPr>
        <sz val="10"/>
        <color theme="1"/>
        <rFont val="Verdana"/>
        <family val="2"/>
      </rPr>
      <t>=(3)</t>
    </r>
    <r>
      <rPr>
        <vertAlign val="subscript"/>
        <sz val="10"/>
        <color theme="1"/>
        <rFont val="Verdana"/>
        <family val="2"/>
      </rPr>
      <t>2027</t>
    </r>
    <r>
      <rPr>
        <sz val="10"/>
        <color theme="1"/>
        <rFont val="Verdana"/>
        <family val="2"/>
      </rPr>
      <t>*Dep_rate</t>
    </r>
    <r>
      <rPr>
        <vertAlign val="subscript"/>
        <sz val="10"/>
        <color theme="1"/>
        <rFont val="Verdana"/>
        <family val="2"/>
      </rPr>
      <t>t</t>
    </r>
  </si>
  <si>
    <t>2028 Depreciation</t>
  </si>
  <si>
    <r>
      <t>(5)</t>
    </r>
    <r>
      <rPr>
        <vertAlign val="subscript"/>
        <sz val="10"/>
        <color theme="1"/>
        <rFont val="Verdana"/>
        <family val="2"/>
      </rPr>
      <t>2028</t>
    </r>
    <r>
      <rPr>
        <sz val="10"/>
        <color theme="1"/>
        <rFont val="Verdana"/>
        <family val="2"/>
      </rPr>
      <t>=(3)</t>
    </r>
    <r>
      <rPr>
        <vertAlign val="subscript"/>
        <sz val="10"/>
        <color theme="1"/>
        <rFont val="Verdana"/>
        <family val="2"/>
      </rPr>
      <t>2028</t>
    </r>
    <r>
      <rPr>
        <sz val="10"/>
        <color theme="1"/>
        <rFont val="Verdana"/>
        <family val="2"/>
      </rPr>
      <t>*Dep_rate</t>
    </r>
    <r>
      <rPr>
        <vertAlign val="subscript"/>
        <sz val="10"/>
        <color theme="1"/>
        <rFont val="Verdana"/>
        <family val="2"/>
      </rPr>
      <t>t</t>
    </r>
  </si>
  <si>
    <t>2029 Depreciation</t>
  </si>
  <si>
    <r>
      <t>(5)</t>
    </r>
    <r>
      <rPr>
        <vertAlign val="subscript"/>
        <sz val="10"/>
        <color theme="1"/>
        <rFont val="Verdana"/>
        <family val="2"/>
      </rPr>
      <t>2029</t>
    </r>
    <r>
      <rPr>
        <sz val="10"/>
        <color theme="1"/>
        <rFont val="Verdana"/>
        <family val="2"/>
      </rPr>
      <t>=(3)</t>
    </r>
    <r>
      <rPr>
        <vertAlign val="subscript"/>
        <sz val="10"/>
        <color theme="1"/>
        <rFont val="Verdana"/>
        <family val="2"/>
      </rPr>
      <t>2029</t>
    </r>
    <r>
      <rPr>
        <sz val="10"/>
        <color theme="1"/>
        <rFont val="Verdana"/>
        <family val="2"/>
      </rPr>
      <t>*Dep_rate</t>
    </r>
    <r>
      <rPr>
        <vertAlign val="subscript"/>
        <sz val="10"/>
        <color theme="1"/>
        <rFont val="Verdana"/>
        <family val="2"/>
      </rPr>
      <t>t</t>
    </r>
  </si>
  <si>
    <t>2030 Depreciation</t>
  </si>
  <si>
    <r>
      <t>(5)</t>
    </r>
    <r>
      <rPr>
        <vertAlign val="subscript"/>
        <sz val="10"/>
        <color theme="1"/>
        <rFont val="Verdana"/>
        <family val="2"/>
      </rPr>
      <t>2030</t>
    </r>
    <r>
      <rPr>
        <sz val="10"/>
        <color theme="1"/>
        <rFont val="Verdana"/>
        <family val="2"/>
      </rPr>
      <t>=(3)</t>
    </r>
    <r>
      <rPr>
        <vertAlign val="subscript"/>
        <sz val="10"/>
        <color theme="1"/>
        <rFont val="Verdana"/>
        <family val="2"/>
      </rPr>
      <t>2030</t>
    </r>
    <r>
      <rPr>
        <sz val="10"/>
        <color theme="1"/>
        <rFont val="Verdana"/>
        <family val="2"/>
      </rPr>
      <t>*Dep_rate</t>
    </r>
    <r>
      <rPr>
        <vertAlign val="subscript"/>
        <sz val="10"/>
        <color theme="1"/>
        <rFont val="Verdana"/>
        <family val="2"/>
      </rPr>
      <t>t</t>
    </r>
  </si>
  <si>
    <t>2031 Depreciation</t>
  </si>
  <si>
    <r>
      <t>(5)</t>
    </r>
    <r>
      <rPr>
        <vertAlign val="subscript"/>
        <sz val="10"/>
        <color theme="1"/>
        <rFont val="Verdana"/>
        <family val="2"/>
      </rPr>
      <t>2031</t>
    </r>
    <r>
      <rPr>
        <sz val="10"/>
        <color theme="1"/>
        <rFont val="Verdana"/>
        <family val="2"/>
      </rPr>
      <t>=(3)</t>
    </r>
    <r>
      <rPr>
        <vertAlign val="subscript"/>
        <sz val="10"/>
        <color theme="1"/>
        <rFont val="Verdana"/>
        <family val="2"/>
      </rPr>
      <t>2031</t>
    </r>
    <r>
      <rPr>
        <sz val="10"/>
        <color theme="1"/>
        <rFont val="Verdana"/>
        <family val="2"/>
      </rPr>
      <t>*Dep_rate</t>
    </r>
    <r>
      <rPr>
        <vertAlign val="subscript"/>
        <sz val="10"/>
        <color theme="1"/>
        <rFont val="Verdana"/>
        <family val="2"/>
      </rPr>
      <t>t</t>
    </r>
  </si>
  <si>
    <t>2032 Depreciation</t>
  </si>
  <si>
    <r>
      <t>(5)</t>
    </r>
    <r>
      <rPr>
        <vertAlign val="subscript"/>
        <sz val="10"/>
        <color theme="1"/>
        <rFont val="Verdana"/>
        <family val="2"/>
      </rPr>
      <t>2032</t>
    </r>
    <r>
      <rPr>
        <sz val="10"/>
        <color theme="1"/>
        <rFont val="Verdana"/>
        <family val="2"/>
      </rPr>
      <t>=(3)</t>
    </r>
    <r>
      <rPr>
        <vertAlign val="subscript"/>
        <sz val="10"/>
        <color theme="1"/>
        <rFont val="Verdana"/>
        <family val="2"/>
      </rPr>
      <t>2032</t>
    </r>
    <r>
      <rPr>
        <sz val="10"/>
        <color theme="1"/>
        <rFont val="Verdana"/>
        <family val="2"/>
      </rPr>
      <t>*Dep_rate</t>
    </r>
    <r>
      <rPr>
        <vertAlign val="subscript"/>
        <sz val="10"/>
        <color theme="1"/>
        <rFont val="Verdana"/>
        <family val="2"/>
      </rPr>
      <t>t</t>
    </r>
  </si>
  <si>
    <t>2033 Depreciation</t>
  </si>
  <si>
    <r>
      <t>(5)</t>
    </r>
    <r>
      <rPr>
        <vertAlign val="subscript"/>
        <sz val="10"/>
        <color theme="1"/>
        <rFont val="Verdana"/>
        <family val="2"/>
      </rPr>
      <t>2033</t>
    </r>
    <r>
      <rPr>
        <sz val="10"/>
        <color theme="1"/>
        <rFont val="Verdana"/>
        <family val="2"/>
      </rPr>
      <t>=(3)</t>
    </r>
    <r>
      <rPr>
        <vertAlign val="subscript"/>
        <sz val="10"/>
        <color theme="1"/>
        <rFont val="Verdana"/>
        <family val="2"/>
      </rPr>
      <t>2033</t>
    </r>
    <r>
      <rPr>
        <sz val="10"/>
        <color theme="1"/>
        <rFont val="Verdana"/>
        <family val="2"/>
      </rPr>
      <t>*Dep_rate</t>
    </r>
    <r>
      <rPr>
        <vertAlign val="subscript"/>
        <sz val="10"/>
        <color theme="1"/>
        <rFont val="Verdana"/>
        <family val="2"/>
      </rPr>
      <t>t</t>
    </r>
  </si>
  <si>
    <t>2034 Depreciation</t>
  </si>
  <si>
    <r>
      <t>(5)</t>
    </r>
    <r>
      <rPr>
        <vertAlign val="subscript"/>
        <sz val="10"/>
        <color theme="1"/>
        <rFont val="Verdana"/>
        <family val="2"/>
      </rPr>
      <t>2034</t>
    </r>
    <r>
      <rPr>
        <sz val="10"/>
        <color theme="1"/>
        <rFont val="Verdana"/>
        <family val="2"/>
      </rPr>
      <t>=(3)</t>
    </r>
    <r>
      <rPr>
        <vertAlign val="subscript"/>
        <sz val="10"/>
        <color theme="1"/>
        <rFont val="Verdana"/>
        <family val="2"/>
      </rPr>
      <t>2034</t>
    </r>
    <r>
      <rPr>
        <sz val="10"/>
        <color theme="1"/>
        <rFont val="Verdana"/>
        <family val="2"/>
      </rPr>
      <t>*Dep_rate</t>
    </r>
    <r>
      <rPr>
        <vertAlign val="subscript"/>
        <sz val="10"/>
        <color theme="1"/>
        <rFont val="Verdana"/>
        <family val="2"/>
      </rPr>
      <t>t</t>
    </r>
  </si>
  <si>
    <t>2035 Depreciation</t>
  </si>
  <si>
    <r>
      <t>(5)</t>
    </r>
    <r>
      <rPr>
        <vertAlign val="subscript"/>
        <sz val="10"/>
        <color theme="1"/>
        <rFont val="Verdana"/>
        <family val="2"/>
      </rPr>
      <t>2035</t>
    </r>
    <r>
      <rPr>
        <sz val="10"/>
        <color theme="1"/>
        <rFont val="Verdana"/>
        <family val="2"/>
      </rPr>
      <t>=(3)</t>
    </r>
    <r>
      <rPr>
        <vertAlign val="subscript"/>
        <sz val="10"/>
        <color theme="1"/>
        <rFont val="Verdana"/>
        <family val="2"/>
      </rPr>
      <t>2035</t>
    </r>
    <r>
      <rPr>
        <sz val="10"/>
        <color theme="1"/>
        <rFont val="Verdana"/>
        <family val="2"/>
      </rPr>
      <t>*Dep_rate</t>
    </r>
    <r>
      <rPr>
        <vertAlign val="subscript"/>
        <sz val="10"/>
        <color theme="1"/>
        <rFont val="Verdana"/>
        <family val="2"/>
      </rPr>
      <t>t</t>
    </r>
  </si>
  <si>
    <t>2036 Depreciation</t>
  </si>
  <si>
    <r>
      <t>(5)</t>
    </r>
    <r>
      <rPr>
        <vertAlign val="subscript"/>
        <sz val="10"/>
        <color theme="1"/>
        <rFont val="Verdana"/>
        <family val="2"/>
      </rPr>
      <t>2036</t>
    </r>
    <r>
      <rPr>
        <sz val="10"/>
        <color theme="1"/>
        <rFont val="Verdana"/>
        <family val="2"/>
      </rPr>
      <t>=(3)</t>
    </r>
    <r>
      <rPr>
        <vertAlign val="subscript"/>
        <sz val="10"/>
        <color theme="1"/>
        <rFont val="Verdana"/>
        <family val="2"/>
      </rPr>
      <t>2036</t>
    </r>
    <r>
      <rPr>
        <sz val="10"/>
        <color theme="1"/>
        <rFont val="Verdana"/>
        <family val="2"/>
      </rPr>
      <t>*Dep_rate</t>
    </r>
    <r>
      <rPr>
        <vertAlign val="subscript"/>
        <sz val="10"/>
        <color theme="1"/>
        <rFont val="Verdana"/>
        <family val="2"/>
      </rPr>
      <t>t</t>
    </r>
  </si>
  <si>
    <t>2037 Depreciation</t>
  </si>
  <si>
    <r>
      <t>(5)</t>
    </r>
    <r>
      <rPr>
        <vertAlign val="subscript"/>
        <sz val="10"/>
        <color theme="1"/>
        <rFont val="Verdana"/>
        <family val="2"/>
      </rPr>
      <t>2037</t>
    </r>
    <r>
      <rPr>
        <sz val="10"/>
        <color theme="1"/>
        <rFont val="Verdana"/>
        <family val="2"/>
      </rPr>
      <t>=(3)</t>
    </r>
    <r>
      <rPr>
        <vertAlign val="subscript"/>
        <sz val="10"/>
        <color theme="1"/>
        <rFont val="Verdana"/>
        <family val="2"/>
      </rPr>
      <t>2037</t>
    </r>
    <r>
      <rPr>
        <sz val="10"/>
        <color theme="1"/>
        <rFont val="Verdana"/>
        <family val="2"/>
      </rPr>
      <t>*Dep_rate</t>
    </r>
    <r>
      <rPr>
        <vertAlign val="subscript"/>
        <sz val="10"/>
        <color theme="1"/>
        <rFont val="Verdana"/>
        <family val="2"/>
      </rPr>
      <t>t</t>
    </r>
  </si>
  <si>
    <t>2038 Depreciation</t>
  </si>
  <si>
    <r>
      <t>(5)</t>
    </r>
    <r>
      <rPr>
        <vertAlign val="subscript"/>
        <sz val="10"/>
        <color theme="1"/>
        <rFont val="Verdana"/>
        <family val="2"/>
      </rPr>
      <t>2038</t>
    </r>
    <r>
      <rPr>
        <sz val="10"/>
        <color theme="1"/>
        <rFont val="Verdana"/>
        <family val="2"/>
      </rPr>
      <t>=(3)</t>
    </r>
    <r>
      <rPr>
        <vertAlign val="subscript"/>
        <sz val="10"/>
        <color theme="1"/>
        <rFont val="Verdana"/>
        <family val="2"/>
      </rPr>
      <t>2038</t>
    </r>
    <r>
      <rPr>
        <sz val="10"/>
        <color theme="1"/>
        <rFont val="Verdana"/>
        <family val="2"/>
      </rPr>
      <t>*Dep_rate</t>
    </r>
    <r>
      <rPr>
        <vertAlign val="subscript"/>
        <sz val="10"/>
        <color theme="1"/>
        <rFont val="Verdana"/>
        <family val="2"/>
      </rPr>
      <t>t</t>
    </r>
  </si>
  <si>
    <t>2039 Depreciation</t>
  </si>
  <si>
    <r>
      <t>(5)</t>
    </r>
    <r>
      <rPr>
        <vertAlign val="subscript"/>
        <sz val="10"/>
        <color theme="1"/>
        <rFont val="Verdana"/>
        <family val="2"/>
      </rPr>
      <t>2039</t>
    </r>
    <r>
      <rPr>
        <sz val="10"/>
        <color theme="1"/>
        <rFont val="Verdana"/>
        <family val="2"/>
      </rPr>
      <t>=(3)</t>
    </r>
    <r>
      <rPr>
        <vertAlign val="subscript"/>
        <sz val="10"/>
        <color theme="1"/>
        <rFont val="Verdana"/>
        <family val="2"/>
      </rPr>
      <t>2039</t>
    </r>
    <r>
      <rPr>
        <sz val="10"/>
        <color theme="1"/>
        <rFont val="Verdana"/>
        <family val="2"/>
      </rPr>
      <t>*Dep_rate</t>
    </r>
    <r>
      <rPr>
        <vertAlign val="subscript"/>
        <sz val="10"/>
        <color theme="1"/>
        <rFont val="Verdana"/>
        <family val="2"/>
      </rPr>
      <t>t</t>
    </r>
  </si>
  <si>
    <t>2040 Depreciation</t>
  </si>
  <si>
    <r>
      <t>(5)</t>
    </r>
    <r>
      <rPr>
        <vertAlign val="subscript"/>
        <sz val="10"/>
        <color theme="1"/>
        <rFont val="Verdana"/>
        <family val="2"/>
      </rPr>
      <t>2040</t>
    </r>
    <r>
      <rPr>
        <sz val="10"/>
        <color theme="1"/>
        <rFont val="Verdana"/>
        <family val="2"/>
      </rPr>
      <t>=(3)</t>
    </r>
    <r>
      <rPr>
        <vertAlign val="subscript"/>
        <sz val="10"/>
        <color theme="1"/>
        <rFont val="Verdana"/>
        <family val="2"/>
      </rPr>
      <t>2040</t>
    </r>
    <r>
      <rPr>
        <sz val="10"/>
        <color theme="1"/>
        <rFont val="Verdana"/>
        <family val="2"/>
      </rPr>
      <t>*Dep_rate</t>
    </r>
    <r>
      <rPr>
        <vertAlign val="subscript"/>
        <sz val="10"/>
        <color theme="1"/>
        <rFont val="Verdana"/>
        <family val="2"/>
      </rPr>
      <t>t</t>
    </r>
  </si>
  <si>
    <t>2041 Depreciation</t>
  </si>
  <si>
    <r>
      <t>(5)</t>
    </r>
    <r>
      <rPr>
        <vertAlign val="subscript"/>
        <sz val="10"/>
        <color theme="1"/>
        <rFont val="Verdana"/>
        <family val="2"/>
      </rPr>
      <t>2041</t>
    </r>
    <r>
      <rPr>
        <sz val="10"/>
        <color theme="1"/>
        <rFont val="Verdana"/>
        <family val="2"/>
      </rPr>
      <t>=(3)</t>
    </r>
    <r>
      <rPr>
        <vertAlign val="subscript"/>
        <sz val="10"/>
        <color theme="1"/>
        <rFont val="Verdana"/>
        <family val="2"/>
      </rPr>
      <t>2041</t>
    </r>
    <r>
      <rPr>
        <sz val="10"/>
        <color theme="1"/>
        <rFont val="Verdana"/>
        <family val="2"/>
      </rPr>
      <t>*Dep_rate</t>
    </r>
    <r>
      <rPr>
        <vertAlign val="subscript"/>
        <sz val="10"/>
        <color theme="1"/>
        <rFont val="Verdana"/>
        <family val="2"/>
      </rPr>
      <t>t</t>
    </r>
  </si>
  <si>
    <t>2042 Depreciation</t>
  </si>
  <si>
    <r>
      <t>(5)</t>
    </r>
    <r>
      <rPr>
        <vertAlign val="subscript"/>
        <sz val="10"/>
        <color theme="1"/>
        <rFont val="Verdana"/>
        <family val="2"/>
      </rPr>
      <t>2042</t>
    </r>
    <r>
      <rPr>
        <sz val="10"/>
        <color theme="1"/>
        <rFont val="Verdana"/>
        <family val="2"/>
      </rPr>
      <t>=(3)</t>
    </r>
    <r>
      <rPr>
        <vertAlign val="subscript"/>
        <sz val="10"/>
        <color theme="1"/>
        <rFont val="Verdana"/>
        <family val="2"/>
      </rPr>
      <t>2042</t>
    </r>
    <r>
      <rPr>
        <sz val="10"/>
        <color theme="1"/>
        <rFont val="Verdana"/>
        <family val="2"/>
      </rPr>
      <t>*Dep_rate</t>
    </r>
    <r>
      <rPr>
        <vertAlign val="subscript"/>
        <sz val="10"/>
        <color theme="1"/>
        <rFont val="Verdana"/>
        <family val="2"/>
      </rPr>
      <t>t</t>
    </r>
  </si>
  <si>
    <t>2043 Depreciation</t>
  </si>
  <si>
    <r>
      <t>(5)</t>
    </r>
    <r>
      <rPr>
        <vertAlign val="subscript"/>
        <sz val="10"/>
        <color theme="1"/>
        <rFont val="Verdana"/>
        <family val="2"/>
      </rPr>
      <t>2043</t>
    </r>
    <r>
      <rPr>
        <sz val="10"/>
        <color theme="1"/>
        <rFont val="Verdana"/>
        <family val="2"/>
      </rPr>
      <t>=(3)</t>
    </r>
    <r>
      <rPr>
        <vertAlign val="subscript"/>
        <sz val="10"/>
        <color theme="1"/>
        <rFont val="Verdana"/>
        <family val="2"/>
      </rPr>
      <t>2043</t>
    </r>
    <r>
      <rPr>
        <sz val="10"/>
        <color theme="1"/>
        <rFont val="Verdana"/>
        <family val="2"/>
      </rPr>
      <t>*Dep_rate</t>
    </r>
    <r>
      <rPr>
        <vertAlign val="subscript"/>
        <sz val="10"/>
        <color theme="1"/>
        <rFont val="Verdana"/>
        <family val="2"/>
      </rPr>
      <t>t</t>
    </r>
  </si>
  <si>
    <t>2044 Depreciation</t>
  </si>
  <si>
    <r>
      <t>(5)</t>
    </r>
    <r>
      <rPr>
        <vertAlign val="subscript"/>
        <sz val="10"/>
        <color theme="1"/>
        <rFont val="Verdana"/>
        <family val="2"/>
      </rPr>
      <t>2044</t>
    </r>
    <r>
      <rPr>
        <sz val="10"/>
        <color theme="1"/>
        <rFont val="Verdana"/>
        <family val="2"/>
      </rPr>
      <t>=(3)</t>
    </r>
    <r>
      <rPr>
        <vertAlign val="subscript"/>
        <sz val="10"/>
        <color theme="1"/>
        <rFont val="Verdana"/>
        <family val="2"/>
      </rPr>
      <t>2044</t>
    </r>
    <r>
      <rPr>
        <sz val="10"/>
        <color theme="1"/>
        <rFont val="Verdana"/>
        <family val="2"/>
      </rPr>
      <t>*Dep_rate</t>
    </r>
    <r>
      <rPr>
        <vertAlign val="subscript"/>
        <sz val="10"/>
        <color theme="1"/>
        <rFont val="Verdana"/>
        <family val="2"/>
      </rPr>
      <t>t</t>
    </r>
  </si>
  <si>
    <t>2045 Depreciation</t>
  </si>
  <si>
    <r>
      <t>(5)</t>
    </r>
    <r>
      <rPr>
        <vertAlign val="subscript"/>
        <sz val="10"/>
        <color theme="1"/>
        <rFont val="Verdana"/>
        <family val="2"/>
      </rPr>
      <t>2045</t>
    </r>
    <r>
      <rPr>
        <sz val="10"/>
        <color theme="1"/>
        <rFont val="Verdana"/>
        <family val="2"/>
      </rPr>
      <t>=(3)</t>
    </r>
    <r>
      <rPr>
        <vertAlign val="subscript"/>
        <sz val="10"/>
        <color theme="1"/>
        <rFont val="Verdana"/>
        <family val="2"/>
      </rPr>
      <t>2045</t>
    </r>
    <r>
      <rPr>
        <sz val="10"/>
        <color theme="1"/>
        <rFont val="Verdana"/>
        <family val="2"/>
      </rPr>
      <t>*Dep_rate</t>
    </r>
    <r>
      <rPr>
        <vertAlign val="subscript"/>
        <sz val="10"/>
        <color theme="1"/>
        <rFont val="Verdana"/>
        <family val="2"/>
      </rPr>
      <t>t</t>
    </r>
  </si>
  <si>
    <t>2046 Depreciation</t>
  </si>
  <si>
    <r>
      <t>(5)</t>
    </r>
    <r>
      <rPr>
        <vertAlign val="subscript"/>
        <sz val="10"/>
        <color theme="1"/>
        <rFont val="Verdana"/>
        <family val="2"/>
      </rPr>
      <t>2046</t>
    </r>
    <r>
      <rPr>
        <sz val="10"/>
        <color theme="1"/>
        <rFont val="Verdana"/>
        <family val="2"/>
      </rPr>
      <t>=(3)</t>
    </r>
    <r>
      <rPr>
        <vertAlign val="subscript"/>
        <sz val="10"/>
        <color theme="1"/>
        <rFont val="Verdana"/>
        <family val="2"/>
      </rPr>
      <t>2046</t>
    </r>
    <r>
      <rPr>
        <sz val="10"/>
        <color theme="1"/>
        <rFont val="Verdana"/>
        <family val="2"/>
      </rPr>
      <t>*Dep_rate</t>
    </r>
    <r>
      <rPr>
        <vertAlign val="subscript"/>
        <sz val="10"/>
        <color theme="1"/>
        <rFont val="Verdana"/>
        <family val="2"/>
      </rPr>
      <t>t</t>
    </r>
  </si>
  <si>
    <t>2047 Depreciation</t>
  </si>
  <si>
    <r>
      <t>(5)</t>
    </r>
    <r>
      <rPr>
        <vertAlign val="subscript"/>
        <sz val="10"/>
        <color theme="1"/>
        <rFont val="Verdana"/>
        <family val="2"/>
      </rPr>
      <t>2047</t>
    </r>
    <r>
      <rPr>
        <sz val="10"/>
        <color theme="1"/>
        <rFont val="Verdana"/>
        <family val="2"/>
      </rPr>
      <t>=(3)</t>
    </r>
    <r>
      <rPr>
        <vertAlign val="subscript"/>
        <sz val="10"/>
        <color theme="1"/>
        <rFont val="Verdana"/>
        <family val="2"/>
      </rPr>
      <t>2047</t>
    </r>
    <r>
      <rPr>
        <sz val="10"/>
        <color theme="1"/>
        <rFont val="Verdana"/>
        <family val="2"/>
      </rPr>
      <t>*Dep_rate</t>
    </r>
    <r>
      <rPr>
        <vertAlign val="subscript"/>
        <sz val="10"/>
        <color theme="1"/>
        <rFont val="Verdana"/>
        <family val="2"/>
      </rPr>
      <t>t</t>
    </r>
  </si>
  <si>
    <t>2048 Depreciation</t>
  </si>
  <si>
    <r>
      <t>(5)</t>
    </r>
    <r>
      <rPr>
        <vertAlign val="subscript"/>
        <sz val="10"/>
        <color theme="1"/>
        <rFont val="Verdana"/>
        <family val="2"/>
      </rPr>
      <t>2048</t>
    </r>
    <r>
      <rPr>
        <sz val="10"/>
        <color theme="1"/>
        <rFont val="Verdana"/>
        <family val="2"/>
      </rPr>
      <t>=(3)</t>
    </r>
    <r>
      <rPr>
        <vertAlign val="subscript"/>
        <sz val="10"/>
        <color theme="1"/>
        <rFont val="Verdana"/>
        <family val="2"/>
      </rPr>
      <t>2048</t>
    </r>
    <r>
      <rPr>
        <sz val="10"/>
        <color theme="1"/>
        <rFont val="Verdana"/>
        <family val="2"/>
      </rPr>
      <t>*Dep_rate</t>
    </r>
    <r>
      <rPr>
        <vertAlign val="subscript"/>
        <sz val="10"/>
        <color theme="1"/>
        <rFont val="Verdana"/>
        <family val="2"/>
      </rPr>
      <t>t</t>
    </r>
  </si>
  <si>
    <t>2049 Depreciation</t>
  </si>
  <si>
    <r>
      <t>(5)</t>
    </r>
    <r>
      <rPr>
        <vertAlign val="subscript"/>
        <sz val="10"/>
        <color theme="1"/>
        <rFont val="Verdana"/>
        <family val="2"/>
      </rPr>
      <t>2049</t>
    </r>
    <r>
      <rPr>
        <sz val="10"/>
        <color theme="1"/>
        <rFont val="Verdana"/>
        <family val="2"/>
      </rPr>
      <t>=(3)</t>
    </r>
    <r>
      <rPr>
        <vertAlign val="subscript"/>
        <sz val="10"/>
        <color theme="1"/>
        <rFont val="Verdana"/>
        <family val="2"/>
      </rPr>
      <t>2049</t>
    </r>
    <r>
      <rPr>
        <sz val="10"/>
        <color theme="1"/>
        <rFont val="Verdana"/>
        <family val="2"/>
      </rPr>
      <t>*Dep_rate</t>
    </r>
    <r>
      <rPr>
        <vertAlign val="subscript"/>
        <sz val="10"/>
        <color theme="1"/>
        <rFont val="Verdana"/>
        <family val="2"/>
      </rPr>
      <t>t</t>
    </r>
  </si>
  <si>
    <t>2050 Depreciation</t>
  </si>
  <si>
    <r>
      <t>(5)</t>
    </r>
    <r>
      <rPr>
        <vertAlign val="subscript"/>
        <sz val="10"/>
        <color theme="1"/>
        <rFont val="Verdana"/>
        <family val="2"/>
      </rPr>
      <t>2050</t>
    </r>
    <r>
      <rPr>
        <sz val="10"/>
        <color theme="1"/>
        <rFont val="Verdana"/>
        <family val="2"/>
      </rPr>
      <t>=(3)</t>
    </r>
    <r>
      <rPr>
        <vertAlign val="subscript"/>
        <sz val="10"/>
        <color theme="1"/>
        <rFont val="Verdana"/>
        <family val="2"/>
      </rPr>
      <t>2050</t>
    </r>
    <r>
      <rPr>
        <sz val="10"/>
        <color theme="1"/>
        <rFont val="Verdana"/>
        <family val="2"/>
      </rPr>
      <t>*Dep_rate</t>
    </r>
    <r>
      <rPr>
        <vertAlign val="subscript"/>
        <sz val="10"/>
        <color theme="1"/>
        <rFont val="Verdana"/>
        <family val="2"/>
      </rPr>
      <t>t</t>
    </r>
  </si>
  <si>
    <t>Depreciation</t>
  </si>
  <si>
    <r>
      <t>(5)=∑(5)</t>
    </r>
    <r>
      <rPr>
        <vertAlign val="subscript"/>
        <sz val="10"/>
        <color theme="1"/>
        <rFont val="Verdana"/>
        <family val="2"/>
      </rPr>
      <t>t</t>
    </r>
  </si>
  <si>
    <t>Opening RAV balance</t>
  </si>
  <si>
    <r>
      <t>(6</t>
    </r>
    <r>
      <rPr>
        <vertAlign val="superscript"/>
        <sz val="10"/>
        <color theme="1"/>
        <rFont val="Verdana"/>
        <family val="2"/>
      </rPr>
      <t>op</t>
    </r>
    <r>
      <rPr>
        <sz val="10"/>
        <color theme="1"/>
        <rFont val="Verdana"/>
        <family val="2"/>
      </rPr>
      <t>)</t>
    </r>
    <r>
      <rPr>
        <vertAlign val="subscript"/>
        <sz val="10"/>
        <color theme="1"/>
        <rFont val="Verdana"/>
        <family val="2"/>
      </rPr>
      <t>t</t>
    </r>
    <r>
      <rPr>
        <sz val="10"/>
        <color theme="1"/>
        <rFont val="Verdana"/>
        <family val="2"/>
      </rPr>
      <t>=(6</t>
    </r>
    <r>
      <rPr>
        <vertAlign val="superscript"/>
        <sz val="10"/>
        <color theme="1"/>
        <rFont val="Verdana"/>
        <family val="2"/>
      </rPr>
      <t>cl</t>
    </r>
    <r>
      <rPr>
        <sz val="10"/>
        <color theme="1"/>
        <rFont val="Verdana"/>
        <family val="2"/>
      </rPr>
      <t>)</t>
    </r>
    <r>
      <rPr>
        <vertAlign val="subscript"/>
        <sz val="10"/>
        <color theme="1"/>
        <rFont val="Verdana"/>
        <family val="2"/>
      </rPr>
      <t>t-1</t>
    </r>
  </si>
  <si>
    <t>Discounted RAV balance</t>
  </si>
  <si>
    <r>
      <t>(6</t>
    </r>
    <r>
      <rPr>
        <vertAlign val="superscript"/>
        <sz val="10"/>
        <color theme="1"/>
        <rFont val="Verdana"/>
        <family val="2"/>
      </rPr>
      <t>D</t>
    </r>
    <r>
      <rPr>
        <sz val="10"/>
        <color theme="1"/>
        <rFont val="Verdana"/>
        <family val="2"/>
      </rPr>
      <t>)=(6</t>
    </r>
    <r>
      <rPr>
        <vertAlign val="superscript"/>
        <sz val="10"/>
        <color theme="1"/>
        <rFont val="Verdana"/>
        <family val="2"/>
      </rPr>
      <t>cl</t>
    </r>
    <r>
      <rPr>
        <sz val="10"/>
        <color theme="1"/>
        <rFont val="Verdana"/>
        <family val="2"/>
      </rPr>
      <t>)*(1/1+WACC))</t>
    </r>
  </si>
  <si>
    <t>Closing RAV balance</t>
  </si>
  <si>
    <r>
      <t>(6</t>
    </r>
    <r>
      <rPr>
        <vertAlign val="superscript"/>
        <sz val="10"/>
        <color theme="1"/>
        <rFont val="Verdana"/>
        <family val="2"/>
      </rPr>
      <t>cl</t>
    </r>
    <r>
      <rPr>
        <sz val="10"/>
        <color theme="1"/>
        <rFont val="Verdana"/>
        <family val="2"/>
      </rPr>
      <t>)=(3)-(5)+(6</t>
    </r>
    <r>
      <rPr>
        <vertAlign val="superscript"/>
        <sz val="10"/>
        <color theme="1"/>
        <rFont val="Verdana"/>
        <family val="2"/>
      </rPr>
      <t>op</t>
    </r>
    <r>
      <rPr>
        <sz val="10"/>
        <color theme="1"/>
        <rFont val="Verdana"/>
        <family val="2"/>
      </rPr>
      <t>)</t>
    </r>
  </si>
  <si>
    <t>Cost of Capital</t>
  </si>
  <si>
    <r>
      <t>(6)=avg[(6</t>
    </r>
    <r>
      <rPr>
        <vertAlign val="superscript"/>
        <sz val="10"/>
        <color theme="1"/>
        <rFont val="Verdana"/>
        <family val="2"/>
      </rPr>
      <t>D</t>
    </r>
    <r>
      <rPr>
        <sz val="10"/>
        <color theme="1"/>
        <rFont val="Verdana"/>
        <family val="2"/>
      </rPr>
      <t>),(6</t>
    </r>
    <r>
      <rPr>
        <vertAlign val="superscript"/>
        <sz val="10"/>
        <color theme="1"/>
        <rFont val="Verdana"/>
        <family val="2"/>
      </rPr>
      <t>op</t>
    </r>
    <r>
      <rPr>
        <sz val="10"/>
        <color theme="1"/>
        <rFont val="Verdana"/>
        <family val="2"/>
      </rPr>
      <t>)]xWACC</t>
    </r>
  </si>
  <si>
    <t>Total Capitalised Costs</t>
  </si>
  <si>
    <t>(7)=(5)+(6)</t>
  </si>
  <si>
    <t>Total Non-Capitalised Costs</t>
  </si>
  <si>
    <t>Total Direct Costs</t>
  </si>
  <si>
    <t>Non-Financial Costs/Benefits</t>
  </si>
  <si>
    <t>Calculated values</t>
  </si>
  <si>
    <t>Category</t>
  </si>
  <si>
    <t>Non-financial benefits/costs - values</t>
  </si>
  <si>
    <t>Fatality risk</t>
  </si>
  <si>
    <t>Non-Fatality risk</t>
  </si>
  <si>
    <t>NGN VF Financial Risk</t>
  </si>
  <si>
    <t>NGN VF Customer Risk</t>
  </si>
  <si>
    <t>NGN VF Compliance Risk</t>
  </si>
  <si>
    <t>Other</t>
  </si>
  <si>
    <t>Non-financial benefits/costs - inputs</t>
  </si>
  <si>
    <t>GWh</t>
  </si>
  <si>
    <t>Fatalities/yr</t>
  </si>
  <si>
    <t>Non-fatal injuries/yr</t>
  </si>
  <si>
    <t>Alternative carbon calculations</t>
  </si>
  <si>
    <t>Environmental costs - low CO2 cost</t>
  </si>
  <si>
    <t>Environmental costs - high CO2 cost</t>
  </si>
  <si>
    <t>Net Present Values</t>
  </si>
  <si>
    <t>Discount factors and summary</t>
  </si>
  <si>
    <t>Discount factors</t>
  </si>
  <si>
    <t>Discount factor (Non-Safety)</t>
  </si>
  <si>
    <t>=1/[(1+SRTP)^n]</t>
  </si>
  <si>
    <t>Discount factor (Safety)</t>
  </si>
  <si>
    <t>=1/[(1+HDR)^n]</t>
  </si>
  <si>
    <t>Summary of discounted costs/benefits</t>
  </si>
  <si>
    <t>Capex</t>
  </si>
  <si>
    <t>Opex</t>
  </si>
  <si>
    <t>Environmental - central CO2 cost</t>
  </si>
  <si>
    <t>Environmental - low CO2 cost</t>
  </si>
  <si>
    <t>Environmental - high CO2 cost</t>
  </si>
  <si>
    <t>Annual Total</t>
  </si>
  <si>
    <t>Total - central carbon cost</t>
  </si>
  <si>
    <t>Total - low carbon cost</t>
  </si>
  <si>
    <t>Total - high carbon cost</t>
  </si>
  <si>
    <t>Net Present Value</t>
  </si>
  <si>
    <t>NPV - central carbon cost</t>
  </si>
  <si>
    <t>NPV - low carbon cost</t>
  </si>
  <si>
    <t>NPV - high carbon cost</t>
  </si>
  <si>
    <t>Monetised risk - memo line</t>
  </si>
  <si>
    <t>Additional cost/benefit explanations</t>
  </si>
  <si>
    <t>Please provide a short explanation of any additional cost/benefit lines that have been completed in addition to the pre-populated ones. This should include both a description of the nature of the cost/benefit, and an explanation of how the value was calculated, citing appropriate sources (eg for relevant global warming potentials). If an explanation has been provided within the EJP, then simply provide a reference to the relevant page number.</t>
  </si>
  <si>
    <t>NGN VF Financial Risk, NGN VF Customer Risk, NGN VF Compliance Risk populated from our decision support tool outputs as per NGN's Value Framework and consistent with NARM.</t>
  </si>
  <si>
    <t>Long term cost/benefit assumptions</t>
  </si>
  <si>
    <t>Please briefly summarise the assumptions you have used to calculate long-term (ie beyond the duration of the RIIO3 price control) costs and other inputs (eg "Opex assumed to increase at 1%/year based on historic trends"). In most cases we would expect these to be the same across the baseline and different options, but where this is not the case additional tabs can be completed as necessary. If detailed descriptions are required (eg to explain assumptions around whole life costs of assets) these should be included as part of the EJP</t>
  </si>
  <si>
    <t>Not modelled in beyond RIIO-GD4 as proposals cover RIIO-GD3 only.</t>
  </si>
  <si>
    <t>As per NARM modelling assumptions from our Decision Support Tool - see Ofgem CBA Template Assumptions in section 8 of EJP.</t>
  </si>
  <si>
    <t>Modelled as per NARM metholdogy from our decision support tool.</t>
  </si>
  <si>
    <t>Cost cross-referencing</t>
  </si>
  <si>
    <t>If there is any explanation required on how the cost data set out in the EJP totals to the lines in the CBA, please provide it here.</t>
  </si>
  <si>
    <t>Costs in CBA reflected in sections 8 and 9 of EJP.</t>
  </si>
  <si>
    <t>Prefered Option</t>
  </si>
  <si>
    <t>DG Replacement</t>
  </si>
  <si>
    <t>This CBA focuses on District Governors. Service Governors and lineguard replacements are also considered within A22.h NGN RIIO-GD3 Investment Decision Pack - Governors EJP.</t>
  </si>
  <si>
    <t>DG Refrubishment</t>
  </si>
  <si>
    <t>DG Housing Replacement</t>
  </si>
  <si>
    <t>DG Decommission</t>
  </si>
  <si>
    <t>DG ERS Replacement</t>
  </si>
  <si>
    <t>Civils</t>
  </si>
  <si>
    <t>ERS</t>
  </si>
  <si>
    <t>2051 Depreciation</t>
  </si>
  <si>
    <r>
      <t>(5)</t>
    </r>
    <r>
      <rPr>
        <vertAlign val="subscript"/>
        <sz val="10"/>
        <color theme="1"/>
        <rFont val="Verdana"/>
        <family val="2"/>
      </rPr>
      <t>2051</t>
    </r>
    <r>
      <rPr>
        <sz val="10"/>
        <color theme="1"/>
        <rFont val="Verdana"/>
        <family val="2"/>
      </rPr>
      <t>=(3)</t>
    </r>
    <r>
      <rPr>
        <vertAlign val="subscript"/>
        <sz val="10"/>
        <color theme="1"/>
        <rFont val="Verdana"/>
        <family val="2"/>
      </rPr>
      <t>2051</t>
    </r>
    <r>
      <rPr>
        <sz val="10"/>
        <color theme="1"/>
        <rFont val="Verdana"/>
        <family val="2"/>
      </rPr>
      <t>*Dep_rate</t>
    </r>
    <r>
      <rPr>
        <vertAlign val="subscript"/>
        <sz val="10"/>
        <color theme="1"/>
        <rFont val="Verdana"/>
        <family val="2"/>
      </rPr>
      <t>t</t>
    </r>
  </si>
  <si>
    <t>2052 Depreciation</t>
  </si>
  <si>
    <r>
      <t>(5)</t>
    </r>
    <r>
      <rPr>
        <vertAlign val="subscript"/>
        <sz val="10"/>
        <color theme="1"/>
        <rFont val="Verdana"/>
        <family val="2"/>
      </rPr>
      <t>2052</t>
    </r>
    <r>
      <rPr>
        <sz val="10"/>
        <color theme="1"/>
        <rFont val="Verdana"/>
        <family val="2"/>
      </rPr>
      <t>=(3)</t>
    </r>
    <r>
      <rPr>
        <vertAlign val="subscript"/>
        <sz val="10"/>
        <color theme="1"/>
        <rFont val="Verdana"/>
        <family val="2"/>
      </rPr>
      <t>2052</t>
    </r>
    <r>
      <rPr>
        <sz val="10"/>
        <color theme="1"/>
        <rFont val="Verdana"/>
        <family val="2"/>
      </rPr>
      <t>*Dep_rate</t>
    </r>
    <r>
      <rPr>
        <vertAlign val="subscript"/>
        <sz val="10"/>
        <color theme="1"/>
        <rFont val="Verdana"/>
        <family val="2"/>
      </rPr>
      <t>t</t>
    </r>
  </si>
  <si>
    <t>2053 Depreciation</t>
  </si>
  <si>
    <r>
      <t>(5)</t>
    </r>
    <r>
      <rPr>
        <vertAlign val="subscript"/>
        <sz val="10"/>
        <color theme="1"/>
        <rFont val="Verdana"/>
        <family val="2"/>
      </rPr>
      <t>2053</t>
    </r>
    <r>
      <rPr>
        <sz val="10"/>
        <color theme="1"/>
        <rFont val="Verdana"/>
        <family val="2"/>
      </rPr>
      <t>=(3)</t>
    </r>
    <r>
      <rPr>
        <vertAlign val="subscript"/>
        <sz val="10"/>
        <color theme="1"/>
        <rFont val="Verdana"/>
        <family val="2"/>
      </rPr>
      <t>2053</t>
    </r>
    <r>
      <rPr>
        <sz val="10"/>
        <color theme="1"/>
        <rFont val="Verdana"/>
        <family val="2"/>
      </rPr>
      <t>*Dep_rate</t>
    </r>
    <r>
      <rPr>
        <vertAlign val="subscript"/>
        <sz val="10"/>
        <color theme="1"/>
        <rFont val="Verdana"/>
        <family val="2"/>
      </rPr>
      <t>t</t>
    </r>
  </si>
  <si>
    <t>2054 Depreciation</t>
  </si>
  <si>
    <r>
      <t>(5)</t>
    </r>
    <r>
      <rPr>
        <vertAlign val="subscript"/>
        <sz val="10"/>
        <color theme="1"/>
        <rFont val="Verdana"/>
        <family val="2"/>
      </rPr>
      <t>2054</t>
    </r>
    <r>
      <rPr>
        <sz val="10"/>
        <color theme="1"/>
        <rFont val="Verdana"/>
        <family val="2"/>
      </rPr>
      <t>=(3)</t>
    </r>
    <r>
      <rPr>
        <vertAlign val="subscript"/>
        <sz val="10"/>
        <color theme="1"/>
        <rFont val="Verdana"/>
        <family val="2"/>
      </rPr>
      <t>2054</t>
    </r>
    <r>
      <rPr>
        <sz val="10"/>
        <color theme="1"/>
        <rFont val="Verdana"/>
        <family val="2"/>
      </rPr>
      <t>*Dep_rate</t>
    </r>
    <r>
      <rPr>
        <vertAlign val="subscript"/>
        <sz val="10"/>
        <color theme="1"/>
        <rFont val="Verdana"/>
        <family val="2"/>
      </rPr>
      <t>t</t>
    </r>
  </si>
  <si>
    <t>2055 Depreciation</t>
  </si>
  <si>
    <r>
      <t>(5)</t>
    </r>
    <r>
      <rPr>
        <vertAlign val="subscript"/>
        <sz val="10"/>
        <color theme="1"/>
        <rFont val="Verdana"/>
        <family val="2"/>
      </rPr>
      <t>2055</t>
    </r>
    <r>
      <rPr>
        <sz val="10"/>
        <color theme="1"/>
        <rFont val="Verdana"/>
        <family val="2"/>
      </rPr>
      <t>=(3)</t>
    </r>
    <r>
      <rPr>
        <vertAlign val="subscript"/>
        <sz val="10"/>
        <color theme="1"/>
        <rFont val="Verdana"/>
        <family val="2"/>
      </rPr>
      <t>2055</t>
    </r>
    <r>
      <rPr>
        <sz val="10"/>
        <color theme="1"/>
        <rFont val="Verdana"/>
        <family val="2"/>
      </rPr>
      <t>*Dep_rate</t>
    </r>
    <r>
      <rPr>
        <vertAlign val="subscript"/>
        <sz val="10"/>
        <color theme="1"/>
        <rFont val="Verdana"/>
        <family val="2"/>
      </rPr>
      <t>t</t>
    </r>
  </si>
  <si>
    <t>2056 Depreciation</t>
  </si>
  <si>
    <r>
      <t>(5)</t>
    </r>
    <r>
      <rPr>
        <vertAlign val="subscript"/>
        <sz val="10"/>
        <color theme="1"/>
        <rFont val="Verdana"/>
        <family val="2"/>
      </rPr>
      <t>2056</t>
    </r>
    <r>
      <rPr>
        <sz val="10"/>
        <color theme="1"/>
        <rFont val="Verdana"/>
        <family val="2"/>
      </rPr>
      <t>=(3)</t>
    </r>
    <r>
      <rPr>
        <vertAlign val="subscript"/>
        <sz val="10"/>
        <color theme="1"/>
        <rFont val="Verdana"/>
        <family val="2"/>
      </rPr>
      <t>2056</t>
    </r>
    <r>
      <rPr>
        <sz val="10"/>
        <color theme="1"/>
        <rFont val="Verdana"/>
        <family val="2"/>
      </rPr>
      <t>*Dep_rate</t>
    </r>
    <r>
      <rPr>
        <vertAlign val="subscript"/>
        <sz val="10"/>
        <color theme="1"/>
        <rFont val="Verdana"/>
        <family val="2"/>
      </rPr>
      <t>t</t>
    </r>
  </si>
  <si>
    <t>2057 Depreciation</t>
  </si>
  <si>
    <r>
      <t>(5)</t>
    </r>
    <r>
      <rPr>
        <vertAlign val="subscript"/>
        <sz val="10"/>
        <color theme="1"/>
        <rFont val="Verdana"/>
        <family val="2"/>
      </rPr>
      <t>2057</t>
    </r>
    <r>
      <rPr>
        <sz val="10"/>
        <color theme="1"/>
        <rFont val="Verdana"/>
        <family val="2"/>
      </rPr>
      <t>=(3)</t>
    </r>
    <r>
      <rPr>
        <vertAlign val="subscript"/>
        <sz val="10"/>
        <color theme="1"/>
        <rFont val="Verdana"/>
        <family val="2"/>
      </rPr>
      <t>2057</t>
    </r>
    <r>
      <rPr>
        <sz val="10"/>
        <color theme="1"/>
        <rFont val="Verdana"/>
        <family val="2"/>
      </rPr>
      <t>*Dep_rate</t>
    </r>
    <r>
      <rPr>
        <vertAlign val="subscript"/>
        <sz val="10"/>
        <color theme="1"/>
        <rFont val="Verdana"/>
        <family val="2"/>
      </rPr>
      <t>t</t>
    </r>
  </si>
  <si>
    <t>2058 Depreciation</t>
  </si>
  <si>
    <r>
      <t>(5)</t>
    </r>
    <r>
      <rPr>
        <vertAlign val="subscript"/>
        <sz val="10"/>
        <color theme="1"/>
        <rFont val="Verdana"/>
        <family val="2"/>
      </rPr>
      <t>2058</t>
    </r>
    <r>
      <rPr>
        <sz val="10"/>
        <color theme="1"/>
        <rFont val="Verdana"/>
        <family val="2"/>
      </rPr>
      <t>=(3)</t>
    </r>
    <r>
      <rPr>
        <vertAlign val="subscript"/>
        <sz val="10"/>
        <color theme="1"/>
        <rFont val="Verdana"/>
        <family val="2"/>
      </rPr>
      <t>2058</t>
    </r>
    <r>
      <rPr>
        <sz val="10"/>
        <color theme="1"/>
        <rFont val="Verdana"/>
        <family val="2"/>
      </rPr>
      <t>*Dep_rate</t>
    </r>
    <r>
      <rPr>
        <vertAlign val="subscript"/>
        <sz val="10"/>
        <color theme="1"/>
        <rFont val="Verdana"/>
        <family val="2"/>
      </rPr>
      <t>t</t>
    </r>
  </si>
  <si>
    <t>2059 Depreciation</t>
  </si>
  <si>
    <r>
      <t>(5)</t>
    </r>
    <r>
      <rPr>
        <vertAlign val="subscript"/>
        <sz val="10"/>
        <color theme="1"/>
        <rFont val="Verdana"/>
        <family val="2"/>
      </rPr>
      <t>2059</t>
    </r>
    <r>
      <rPr>
        <sz val="10"/>
        <color theme="1"/>
        <rFont val="Verdana"/>
        <family val="2"/>
      </rPr>
      <t>=(3)</t>
    </r>
    <r>
      <rPr>
        <vertAlign val="subscript"/>
        <sz val="10"/>
        <color theme="1"/>
        <rFont val="Verdana"/>
        <family val="2"/>
      </rPr>
      <t>2059</t>
    </r>
    <r>
      <rPr>
        <sz val="10"/>
        <color theme="1"/>
        <rFont val="Verdana"/>
        <family val="2"/>
      </rPr>
      <t>*Dep_rate</t>
    </r>
    <r>
      <rPr>
        <vertAlign val="subscript"/>
        <sz val="10"/>
        <color theme="1"/>
        <rFont val="Verdana"/>
        <family val="2"/>
      </rPr>
      <t>t</t>
    </r>
  </si>
  <si>
    <t>2060 Depreciation</t>
  </si>
  <si>
    <r>
      <t>(5)</t>
    </r>
    <r>
      <rPr>
        <vertAlign val="subscript"/>
        <sz val="10"/>
        <color theme="1"/>
        <rFont val="Verdana"/>
        <family val="2"/>
      </rPr>
      <t>2060</t>
    </r>
    <r>
      <rPr>
        <sz val="10"/>
        <color theme="1"/>
        <rFont val="Verdana"/>
        <family val="2"/>
      </rPr>
      <t>=(3)</t>
    </r>
    <r>
      <rPr>
        <vertAlign val="subscript"/>
        <sz val="10"/>
        <color theme="1"/>
        <rFont val="Verdana"/>
        <family val="2"/>
      </rPr>
      <t>2060</t>
    </r>
    <r>
      <rPr>
        <sz val="10"/>
        <color theme="1"/>
        <rFont val="Verdana"/>
        <family val="2"/>
      </rPr>
      <t>*Dep_rate</t>
    </r>
    <r>
      <rPr>
        <vertAlign val="subscript"/>
        <sz val="10"/>
        <color theme="1"/>
        <rFont val="Verdana"/>
        <family val="2"/>
      </rPr>
      <t>t</t>
    </r>
  </si>
  <si>
    <t>2061 Depreciation</t>
  </si>
  <si>
    <r>
      <t>(5)</t>
    </r>
    <r>
      <rPr>
        <vertAlign val="subscript"/>
        <sz val="10"/>
        <color theme="1"/>
        <rFont val="Verdana"/>
        <family val="2"/>
      </rPr>
      <t>2061</t>
    </r>
    <r>
      <rPr>
        <sz val="10"/>
        <color theme="1"/>
        <rFont val="Verdana"/>
        <family val="2"/>
      </rPr>
      <t>=(3)</t>
    </r>
    <r>
      <rPr>
        <vertAlign val="subscript"/>
        <sz val="10"/>
        <color theme="1"/>
        <rFont val="Verdana"/>
        <family val="2"/>
      </rPr>
      <t>2061</t>
    </r>
    <r>
      <rPr>
        <sz val="10"/>
        <color theme="1"/>
        <rFont val="Verdana"/>
        <family val="2"/>
      </rPr>
      <t>*Dep_rate</t>
    </r>
    <r>
      <rPr>
        <vertAlign val="subscript"/>
        <sz val="10"/>
        <color theme="1"/>
        <rFont val="Verdana"/>
        <family val="2"/>
      </rPr>
      <t>t</t>
    </r>
  </si>
  <si>
    <t>2062 Depreciation</t>
  </si>
  <si>
    <r>
      <t>(5)</t>
    </r>
    <r>
      <rPr>
        <vertAlign val="subscript"/>
        <sz val="10"/>
        <color theme="1"/>
        <rFont val="Verdana"/>
        <family val="2"/>
      </rPr>
      <t>2062</t>
    </r>
    <r>
      <rPr>
        <sz val="10"/>
        <color theme="1"/>
        <rFont val="Verdana"/>
        <family val="2"/>
      </rPr>
      <t>=(3)</t>
    </r>
    <r>
      <rPr>
        <vertAlign val="subscript"/>
        <sz val="10"/>
        <color theme="1"/>
        <rFont val="Verdana"/>
        <family val="2"/>
      </rPr>
      <t>2062</t>
    </r>
    <r>
      <rPr>
        <sz val="10"/>
        <color theme="1"/>
        <rFont val="Verdana"/>
        <family val="2"/>
      </rPr>
      <t>*Dep_rate</t>
    </r>
    <r>
      <rPr>
        <vertAlign val="subscript"/>
        <sz val="10"/>
        <color theme="1"/>
        <rFont val="Verdana"/>
        <family val="2"/>
      </rPr>
      <t>t</t>
    </r>
  </si>
  <si>
    <t>2063 Depreciation</t>
  </si>
  <si>
    <r>
      <t>(5)</t>
    </r>
    <r>
      <rPr>
        <vertAlign val="subscript"/>
        <sz val="10"/>
        <color theme="1"/>
        <rFont val="Verdana"/>
        <family val="2"/>
      </rPr>
      <t>2063</t>
    </r>
    <r>
      <rPr>
        <sz val="10"/>
        <color theme="1"/>
        <rFont val="Verdana"/>
        <family val="2"/>
      </rPr>
      <t>=(3)</t>
    </r>
    <r>
      <rPr>
        <vertAlign val="subscript"/>
        <sz val="10"/>
        <color theme="1"/>
        <rFont val="Verdana"/>
        <family val="2"/>
      </rPr>
      <t>2063</t>
    </r>
    <r>
      <rPr>
        <sz val="10"/>
        <color theme="1"/>
        <rFont val="Verdana"/>
        <family val="2"/>
      </rPr>
      <t>*Dep_rate</t>
    </r>
    <r>
      <rPr>
        <vertAlign val="subscript"/>
        <sz val="10"/>
        <color theme="1"/>
        <rFont val="Verdana"/>
        <family val="2"/>
      </rPr>
      <t>t</t>
    </r>
  </si>
  <si>
    <t>2064 Depreciation</t>
  </si>
  <si>
    <r>
      <t>(5)</t>
    </r>
    <r>
      <rPr>
        <vertAlign val="subscript"/>
        <sz val="10"/>
        <color theme="1"/>
        <rFont val="Verdana"/>
        <family val="2"/>
      </rPr>
      <t>2064</t>
    </r>
    <r>
      <rPr>
        <sz val="10"/>
        <color theme="1"/>
        <rFont val="Verdana"/>
        <family val="2"/>
      </rPr>
      <t>=(3)</t>
    </r>
    <r>
      <rPr>
        <vertAlign val="subscript"/>
        <sz val="10"/>
        <color theme="1"/>
        <rFont val="Verdana"/>
        <family val="2"/>
      </rPr>
      <t>2064</t>
    </r>
    <r>
      <rPr>
        <sz val="10"/>
        <color theme="1"/>
        <rFont val="Verdana"/>
        <family val="2"/>
      </rPr>
      <t>*Dep_rate</t>
    </r>
    <r>
      <rPr>
        <vertAlign val="subscript"/>
        <sz val="10"/>
        <color theme="1"/>
        <rFont val="Verdana"/>
        <family val="2"/>
      </rPr>
      <t>t</t>
    </r>
  </si>
  <si>
    <t>2065 Depreciation</t>
  </si>
  <si>
    <r>
      <t>(5)</t>
    </r>
    <r>
      <rPr>
        <vertAlign val="subscript"/>
        <sz val="10"/>
        <color theme="1"/>
        <rFont val="Verdana"/>
        <family val="2"/>
      </rPr>
      <t>2065</t>
    </r>
    <r>
      <rPr>
        <sz val="10"/>
        <color theme="1"/>
        <rFont val="Verdana"/>
        <family val="2"/>
      </rPr>
      <t>=(3)</t>
    </r>
    <r>
      <rPr>
        <vertAlign val="subscript"/>
        <sz val="10"/>
        <color theme="1"/>
        <rFont val="Verdana"/>
        <family val="2"/>
      </rPr>
      <t>2065</t>
    </r>
    <r>
      <rPr>
        <sz val="10"/>
        <color theme="1"/>
        <rFont val="Verdana"/>
        <family val="2"/>
      </rPr>
      <t>*Dep_rate</t>
    </r>
    <r>
      <rPr>
        <vertAlign val="subscript"/>
        <sz val="10"/>
        <color theme="1"/>
        <rFont val="Verdana"/>
        <family val="2"/>
      </rPr>
      <t>t</t>
    </r>
  </si>
  <si>
    <t>2066 Depreciation</t>
  </si>
  <si>
    <r>
      <t>(5)</t>
    </r>
    <r>
      <rPr>
        <vertAlign val="subscript"/>
        <sz val="10"/>
        <color theme="1"/>
        <rFont val="Verdana"/>
        <family val="2"/>
      </rPr>
      <t>2066</t>
    </r>
    <r>
      <rPr>
        <sz val="10"/>
        <color theme="1"/>
        <rFont val="Verdana"/>
        <family val="2"/>
      </rPr>
      <t>=(3)</t>
    </r>
    <r>
      <rPr>
        <vertAlign val="subscript"/>
        <sz val="10"/>
        <color theme="1"/>
        <rFont val="Verdana"/>
        <family val="2"/>
      </rPr>
      <t>2066</t>
    </r>
    <r>
      <rPr>
        <sz val="10"/>
        <color theme="1"/>
        <rFont val="Verdana"/>
        <family val="2"/>
      </rPr>
      <t>*Dep_rate</t>
    </r>
    <r>
      <rPr>
        <vertAlign val="subscript"/>
        <sz val="10"/>
        <color theme="1"/>
        <rFont val="Verdana"/>
        <family val="2"/>
      </rPr>
      <t>t</t>
    </r>
  </si>
  <si>
    <t>2067 Depreciation</t>
  </si>
  <si>
    <r>
      <t>(5)</t>
    </r>
    <r>
      <rPr>
        <vertAlign val="subscript"/>
        <sz val="10"/>
        <color theme="1"/>
        <rFont val="Verdana"/>
        <family val="2"/>
      </rPr>
      <t>2067</t>
    </r>
    <r>
      <rPr>
        <sz val="10"/>
        <color theme="1"/>
        <rFont val="Verdana"/>
        <family val="2"/>
      </rPr>
      <t>=(3)</t>
    </r>
    <r>
      <rPr>
        <vertAlign val="subscript"/>
        <sz val="10"/>
        <color theme="1"/>
        <rFont val="Verdana"/>
        <family val="2"/>
      </rPr>
      <t>2067</t>
    </r>
    <r>
      <rPr>
        <sz val="10"/>
        <color theme="1"/>
        <rFont val="Verdana"/>
        <family val="2"/>
      </rPr>
      <t>*Dep_rate</t>
    </r>
    <r>
      <rPr>
        <vertAlign val="subscript"/>
        <sz val="10"/>
        <color theme="1"/>
        <rFont val="Verdana"/>
        <family val="2"/>
      </rPr>
      <t>t</t>
    </r>
  </si>
  <si>
    <t>2068 Depreciation</t>
  </si>
  <si>
    <r>
      <t>(5)</t>
    </r>
    <r>
      <rPr>
        <vertAlign val="subscript"/>
        <sz val="10"/>
        <color theme="1"/>
        <rFont val="Verdana"/>
        <family val="2"/>
      </rPr>
      <t>2068</t>
    </r>
    <r>
      <rPr>
        <sz val="10"/>
        <color theme="1"/>
        <rFont val="Verdana"/>
        <family val="2"/>
      </rPr>
      <t>=(3)</t>
    </r>
    <r>
      <rPr>
        <vertAlign val="subscript"/>
        <sz val="10"/>
        <color theme="1"/>
        <rFont val="Verdana"/>
        <family val="2"/>
      </rPr>
      <t>2068</t>
    </r>
    <r>
      <rPr>
        <sz val="10"/>
        <color theme="1"/>
        <rFont val="Verdana"/>
        <family val="2"/>
      </rPr>
      <t>*Dep_rate</t>
    </r>
    <r>
      <rPr>
        <vertAlign val="subscript"/>
        <sz val="10"/>
        <color theme="1"/>
        <rFont val="Verdana"/>
        <family val="2"/>
      </rPr>
      <t>t</t>
    </r>
  </si>
  <si>
    <t>2069 Depreciation</t>
  </si>
  <si>
    <r>
      <t>(5)</t>
    </r>
    <r>
      <rPr>
        <vertAlign val="subscript"/>
        <sz val="10"/>
        <color theme="1"/>
        <rFont val="Verdana"/>
        <family val="2"/>
      </rPr>
      <t>2069</t>
    </r>
    <r>
      <rPr>
        <sz val="10"/>
        <color theme="1"/>
        <rFont val="Verdana"/>
        <family val="2"/>
      </rPr>
      <t>=(3)</t>
    </r>
    <r>
      <rPr>
        <vertAlign val="subscript"/>
        <sz val="10"/>
        <color theme="1"/>
        <rFont val="Verdana"/>
        <family val="2"/>
      </rPr>
      <t>2069</t>
    </r>
    <r>
      <rPr>
        <sz val="10"/>
        <color theme="1"/>
        <rFont val="Verdana"/>
        <family val="2"/>
      </rPr>
      <t>*Dep_rate</t>
    </r>
    <r>
      <rPr>
        <vertAlign val="subscript"/>
        <sz val="10"/>
        <color theme="1"/>
        <rFont val="Verdana"/>
        <family val="2"/>
      </rPr>
      <t>t</t>
    </r>
  </si>
  <si>
    <t>2070 Depreciation</t>
  </si>
  <si>
    <r>
      <t>(5)</t>
    </r>
    <r>
      <rPr>
        <vertAlign val="subscript"/>
        <sz val="10"/>
        <color theme="1"/>
        <rFont val="Verdana"/>
        <family val="2"/>
      </rPr>
      <t>2070</t>
    </r>
    <r>
      <rPr>
        <sz val="10"/>
        <color theme="1"/>
        <rFont val="Verdana"/>
        <family val="2"/>
      </rPr>
      <t>=(3)</t>
    </r>
    <r>
      <rPr>
        <vertAlign val="subscript"/>
        <sz val="10"/>
        <color theme="1"/>
        <rFont val="Verdana"/>
        <family val="2"/>
      </rPr>
      <t>2070</t>
    </r>
    <r>
      <rPr>
        <sz val="10"/>
        <color theme="1"/>
        <rFont val="Verdana"/>
        <family val="2"/>
      </rPr>
      <t>*Dep_rate</t>
    </r>
    <r>
      <rPr>
        <vertAlign val="subscript"/>
        <sz val="10"/>
        <color theme="1"/>
        <rFont val="Verdana"/>
        <family val="2"/>
      </rPr>
      <t>t</t>
    </r>
  </si>
  <si>
    <t>(4) + Total Opex + Total Pass Through Costs</t>
  </si>
  <si>
    <t>Societal Costs/Benefits</t>
  </si>
  <si>
    <t>Pass Through Costs</t>
  </si>
  <si>
    <t>Comparison to baseline</t>
  </si>
  <si>
    <t xml:space="preserve">Capex </t>
  </si>
  <si>
    <t>Increased Civils</t>
  </si>
  <si>
    <t>Min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</si>
</sst>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164" formatCode="_(* #,##0.00_);_(* \(#,##0.00\);_(* &quot;-&quot;??_);_(@_)"/>
    <numFmt numFmtId="165" formatCode="_(&quot;£&quot;* #,##0.00_);_(&quot;£&quot;* \(#,##0.00\);_(&quot;£&quot;* &quot;-&quot;??_);_(@_)"/>
    <numFmt numFmtId="166" formatCode="&quot;£&quot;#,##0.00"/>
    <numFmt numFmtId="167" formatCode="&quot;£&quot;#,##0"/>
    <numFmt numFmtId="168" formatCode="0.000"/>
    <numFmt numFmtId="169" formatCode="#,##0.00;[Red]\(#,##0.00\);\-"/>
    <numFmt numFmtId="170" formatCode="[$$-409]#,##0.00"/>
    <numFmt numFmtId="171" formatCode="0.0;[Red]\-0.0;\-"/>
    <numFmt numFmtId="172" formatCode="0.0"/>
    <numFmt numFmtId="173" formatCode="0.00000"/>
    <numFmt numFmtId="174" formatCode="#,##0.0;[Red]\(#,##0.0\);\-"/>
    <numFmt numFmtId="175" formatCode="#,##0.000;[Red]\(#,##0.000\);\-"/>
    <numFmt numFmtId="176" formatCode="#,##0.0_);\(#,##0.0\);\-_)"/>
    <numFmt numFmtId="177" formatCode="dd\ mmm\ yyyy"/>
    <numFmt numFmtId="178" formatCode="#,##0.000_);\(#,##0.000\);\-_)"/>
  </numFmts>
  <fonts count="52">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9"/>
      <color theme="1"/>
      <name val="Verdana"/>
      <family val="2"/>
    </font>
    <font>
      <b/>
      <sz val="9"/>
      <color theme="1"/>
      <name val="Verdana"/>
      <family val="2"/>
    </font>
    <font>
      <i/>
      <sz val="9"/>
      <color theme="1"/>
      <name val="Verdana"/>
      <family val="2"/>
    </font>
    <font>
      <sz val="11"/>
      <color theme="1"/>
      <name val="Calibri"/>
      <family val="2"/>
      <scheme val="minor"/>
    </font>
    <font>
      <sz val="10"/>
      <name val="Arial"/>
      <family val="2"/>
    </font>
    <font>
      <u/>
      <sz val="8.8000000000000007"/>
      <color theme="10"/>
      <name val="Calibri"/>
      <family val="2"/>
    </font>
    <font>
      <sz val="11"/>
      <name val="CG Omega"/>
      <family val="2"/>
    </font>
    <font>
      <sz val="10"/>
      <color rgb="FFFF0000"/>
      <name val="Verdana"/>
      <family val="2"/>
    </font>
    <font>
      <b/>
      <sz val="10"/>
      <color theme="1"/>
      <name val="Verdana"/>
      <family val="2"/>
    </font>
    <font>
      <sz val="10"/>
      <name val="Verdana"/>
      <family val="2"/>
    </font>
    <font>
      <vertAlign val="superscript"/>
      <sz val="10"/>
      <color theme="1"/>
      <name val="Verdana"/>
      <family val="2"/>
    </font>
    <font>
      <b/>
      <sz val="10"/>
      <name val="Verdana"/>
      <family val="2"/>
    </font>
    <font>
      <b/>
      <sz val="12"/>
      <color theme="1"/>
      <name val="Verdana"/>
      <family val="2"/>
    </font>
    <font>
      <i/>
      <sz val="10"/>
      <color theme="1"/>
      <name val="Verdana"/>
      <family val="2"/>
    </font>
    <font>
      <sz val="10"/>
      <color theme="1"/>
      <name val="Verdana"/>
      <family val="2"/>
    </font>
    <font>
      <sz val="10"/>
      <color theme="0"/>
      <name val="Verdana"/>
      <family val="2"/>
    </font>
    <font>
      <vertAlign val="subscript"/>
      <sz val="10"/>
      <color theme="1"/>
      <name val="Verdana"/>
      <family val="2"/>
    </font>
    <font>
      <i/>
      <sz val="10"/>
      <name val="Verdana"/>
      <family val="2"/>
    </font>
    <font>
      <sz val="9"/>
      <color indexed="81"/>
      <name val="Tahoma"/>
      <family val="2"/>
    </font>
    <font>
      <b/>
      <sz val="9"/>
      <color indexed="81"/>
      <name val="Tahoma"/>
      <family val="2"/>
    </font>
    <font>
      <sz val="8"/>
      <name val="Verdana"/>
      <family val="2"/>
    </font>
    <font>
      <sz val="8"/>
      <color theme="1"/>
      <name val="Verdana"/>
      <family val="2"/>
    </font>
    <font>
      <b/>
      <u/>
      <sz val="10"/>
      <color theme="1"/>
      <name val="Verdana"/>
      <family val="2"/>
    </font>
    <font>
      <i/>
      <sz val="10"/>
      <color theme="0"/>
      <name val="Verdana"/>
      <family val="2"/>
    </font>
    <font>
      <b/>
      <i/>
      <sz val="10"/>
      <color theme="1"/>
      <name val="Verdana"/>
      <family val="2"/>
    </font>
    <font>
      <sz val="12"/>
      <color theme="1"/>
      <name val="Verdana"/>
      <family val="2"/>
    </font>
    <font>
      <u/>
      <sz val="12"/>
      <color theme="10"/>
      <name val="Verdana"/>
      <family val="2"/>
    </font>
    <font>
      <b/>
      <sz val="14"/>
      <color theme="1"/>
      <name val="Verdana"/>
      <family val="2"/>
    </font>
    <font>
      <b/>
      <u/>
      <sz val="9"/>
      <color theme="1"/>
      <name val="Verdana"/>
      <family val="2"/>
    </font>
    <font>
      <sz val="11"/>
      <name val="CG Omega"/>
    </font>
    <font>
      <b/>
      <sz val="11"/>
      <name val="CG Omega"/>
      <family val="2"/>
    </font>
    <font>
      <sz val="10"/>
      <color indexed="8"/>
      <name val="Verdana"/>
      <family val="2"/>
    </font>
    <font>
      <b/>
      <sz val="10"/>
      <color theme="0"/>
      <name val="Verdana"/>
      <family val="2"/>
    </font>
    <font>
      <b/>
      <sz val="11"/>
      <color rgb="FFFA7D00"/>
      <name val="Calibri"/>
      <family val="2"/>
      <scheme val="minor"/>
    </font>
    <font>
      <sz val="10"/>
      <color theme="1"/>
      <name val="Gill Sans MT"/>
      <family val="2"/>
    </font>
    <font>
      <b/>
      <sz val="11"/>
      <color theme="1"/>
      <name val="Calibri"/>
      <family val="2"/>
      <scheme val="minor"/>
    </font>
    <font>
      <u/>
      <sz val="9"/>
      <color theme="10"/>
      <name val="Verdana"/>
      <family val="2"/>
    </font>
    <font>
      <sz val="10"/>
      <color theme="4"/>
      <name val="Verdana"/>
      <family val="2"/>
    </font>
    <font>
      <u/>
      <sz val="10"/>
      <color theme="10"/>
      <name val="Verdana"/>
      <family val="2"/>
    </font>
    <font>
      <b/>
      <sz val="10"/>
      <color rgb="FFFA7D00"/>
      <name val="Verdana"/>
      <family val="2"/>
    </font>
    <font>
      <sz val="10"/>
      <color rgb="FF0070C0"/>
      <name val="Verdana"/>
      <family val="2"/>
    </font>
    <font>
      <sz val="10"/>
      <color theme="1"/>
      <name val="Arial"/>
      <family val="2"/>
    </font>
    <font>
      <u/>
      <sz val="10"/>
      <color theme="10"/>
      <name val="Arial"/>
      <family val="2"/>
    </font>
    <font>
      <sz val="11"/>
      <name val="Calibri"/>
      <family val="2"/>
      <scheme val="minor"/>
    </font>
    <font>
      <b/>
      <sz val="10"/>
      <color theme="0" tint="-0.14999847407452621"/>
      <name val="Verdana"/>
      <family val="2"/>
    </font>
    <font>
      <sz val="9"/>
      <color theme="10"/>
      <name val="Verdana"/>
      <family val="2"/>
    </font>
    <font>
      <sz val="11"/>
      <color theme="1"/>
      <name val="Tenorite"/>
    </font>
    <font>
      <sz val="10"/>
      <color rgb="FF000000"/>
      <name val="Verdana"/>
      <family val="2"/>
    </font>
  </fonts>
  <fills count="24">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
      <patternFill patternType="solid">
        <fgColor rgb="FFD6DCE6"/>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0" tint="-0.249977111117893"/>
        <bgColor indexed="64"/>
      </patternFill>
    </fill>
    <fill>
      <patternFill patternType="solid">
        <fgColor rgb="FFF2F2F2"/>
      </patternFill>
    </fill>
    <fill>
      <patternFill patternType="solid">
        <fgColor theme="1" tint="0.249977111117893"/>
        <bgColor indexed="64"/>
      </patternFill>
    </fill>
    <fill>
      <patternFill patternType="solid">
        <fgColor theme="2" tint="-9.9978637043366805E-2"/>
        <bgColor indexed="64"/>
      </patternFill>
    </fill>
    <fill>
      <patternFill patternType="solid">
        <fgColor rgb="FFFF9900"/>
        <bgColor indexed="64"/>
      </patternFill>
    </fill>
    <fill>
      <patternFill patternType="solid">
        <fgColor rgb="FFFF9999"/>
        <bgColor indexed="64"/>
      </patternFill>
    </fill>
    <fill>
      <patternFill patternType="solid">
        <fgColor theme="9" tint="0.79998168889431442"/>
        <bgColor indexed="64"/>
      </patternFill>
    </fill>
    <fill>
      <patternFill patternType="solid">
        <fgColor rgb="FFFFCCCC"/>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bgColor rgb="FF000000"/>
      </patternFill>
    </fill>
  </fills>
  <borders count="6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style="medium">
        <color indexed="64"/>
      </left>
      <right/>
      <top/>
      <bottom/>
      <diagonal/>
    </border>
    <border>
      <left/>
      <right/>
      <top style="thick">
        <color theme="5"/>
      </top>
      <bottom/>
      <diagonal/>
    </border>
    <border>
      <left/>
      <right/>
      <top/>
      <bottom style="thin">
        <color theme="0" tint="-0.499984740745262"/>
      </bottom>
      <diagonal/>
    </border>
    <border>
      <left/>
      <right/>
      <top style="thin">
        <color theme="0" tint="-0.499984740745262"/>
      </top>
      <bottom/>
      <diagonal/>
    </border>
    <border>
      <left/>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s>
  <cellStyleXfs count="39">
    <xf numFmtId="0" fontId="0" fillId="0" borderId="0"/>
    <xf numFmtId="0" fontId="7" fillId="0" borderId="0"/>
    <xf numFmtId="9" fontId="7" fillId="0" borderId="0" applyFont="0" applyFill="0" applyBorder="0" applyAlignment="0" applyProtection="0"/>
    <xf numFmtId="164" fontId="7" fillId="0" borderId="0" applyFont="0" applyFill="0" applyBorder="0" applyAlignment="0" applyProtection="0"/>
    <xf numFmtId="165" fontId="7" fillId="0" borderId="0" applyFont="0" applyFill="0" applyBorder="0" applyAlignment="0" applyProtection="0"/>
    <xf numFmtId="0" fontId="8" fillId="0" borderId="0"/>
    <xf numFmtId="0" fontId="9" fillId="0" borderId="0" applyNumberFormat="0" applyFill="0" applyBorder="0" applyAlignment="0" applyProtection="0">
      <alignment vertical="top"/>
      <protection locked="0"/>
    </xf>
    <xf numFmtId="0" fontId="8" fillId="0" borderId="0"/>
    <xf numFmtId="0" fontId="10" fillId="0" borderId="0" applyFont="0" applyFill="0" applyBorder="0" applyAlignment="0" applyProtection="0"/>
    <xf numFmtId="9" fontId="18" fillId="0" borderId="0" applyFont="0" applyFill="0" applyBorder="0" applyAlignment="0" applyProtection="0"/>
    <xf numFmtId="0" fontId="18" fillId="0" borderId="0"/>
    <xf numFmtId="170" fontId="10" fillId="0" borderId="0"/>
    <xf numFmtId="0" fontId="10" fillId="0" borderId="0"/>
    <xf numFmtId="0" fontId="8" fillId="0" borderId="0" applyFont="0" applyFill="0" applyBorder="0" applyAlignment="0" applyProtection="0"/>
    <xf numFmtId="0" fontId="18" fillId="0" borderId="0"/>
    <xf numFmtId="0" fontId="33" fillId="0" borderId="0"/>
    <xf numFmtId="0" fontId="18" fillId="0" borderId="0"/>
    <xf numFmtId="0" fontId="10" fillId="0" borderId="0"/>
    <xf numFmtId="0" fontId="3" fillId="0" borderId="0"/>
    <xf numFmtId="9"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0" fontId="37" fillId="14" borderId="39" applyNumberFormat="0" applyAlignment="0" applyProtection="0"/>
    <xf numFmtId="0" fontId="2" fillId="0" borderId="0"/>
    <xf numFmtId="165" fontId="2" fillId="0" borderId="0" applyFont="0" applyFill="0" applyBorder="0" applyAlignment="0" applyProtection="0"/>
    <xf numFmtId="176" fontId="38" fillId="13" borderId="0"/>
    <xf numFmtId="9" fontId="18" fillId="0" borderId="0" applyFont="0" applyFill="0" applyBorder="0" applyAlignment="0" applyProtection="0"/>
    <xf numFmtId="0" fontId="18" fillId="0" borderId="0"/>
    <xf numFmtId="0" fontId="45" fillId="0" borderId="0"/>
    <xf numFmtId="0" fontId="46" fillId="0" borderId="0" applyNumberFormat="0" applyFill="0" applyBorder="0" applyAlignment="0" applyProtection="0">
      <alignment vertical="top"/>
      <protection locked="0"/>
    </xf>
    <xf numFmtId="9" fontId="45" fillId="0" borderId="0" applyFont="0" applyFill="0" applyBorder="0" applyAlignment="0" applyProtection="0"/>
    <xf numFmtId="0" fontId="1" fillId="0" borderId="0"/>
    <xf numFmtId="0" fontId="8" fillId="0" borderId="0"/>
    <xf numFmtId="0" fontId="1" fillId="0" borderId="0"/>
    <xf numFmtId="0" fontId="1" fillId="0" borderId="0"/>
    <xf numFmtId="0" fontId="1" fillId="0" borderId="0"/>
    <xf numFmtId="0" fontId="1" fillId="0" borderId="0"/>
    <xf numFmtId="4" fontId="47" fillId="20" borderId="0" applyBorder="0">
      <alignment horizontal="center" vertical="center" wrapText="1"/>
    </xf>
    <xf numFmtId="0" fontId="45" fillId="0" borderId="0"/>
  </cellStyleXfs>
  <cellXfs count="478">
    <xf numFmtId="0" fontId="0" fillId="0" borderId="0" xfId="0"/>
    <xf numFmtId="0" fontId="0" fillId="0" borderId="0" xfId="0" applyAlignment="1">
      <alignment horizontal="center"/>
    </xf>
    <xf numFmtId="0" fontId="0" fillId="0" borderId="0" xfId="0" applyAlignment="1">
      <alignment vertical="center"/>
    </xf>
    <xf numFmtId="0" fontId="12" fillId="0" borderId="9" xfId="0" applyFont="1" applyBorder="1"/>
    <xf numFmtId="0" fontId="12" fillId="0" borderId="0" xfId="0" applyFont="1"/>
    <xf numFmtId="0" fontId="12" fillId="0" borderId="1" xfId="0" applyFont="1" applyBorder="1" applyAlignment="1">
      <alignment horizontal="center" vertical="center"/>
    </xf>
    <xf numFmtId="0" fontId="0" fillId="0" borderId="0" xfId="0" quotePrefix="1"/>
    <xf numFmtId="0" fontId="0" fillId="0" borderId="9" xfId="0" applyBorder="1"/>
    <xf numFmtId="0" fontId="0" fillId="0" borderId="8" xfId="0" applyBorder="1" applyAlignment="1">
      <alignment vertical="center" textRotation="90"/>
    </xf>
    <xf numFmtId="0" fontId="0" fillId="0" borderId="12" xfId="0" applyBorder="1" applyAlignment="1">
      <alignment vertical="center" textRotation="90"/>
    </xf>
    <xf numFmtId="0" fontId="13" fillId="0" borderId="0" xfId="0" applyFont="1"/>
    <xf numFmtId="0" fontId="0" fillId="3" borderId="1" xfId="0" applyFill="1" applyBorder="1" applyAlignment="1">
      <alignment horizontal="center" vertical="center"/>
    </xf>
    <xf numFmtId="0" fontId="16" fillId="0" borderId="0" xfId="0" applyFont="1"/>
    <xf numFmtId="0" fontId="15" fillId="0" borderId="1" xfId="0" applyFont="1" applyBorder="1" applyAlignment="1">
      <alignment horizontal="center" vertical="center" wrapText="1"/>
    </xf>
    <xf numFmtId="167" fontId="0" fillId="0" borderId="0" xfId="0" applyNumberFormat="1" applyAlignment="1">
      <alignment horizontal="center" vertical="center" wrapText="1"/>
    </xf>
    <xf numFmtId="0" fontId="0" fillId="0" borderId="0" xfId="0" applyAlignment="1">
      <alignment horizontal="center" vertical="center" wrapText="1"/>
    </xf>
    <xf numFmtId="0" fontId="11" fillId="0" borderId="0" xfId="0" applyFont="1" applyAlignment="1">
      <alignment vertical="center" wrapText="1"/>
    </xf>
    <xf numFmtId="0" fontId="15" fillId="0" borderId="1" xfId="0" applyFont="1" applyBorder="1" applyAlignment="1">
      <alignment horizontal="center" vertical="center"/>
    </xf>
    <xf numFmtId="169" fontId="12" fillId="0" borderId="1" xfId="0" applyNumberFormat="1" applyFont="1" applyBorder="1" applyAlignment="1">
      <alignment horizontal="center" vertical="center"/>
    </xf>
    <xf numFmtId="166" fontId="0" fillId="0" borderId="0" xfId="0" applyNumberFormat="1" applyAlignment="1">
      <alignment horizontal="center" vertical="center" wrapText="1"/>
    </xf>
    <xf numFmtId="3" fontId="15" fillId="0" borderId="0" xfId="0" applyNumberFormat="1" applyFont="1"/>
    <xf numFmtId="169" fontId="12" fillId="4" borderId="1" xfId="0" applyNumberFormat="1" applyFont="1" applyFill="1" applyBorder="1" applyAlignment="1">
      <alignment horizontal="center" vertical="center"/>
    </xf>
    <xf numFmtId="166" fontId="12" fillId="4" borderId="1" xfId="0" applyNumberFormat="1" applyFont="1" applyFill="1" applyBorder="1" applyAlignment="1">
      <alignment horizontal="center" vertical="center"/>
    </xf>
    <xf numFmtId="169" fontId="12" fillId="4" borderId="6" xfId="0" applyNumberFormat="1" applyFont="1" applyFill="1" applyBorder="1" applyAlignment="1">
      <alignment horizontal="center" vertical="center"/>
    </xf>
    <xf numFmtId="0" fontId="19" fillId="0" borderId="0" xfId="0" applyFont="1"/>
    <xf numFmtId="0" fontId="0" fillId="0" borderId="21" xfId="0" applyBorder="1"/>
    <xf numFmtId="0" fontId="12" fillId="0" borderId="1" xfId="0" applyFont="1" applyBorder="1" applyAlignment="1">
      <alignment horizontal="center" wrapText="1"/>
    </xf>
    <xf numFmtId="0" fontId="25" fillId="0" borderId="0" xfId="0" applyFont="1" applyAlignment="1">
      <alignment horizontal="center"/>
    </xf>
    <xf numFmtId="0" fontId="0" fillId="0" borderId="0" xfId="0" applyAlignment="1">
      <alignment horizontal="left"/>
    </xf>
    <xf numFmtId="0" fontId="0" fillId="0" borderId="6" xfId="0" applyBorder="1"/>
    <xf numFmtId="0" fontId="15" fillId="0" borderId="6" xfId="0" applyFont="1" applyBorder="1" applyAlignment="1">
      <alignment horizontal="center" vertical="center"/>
    </xf>
    <xf numFmtId="0" fontId="15" fillId="0" borderId="14" xfId="0" applyFont="1" applyBorder="1" applyAlignment="1">
      <alignment horizontal="center" vertical="center" wrapText="1"/>
    </xf>
    <xf numFmtId="0" fontId="12" fillId="0" borderId="1" xfId="0" applyFont="1" applyBorder="1" applyAlignment="1">
      <alignment horizontal="center" vertical="center" wrapText="1"/>
    </xf>
    <xf numFmtId="9" fontId="12" fillId="4" borderId="14" xfId="9" applyFont="1" applyFill="1" applyBorder="1" applyAlignment="1" applyProtection="1">
      <alignment horizontal="center" vertical="center"/>
    </xf>
    <xf numFmtId="0" fontId="12" fillId="0" borderId="6" xfId="0" applyFont="1" applyBorder="1" applyAlignment="1">
      <alignment horizontal="center" vertical="center" wrapText="1"/>
    </xf>
    <xf numFmtId="0" fontId="12" fillId="5" borderId="6" xfId="0" applyFon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0" fontId="12" fillId="4" borderId="1" xfId="0" quotePrefix="1" applyFont="1" applyFill="1" applyBorder="1" applyAlignment="1">
      <alignment horizontal="center" vertical="center"/>
    </xf>
    <xf numFmtId="0" fontId="4" fillId="0" borderId="0" xfId="0" applyFont="1" applyAlignment="1">
      <alignment horizontal="center" vertical="center" wrapText="1"/>
    </xf>
    <xf numFmtId="171" fontId="13" fillId="5" borderId="1" xfId="11" applyNumberFormat="1" applyFont="1" applyFill="1" applyBorder="1" applyAlignment="1">
      <alignment horizontal="center"/>
    </xf>
    <xf numFmtId="0" fontId="0" fillId="6" borderId="0" xfId="0" applyFill="1" applyAlignment="1">
      <alignment horizontal="center"/>
    </xf>
    <xf numFmtId="0" fontId="0" fillId="6" borderId="0" xfId="0" applyFill="1"/>
    <xf numFmtId="0" fontId="12" fillId="6" borderId="1" xfId="0" applyFont="1" applyFill="1" applyBorder="1" applyAlignment="1">
      <alignment horizontal="center" vertical="center"/>
    </xf>
    <xf numFmtId="0" fontId="0" fillId="6" borderId="1" xfId="0" applyFill="1" applyBorder="1" applyAlignment="1">
      <alignment horizontal="center" vertical="center" wrapText="1"/>
    </xf>
    <xf numFmtId="0" fontId="12" fillId="0" borderId="0" xfId="1" applyFont="1"/>
    <xf numFmtId="0" fontId="0" fillId="0" borderId="0" xfId="1" applyFont="1"/>
    <xf numFmtId="0" fontId="0" fillId="0" borderId="0" xfId="1" applyFont="1" applyAlignment="1">
      <alignment horizontal="left" vertical="top" wrapText="1"/>
    </xf>
    <xf numFmtId="0" fontId="5" fillId="0" borderId="1" xfId="1" applyFont="1" applyBorder="1" applyAlignment="1">
      <alignment horizontal="center" vertical="center" wrapText="1"/>
    </xf>
    <xf numFmtId="0" fontId="5" fillId="0" borderId="3" xfId="1" applyFont="1" applyBorder="1" applyAlignment="1">
      <alignment horizontal="center" vertical="center" wrapText="1"/>
    </xf>
    <xf numFmtId="0" fontId="13" fillId="5" borderId="1" xfId="5" applyFont="1" applyFill="1" applyBorder="1" applyAlignment="1">
      <alignment horizontal="center" vertical="center"/>
    </xf>
    <xf numFmtId="0" fontId="13" fillId="5" borderId="5" xfId="5" applyFont="1" applyFill="1" applyBorder="1" applyAlignment="1">
      <alignment horizontal="center" vertical="center"/>
    </xf>
    <xf numFmtId="168" fontId="13" fillId="5" borderId="1" xfId="5" applyNumberFormat="1" applyFont="1" applyFill="1" applyBorder="1" applyAlignment="1">
      <alignment vertical="center"/>
    </xf>
    <xf numFmtId="0" fontId="27" fillId="0" borderId="0" xfId="0" applyFont="1"/>
    <xf numFmtId="167" fontId="12" fillId="0" borderId="1" xfId="0" applyNumberFormat="1" applyFont="1" applyBorder="1" applyAlignment="1">
      <alignment horizontal="center" vertical="center" wrapText="1"/>
    </xf>
    <xf numFmtId="0" fontId="12" fillId="0" borderId="1" xfId="0" applyFont="1" applyBorder="1" applyAlignment="1">
      <alignment horizontal="center"/>
    </xf>
    <xf numFmtId="9" fontId="12" fillId="5" borderId="1" xfId="9" applyFont="1" applyFill="1" applyBorder="1" applyAlignment="1" applyProtection="1">
      <alignment horizontal="center" vertical="center"/>
      <protection locked="0"/>
    </xf>
    <xf numFmtId="0" fontId="12" fillId="0" borderId="26" xfId="0" applyFont="1" applyBorder="1"/>
    <xf numFmtId="0" fontId="0" fillId="0" borderId="26" xfId="0" applyBorder="1"/>
    <xf numFmtId="1" fontId="12" fillId="4" borderId="1" xfId="0" applyNumberFormat="1" applyFont="1" applyFill="1" applyBorder="1" applyAlignment="1">
      <alignment horizontal="center" vertical="center"/>
    </xf>
    <xf numFmtId="172" fontId="12" fillId="4" borderId="1" xfId="0" quotePrefix="1" applyNumberFormat="1" applyFont="1" applyFill="1" applyBorder="1" applyAlignment="1">
      <alignment horizontal="center" vertical="center"/>
    </xf>
    <xf numFmtId="0" fontId="0" fillId="5" borderId="1" xfId="0" applyFill="1" applyBorder="1" applyAlignment="1">
      <alignment horizontal="left" vertical="center" wrapText="1"/>
    </xf>
    <xf numFmtId="0" fontId="0" fillId="6" borderId="31" xfId="0" applyFill="1" applyBorder="1"/>
    <xf numFmtId="0" fontId="0" fillId="6" borderId="21" xfId="0" applyFill="1" applyBorder="1"/>
    <xf numFmtId="0" fontId="0" fillId="6" borderId="32" xfId="0" applyFill="1" applyBorder="1"/>
    <xf numFmtId="0" fontId="0" fillId="6" borderId="22" xfId="0" applyFill="1" applyBorder="1"/>
    <xf numFmtId="0" fontId="26" fillId="6" borderId="0" xfId="0" applyFont="1" applyFill="1"/>
    <xf numFmtId="0" fontId="0" fillId="6" borderId="33" xfId="0" applyFill="1" applyBorder="1"/>
    <xf numFmtId="0" fontId="0" fillId="6" borderId="0" xfId="0" applyFill="1" applyAlignment="1">
      <alignment wrapText="1"/>
    </xf>
    <xf numFmtId="0" fontId="4" fillId="6" borderId="0" xfId="0" applyFont="1" applyFill="1"/>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6" borderId="0" xfId="0" applyFont="1" applyFill="1" applyAlignment="1">
      <alignment horizontal="center" vertical="center"/>
    </xf>
    <xf numFmtId="0" fontId="4" fillId="6" borderId="0" xfId="0" applyFont="1" applyFill="1" applyAlignment="1">
      <alignment horizontal="center" vertical="center" wrapText="1"/>
    </xf>
    <xf numFmtId="0" fontId="32" fillId="6" borderId="0" xfId="0" applyFont="1" applyFill="1"/>
    <xf numFmtId="0" fontId="4" fillId="6" borderId="0" xfId="0" applyFont="1" applyFill="1" applyAlignment="1">
      <alignment wrapText="1"/>
    </xf>
    <xf numFmtId="0" fontId="5" fillId="6" borderId="0" xfId="0" applyFont="1" applyFill="1" applyAlignment="1">
      <alignment horizontal="center" vertical="center"/>
    </xf>
    <xf numFmtId="0" fontId="0" fillId="6" borderId="34" xfId="0" applyFill="1" applyBorder="1"/>
    <xf numFmtId="0" fontId="0" fillId="6" borderId="9" xfId="0" applyFill="1" applyBorder="1"/>
    <xf numFmtId="0" fontId="0" fillId="6" borderId="9" xfId="0" applyFill="1" applyBorder="1" applyAlignment="1">
      <alignment wrapText="1"/>
    </xf>
    <xf numFmtId="0" fontId="4" fillId="6" borderId="9" xfId="0" applyFont="1" applyFill="1" applyBorder="1" applyAlignment="1">
      <alignment wrapText="1"/>
    </xf>
    <xf numFmtId="0" fontId="0" fillId="6" borderId="35" xfId="0" applyFill="1" applyBorder="1"/>
    <xf numFmtId="9" fontId="12" fillId="6" borderId="0" xfId="9" applyFont="1" applyFill="1" applyBorder="1" applyAlignment="1" applyProtection="1">
      <alignment horizontal="center" vertical="center"/>
    </xf>
    <xf numFmtId="166" fontId="12" fillId="5" borderId="1" xfId="0" applyNumberFormat="1" applyFont="1" applyFill="1" applyBorder="1" applyAlignment="1" applyProtection="1">
      <alignment horizontal="left" vertical="top"/>
      <protection locked="0"/>
    </xf>
    <xf numFmtId="0" fontId="0" fillId="6" borderId="0" xfId="0" applyFill="1" applyAlignment="1">
      <alignment horizontal="right"/>
    </xf>
    <xf numFmtId="49" fontId="12" fillId="5" borderId="14" xfId="0" applyNumberFormat="1" applyFont="1" applyFill="1" applyBorder="1" applyAlignment="1" applyProtection="1">
      <alignment horizontal="left" vertical="center"/>
      <protection locked="0"/>
    </xf>
    <xf numFmtId="175" fontId="12" fillId="4" borderId="1" xfId="0" quotePrefix="1" applyNumberFormat="1" applyFont="1" applyFill="1" applyBorder="1" applyAlignment="1">
      <alignment horizontal="left" vertical="top"/>
    </xf>
    <xf numFmtId="49" fontId="12" fillId="5" borderId="1" xfId="0" applyNumberFormat="1" applyFont="1" applyFill="1" applyBorder="1" applyAlignment="1" applyProtection="1">
      <alignment horizontal="left" vertical="center"/>
      <protection locked="0"/>
    </xf>
    <xf numFmtId="49" fontId="12" fillId="5" borderId="6" xfId="0" applyNumberFormat="1" applyFont="1" applyFill="1" applyBorder="1" applyAlignment="1" applyProtection="1">
      <alignment horizontal="left" vertical="center"/>
      <protection locked="0"/>
    </xf>
    <xf numFmtId="49" fontId="35" fillId="5" borderId="1" xfId="0" applyNumberFormat="1" applyFont="1" applyFill="1" applyBorder="1" applyAlignment="1" applyProtection="1">
      <alignment horizontal="left" vertical="center"/>
      <protection locked="0"/>
    </xf>
    <xf numFmtId="14" fontId="35" fillId="5" borderId="1" xfId="0" applyNumberFormat="1" applyFont="1" applyFill="1" applyBorder="1" applyAlignment="1" applyProtection="1">
      <alignment horizontal="left" vertical="center"/>
      <protection locked="0"/>
    </xf>
    <xf numFmtId="0" fontId="0" fillId="5" borderId="28" xfId="0" applyFill="1" applyBorder="1" applyProtection="1">
      <protection locked="0"/>
    </xf>
    <xf numFmtId="0" fontId="0" fillId="5" borderId="27" xfId="0" applyFill="1" applyBorder="1" applyProtection="1">
      <protection locked="0"/>
    </xf>
    <xf numFmtId="0" fontId="36" fillId="9" borderId="1" xfId="0" applyFont="1" applyFill="1" applyBorder="1" applyAlignment="1">
      <alignment horizontal="center" vertical="center"/>
    </xf>
    <xf numFmtId="0" fontId="36" fillId="10" borderId="1" xfId="0" applyFont="1" applyFill="1" applyBorder="1" applyAlignment="1">
      <alignment horizontal="center" vertical="center"/>
    </xf>
    <xf numFmtId="0" fontId="36" fillId="10" borderId="1" xfId="0" applyFont="1" applyFill="1" applyBorder="1" applyAlignment="1">
      <alignment horizontal="center" vertical="center" wrapText="1"/>
    </xf>
    <xf numFmtId="0" fontId="36" fillId="11" borderId="1" xfId="0" applyFont="1" applyFill="1" applyBorder="1" applyAlignment="1">
      <alignment horizontal="center" vertical="center"/>
    </xf>
    <xf numFmtId="0" fontId="36" fillId="12" borderId="1" xfId="0" applyFont="1" applyFill="1" applyBorder="1" applyAlignment="1">
      <alignment horizontal="center" vertical="center"/>
    </xf>
    <xf numFmtId="0" fontId="26" fillId="0" borderId="1" xfId="0" applyFont="1" applyBorder="1" applyAlignment="1">
      <alignment horizontal="left" vertical="center"/>
    </xf>
    <xf numFmtId="166" fontId="0" fillId="4" borderId="1" xfId="0" applyNumberFormat="1" applyFill="1" applyBorder="1" applyAlignment="1">
      <alignment horizontal="left" vertical="center"/>
    </xf>
    <xf numFmtId="0" fontId="0" fillId="3" borderId="1" xfId="0" applyFill="1" applyBorder="1" applyAlignment="1">
      <alignment horizontal="left" vertical="center"/>
    </xf>
    <xf numFmtId="0" fontId="18" fillId="0" borderId="1" xfId="10" applyBorder="1"/>
    <xf numFmtId="0" fontId="0" fillId="2" borderId="1" xfId="0" applyFill="1" applyBorder="1" applyAlignment="1" applyProtection="1">
      <alignment horizontal="left" vertical="top"/>
      <protection locked="0"/>
    </xf>
    <xf numFmtId="0" fontId="0" fillId="6" borderId="1" xfId="0" applyFill="1" applyBorder="1"/>
    <xf numFmtId="15" fontId="34" fillId="6" borderId="1" xfId="15" applyNumberFormat="1" applyFont="1" applyFill="1" applyBorder="1" applyAlignment="1">
      <alignment horizontal="left" vertical="top" wrapText="1"/>
    </xf>
    <xf numFmtId="0" fontId="0" fillId="6" borderId="1" xfId="15" applyFont="1" applyFill="1" applyBorder="1" applyAlignment="1">
      <alignment horizontal="left" vertical="top"/>
    </xf>
    <xf numFmtId="0" fontId="18" fillId="6" borderId="1" xfId="15" applyFont="1" applyFill="1" applyBorder="1" applyAlignment="1">
      <alignment horizontal="left" vertical="top"/>
    </xf>
    <xf numFmtId="0" fontId="0" fillId="6" borderId="1" xfId="15" applyFont="1" applyFill="1" applyBorder="1" applyAlignment="1">
      <alignment horizontal="left" vertical="top" wrapText="1"/>
    </xf>
    <xf numFmtId="2" fontId="18" fillId="6" borderId="1" xfId="15" applyNumberFormat="1" applyFont="1" applyFill="1" applyBorder="1" applyAlignment="1">
      <alignment horizontal="left" vertical="top"/>
    </xf>
    <xf numFmtId="2" fontId="0" fillId="6" borderId="1" xfId="15" applyNumberFormat="1" applyFont="1" applyFill="1" applyBorder="1" applyAlignment="1">
      <alignment horizontal="left" vertical="top"/>
    </xf>
    <xf numFmtId="0" fontId="0" fillId="6" borderId="1" xfId="0" applyFill="1" applyBorder="1" applyAlignment="1">
      <alignment vertical="center"/>
    </xf>
    <xf numFmtId="14" fontId="18" fillId="6" borderId="1" xfId="15" applyNumberFormat="1" applyFont="1" applyFill="1" applyBorder="1" applyAlignment="1">
      <alignment horizontal="center" vertical="top"/>
    </xf>
    <xf numFmtId="0" fontId="12" fillId="0" borderId="0" xfId="14" applyFont="1" applyAlignment="1">
      <alignment horizontal="center" vertical="center"/>
    </xf>
    <xf numFmtId="10" fontId="13" fillId="0" borderId="1" xfId="23" applyNumberFormat="1" applyFont="1" applyBorder="1" applyAlignment="1">
      <alignment horizontal="center" vertical="center"/>
    </xf>
    <xf numFmtId="0" fontId="13" fillId="0" borderId="1" xfId="23" applyFont="1" applyBorder="1" applyAlignment="1">
      <alignment horizontal="center" vertical="center"/>
    </xf>
    <xf numFmtId="2" fontId="13" fillId="0" borderId="1" xfId="24" applyNumberFormat="1" applyFont="1" applyFill="1" applyBorder="1" applyAlignment="1" applyProtection="1">
      <alignment horizontal="center" vertical="center"/>
    </xf>
    <xf numFmtId="0" fontId="13" fillId="0" borderId="0" xfId="14" applyFont="1"/>
    <xf numFmtId="0" fontId="13" fillId="0" borderId="0" xfId="27" applyFont="1"/>
    <xf numFmtId="0" fontId="13" fillId="0" borderId="1" xfId="14" applyFont="1" applyBorder="1"/>
    <xf numFmtId="173" fontId="13" fillId="0" borderId="1" xfId="24" applyNumberFormat="1" applyFont="1" applyFill="1" applyBorder="1" applyAlignment="1" applyProtection="1">
      <alignment horizontal="center" vertical="center"/>
    </xf>
    <xf numFmtId="0" fontId="0" fillId="5" borderId="1" xfId="0" applyFill="1" applyBorder="1" applyAlignment="1" applyProtection="1">
      <alignment horizontal="center" vertical="center"/>
      <protection locked="0"/>
    </xf>
    <xf numFmtId="0" fontId="12" fillId="0" borderId="36" xfId="0" applyFont="1" applyBorder="1" applyAlignment="1">
      <alignment vertical="center"/>
    </xf>
    <xf numFmtId="0" fontId="0" fillId="0" borderId="9" xfId="0" applyBorder="1" applyAlignment="1">
      <alignment vertical="center"/>
    </xf>
    <xf numFmtId="0" fontId="0" fillId="0" borderId="21" xfId="0" applyBorder="1" applyAlignment="1">
      <alignment vertical="center"/>
    </xf>
    <xf numFmtId="166" fontId="0" fillId="0" borderId="9" xfId="0" applyNumberFormat="1" applyBorder="1" applyAlignment="1">
      <alignment horizontal="center" vertical="center" wrapText="1"/>
    </xf>
    <xf numFmtId="0" fontId="0" fillId="0" borderId="35" xfId="0" applyBorder="1"/>
    <xf numFmtId="0" fontId="0" fillId="5" borderId="42" xfId="0" applyFill="1" applyBorder="1" applyAlignment="1" applyProtection="1">
      <alignment horizontal="center" vertical="center"/>
      <protection locked="0"/>
    </xf>
    <xf numFmtId="0" fontId="0" fillId="0" borderId="33" xfId="0" applyBorder="1"/>
    <xf numFmtId="9" fontId="12" fillId="4" borderId="1" xfId="9" applyFont="1" applyFill="1" applyBorder="1" applyAlignment="1" applyProtection="1">
      <alignment horizontal="center" vertical="center"/>
    </xf>
    <xf numFmtId="0" fontId="0" fillId="0" borderId="1" xfId="0" applyBorder="1" applyAlignment="1">
      <alignment horizontal="center"/>
    </xf>
    <xf numFmtId="172" fontId="13" fillId="0" borderId="1" xfId="24" applyNumberFormat="1" applyFont="1" applyFill="1" applyBorder="1" applyAlignment="1" applyProtection="1">
      <alignment horizontal="center" vertical="center"/>
    </xf>
    <xf numFmtId="1" fontId="13" fillId="0" borderId="1" xfId="24" applyNumberFormat="1" applyFont="1" applyFill="1" applyBorder="1" applyAlignment="1" applyProtection="1">
      <alignment horizontal="center" vertical="center"/>
    </xf>
    <xf numFmtId="14" fontId="0" fillId="0" borderId="0" xfId="0" applyNumberFormat="1" applyAlignment="1">
      <alignment vertical="center" textRotation="90"/>
    </xf>
    <xf numFmtId="14" fontId="12" fillId="0" borderId="0" xfId="0" applyNumberFormat="1" applyFont="1"/>
    <xf numFmtId="14" fontId="0" fillId="0" borderId="0" xfId="0" applyNumberFormat="1"/>
    <xf numFmtId="2" fontId="12" fillId="0" borderId="0" xfId="0" applyNumberFormat="1" applyFont="1" applyAlignment="1">
      <alignment horizontal="center" vertical="center"/>
    </xf>
    <xf numFmtId="14" fontId="12" fillId="0" borderId="0" xfId="0" applyNumberFormat="1" applyFont="1" applyAlignment="1">
      <alignment horizontal="center" vertical="center"/>
    </xf>
    <xf numFmtId="14" fontId="0" fillId="0" borderId="12" xfId="0" applyNumberFormat="1" applyBorder="1" applyAlignment="1">
      <alignment vertical="center" textRotation="90"/>
    </xf>
    <xf numFmtId="14" fontId="0" fillId="0" borderId="30" xfId="0" applyNumberFormat="1" applyBorder="1" applyAlignment="1">
      <alignment vertical="center" textRotation="90"/>
    </xf>
    <xf numFmtId="14" fontId="12" fillId="0" borderId="17" xfId="0" applyNumberFormat="1" applyFont="1" applyBorder="1"/>
    <xf numFmtId="14" fontId="0" fillId="0" borderId="17" xfId="0" applyNumberFormat="1" applyBorder="1"/>
    <xf numFmtId="14" fontId="12" fillId="0" borderId="44" xfId="0" applyNumberFormat="1" applyFont="1" applyBorder="1"/>
    <xf numFmtId="14" fontId="0" fillId="0" borderId="44" xfId="0" applyNumberFormat="1" applyBorder="1"/>
    <xf numFmtId="9" fontId="13" fillId="0" borderId="1" xfId="14" applyNumberFormat="1" applyFont="1" applyBorder="1"/>
    <xf numFmtId="0" fontId="12" fillId="0" borderId="0" xfId="0" applyFont="1" applyAlignment="1">
      <alignment vertical="center"/>
    </xf>
    <xf numFmtId="0" fontId="39" fillId="0" borderId="31" xfId="0" applyFont="1" applyBorder="1"/>
    <xf numFmtId="0" fontId="13" fillId="0" borderId="22" xfId="0" applyFont="1" applyBorder="1"/>
    <xf numFmtId="0" fontId="0" fillId="0" borderId="0" xfId="0" applyAlignment="1">
      <alignment horizontal="left" vertical="center"/>
    </xf>
    <xf numFmtId="0" fontId="13" fillId="0" borderId="34" xfId="0" applyFont="1" applyBorder="1"/>
    <xf numFmtId="166" fontId="0" fillId="0" borderId="0" xfId="0" applyNumberFormat="1" applyAlignment="1">
      <alignment horizontal="left" vertical="center" wrapText="1"/>
    </xf>
    <xf numFmtId="166" fontId="12" fillId="0" borderId="0" xfId="0" applyNumberFormat="1" applyFont="1" applyAlignment="1">
      <alignment horizontal="center" vertical="center" wrapText="1"/>
    </xf>
    <xf numFmtId="0" fontId="12" fillId="0" borderId="0" xfId="0" applyFont="1" applyAlignment="1">
      <alignment horizontal="center" vertical="center" wrapText="1"/>
    </xf>
    <xf numFmtId="0" fontId="0" fillId="0" borderId="1" xfId="0" applyBorder="1" applyAlignment="1">
      <alignment horizontal="center" vertical="center" wrapText="1"/>
    </xf>
    <xf numFmtId="0" fontId="12" fillId="0" borderId="0" xfId="0" applyFont="1" applyAlignment="1">
      <alignment horizontal="center"/>
    </xf>
    <xf numFmtId="9" fontId="12" fillId="0" borderId="0" xfId="9" applyFont="1" applyFill="1" applyBorder="1" applyAlignment="1" applyProtection="1">
      <alignment horizontal="center" vertical="center"/>
      <protection locked="0"/>
    </xf>
    <xf numFmtId="0" fontId="0" fillId="6" borderId="1" xfId="0" applyFill="1" applyBorder="1" applyAlignment="1">
      <alignment wrapText="1"/>
    </xf>
    <xf numFmtId="0" fontId="36" fillId="18" borderId="1" xfId="0" applyFont="1" applyFill="1" applyBorder="1" applyAlignment="1">
      <alignment horizontal="center" vertical="center"/>
    </xf>
    <xf numFmtId="0" fontId="0" fillId="0" borderId="1" xfId="0" applyBorder="1" applyAlignment="1">
      <alignment wrapText="1"/>
    </xf>
    <xf numFmtId="14" fontId="0" fillId="0" borderId="1" xfId="0" applyNumberFormat="1" applyBorder="1" applyAlignment="1">
      <alignment wrapText="1"/>
    </xf>
    <xf numFmtId="0" fontId="18" fillId="0" borderId="0" xfId="14" applyAlignment="1">
      <alignment horizontal="center" vertical="center"/>
    </xf>
    <xf numFmtId="0" fontId="18" fillId="0" borderId="0" xfId="14"/>
    <xf numFmtId="0" fontId="18" fillId="0" borderId="0" xfId="0" applyFont="1"/>
    <xf numFmtId="0" fontId="18" fillId="0" borderId="1" xfId="14" applyBorder="1" applyAlignment="1">
      <alignment horizontal="center" vertical="center"/>
    </xf>
    <xf numFmtId="0" fontId="40" fillId="0" borderId="1" xfId="6" applyFont="1" applyFill="1" applyBorder="1" applyAlignment="1" applyProtection="1">
      <alignment horizontal="left" vertical="center"/>
    </xf>
    <xf numFmtId="0" fontId="18" fillId="0" borderId="0" xfId="14" applyAlignment="1">
      <alignment vertical="center"/>
    </xf>
    <xf numFmtId="0" fontId="4" fillId="0" borderId="1" xfId="14" applyFont="1" applyBorder="1" applyAlignment="1">
      <alignment horizontal="left" vertical="center"/>
    </xf>
    <xf numFmtId="0" fontId="40" fillId="0" borderId="1" xfId="6" applyFont="1" applyBorder="1" applyAlignment="1" applyProtection="1">
      <alignment horizontal="left" vertical="center" wrapText="1"/>
    </xf>
    <xf numFmtId="0" fontId="40" fillId="0" borderId="1" xfId="6" applyFont="1" applyFill="1" applyBorder="1" applyAlignment="1" applyProtection="1">
      <alignment horizontal="left" vertical="center" wrapText="1"/>
    </xf>
    <xf numFmtId="1" fontId="18" fillId="0" borderId="1" xfId="14" applyNumberFormat="1" applyBorder="1" applyAlignment="1">
      <alignment horizontal="center" vertical="center"/>
    </xf>
    <xf numFmtId="176" fontId="18" fillId="13" borderId="0" xfId="25" applyFont="1" applyAlignment="1">
      <alignment horizontal="right" vertical="center"/>
    </xf>
    <xf numFmtId="176" fontId="18" fillId="13" borderId="0" xfId="25" applyFont="1" applyAlignment="1">
      <alignment vertical="center"/>
    </xf>
    <xf numFmtId="176" fontId="18" fillId="17" borderId="1" xfId="23" applyNumberFormat="1" applyFont="1" applyFill="1" applyBorder="1" applyAlignment="1">
      <alignment vertical="center" wrapText="1"/>
    </xf>
    <xf numFmtId="177" fontId="18" fillId="17" borderId="1" xfId="23" applyNumberFormat="1" applyFont="1" applyFill="1" applyBorder="1" applyAlignment="1">
      <alignment vertical="center" wrapText="1"/>
    </xf>
    <xf numFmtId="0" fontId="18" fillId="0" borderId="1" xfId="23" applyFont="1" applyBorder="1" applyAlignment="1">
      <alignment wrapText="1"/>
    </xf>
    <xf numFmtId="178" fontId="41" fillId="0" borderId="1" xfId="23" applyNumberFormat="1" applyFont="1" applyBorder="1" applyAlignment="1">
      <alignment vertical="center"/>
    </xf>
    <xf numFmtId="0" fontId="13" fillId="7" borderId="1" xfId="23" applyFont="1" applyFill="1" applyBorder="1" applyAlignment="1">
      <alignment horizontal="center" vertical="center"/>
    </xf>
    <xf numFmtId="49" fontId="18" fillId="0" borderId="1" xfId="14" applyNumberFormat="1" applyBorder="1" applyAlignment="1">
      <alignment vertical="center"/>
    </xf>
    <xf numFmtId="173" fontId="13" fillId="0" borderId="1" xfId="5" applyNumberFormat="1" applyFont="1" applyBorder="1" applyAlignment="1">
      <alignment horizontal="center" vertical="center"/>
    </xf>
    <xf numFmtId="1" fontId="18" fillId="0" borderId="0" xfId="14" applyNumberFormat="1"/>
    <xf numFmtId="49" fontId="18" fillId="0" borderId="37" xfId="14" applyNumberFormat="1" applyBorder="1" applyAlignment="1">
      <alignment vertical="center"/>
    </xf>
    <xf numFmtId="1" fontId="13" fillId="0" borderId="37" xfId="5" applyNumberFormat="1" applyFont="1" applyBorder="1" applyAlignment="1">
      <alignment horizontal="center" vertical="center"/>
    </xf>
    <xf numFmtId="1" fontId="13" fillId="0" borderId="18" xfId="5" applyNumberFormat="1" applyFont="1" applyBorder="1" applyAlignment="1">
      <alignment horizontal="center" vertical="center"/>
    </xf>
    <xf numFmtId="0" fontId="18" fillId="0" borderId="1" xfId="14" applyBorder="1"/>
    <xf numFmtId="0" fontId="18" fillId="0" borderId="0" xfId="14" applyAlignment="1">
      <alignment horizontal="left"/>
    </xf>
    <xf numFmtId="0" fontId="36" fillId="15" borderId="0" xfId="14" applyFont="1" applyFill="1"/>
    <xf numFmtId="0" fontId="12" fillId="16" borderId="1" xfId="23" applyFont="1" applyFill="1" applyBorder="1" applyAlignment="1">
      <alignment horizontal="center" vertical="center"/>
    </xf>
    <xf numFmtId="0" fontId="12" fillId="16" borderId="1" xfId="14" applyFont="1" applyFill="1" applyBorder="1" applyAlignment="1">
      <alignment horizontal="center" vertical="center"/>
    </xf>
    <xf numFmtId="0" fontId="12" fillId="0" borderId="0" xfId="14" applyFont="1" applyAlignment="1">
      <alignment vertical="center"/>
    </xf>
    <xf numFmtId="0" fontId="12" fillId="0" borderId="0" xfId="23" applyFont="1" applyAlignment="1">
      <alignment horizontal="center" vertical="center"/>
    </xf>
    <xf numFmtId="0" fontId="12" fillId="0" borderId="1" xfId="23" applyFont="1" applyBorder="1" applyAlignment="1">
      <alignment horizontal="center" vertical="center"/>
    </xf>
    <xf numFmtId="0" fontId="12" fillId="0" borderId="1" xfId="14" applyFont="1" applyBorder="1" applyAlignment="1">
      <alignment horizontal="center" vertical="center"/>
    </xf>
    <xf numFmtId="0" fontId="12" fillId="0" borderId="1" xfId="14" applyFont="1" applyBorder="1" applyAlignment="1">
      <alignment horizontal="center" vertical="center" wrapText="1"/>
    </xf>
    <xf numFmtId="0" fontId="12" fillId="0" borderId="4" xfId="23" applyFont="1" applyBorder="1" applyAlignment="1">
      <alignment horizontal="center" vertical="center"/>
    </xf>
    <xf numFmtId="0" fontId="12" fillId="0" borderId="5" xfId="23" applyFont="1" applyBorder="1" applyAlignment="1">
      <alignment horizontal="center" vertical="center"/>
    </xf>
    <xf numFmtId="0" fontId="12" fillId="0" borderId="3" xfId="23" applyFont="1" applyBorder="1" applyAlignment="1">
      <alignment horizontal="center" vertical="center"/>
    </xf>
    <xf numFmtId="0" fontId="18" fillId="0" borderId="1" xfId="23" applyFont="1" applyBorder="1" applyAlignment="1">
      <alignment horizontal="center" vertical="center"/>
    </xf>
    <xf numFmtId="0" fontId="18" fillId="0" borderId="1" xfId="23" applyFont="1" applyBorder="1" applyAlignment="1">
      <alignment vertical="center" wrapText="1"/>
    </xf>
    <xf numFmtId="0" fontId="18" fillId="0" borderId="0" xfId="23" applyFont="1" applyAlignment="1">
      <alignment vertical="center"/>
    </xf>
    <xf numFmtId="0" fontId="13" fillId="0" borderId="1" xfId="23" applyFont="1" applyBorder="1" applyAlignment="1">
      <alignment vertical="center" wrapText="1"/>
    </xf>
    <xf numFmtId="0" fontId="42" fillId="0" borderId="0" xfId="6" applyFont="1" applyFill="1" applyAlignment="1" applyProtection="1"/>
    <xf numFmtId="0" fontId="13" fillId="0" borderId="0" xfId="23" applyFont="1" applyAlignment="1">
      <alignment wrapText="1"/>
    </xf>
    <xf numFmtId="2" fontId="13" fillId="0" borderId="0" xfId="24" applyNumberFormat="1" applyFont="1" applyFill="1" applyBorder="1" applyAlignment="1" applyProtection="1">
      <alignment horizontal="center" vertical="center"/>
    </xf>
    <xf numFmtId="0" fontId="42" fillId="0" borderId="0" xfId="6" applyFont="1" applyFill="1" applyBorder="1" applyAlignment="1" applyProtection="1">
      <alignment horizontal="left"/>
    </xf>
    <xf numFmtId="0" fontId="18" fillId="0" borderId="0" xfId="23" applyFont="1"/>
    <xf numFmtId="176" fontId="12" fillId="13" borderId="0" xfId="25" applyFont="1" applyAlignment="1">
      <alignment vertical="center" wrapText="1"/>
    </xf>
    <xf numFmtId="176" fontId="42" fillId="13" borderId="0" xfId="6" applyNumberFormat="1" applyFont="1" applyFill="1" applyAlignment="1" applyProtection="1">
      <alignment vertical="center"/>
    </xf>
    <xf numFmtId="173" fontId="43" fillId="14" borderId="1" xfId="22" applyNumberFormat="1" applyFont="1" applyBorder="1" applyAlignment="1">
      <alignment horizontal="center" vertical="center"/>
    </xf>
    <xf numFmtId="0" fontId="18" fillId="0" borderId="0" xfId="23" applyFont="1" applyAlignment="1">
      <alignment horizontal="center" vertical="center"/>
    </xf>
    <xf numFmtId="0" fontId="44" fillId="0" borderId="0" xfId="26" applyNumberFormat="1" applyFont="1" applyFill="1" applyBorder="1" applyAlignment="1" applyProtection="1">
      <alignment horizontal="center" vertical="center"/>
      <protection locked="0"/>
    </xf>
    <xf numFmtId="0" fontId="28" fillId="0" borderId="0" xfId="14" applyFont="1"/>
    <xf numFmtId="168" fontId="13" fillId="0" borderId="0" xfId="5" applyNumberFormat="1" applyFont="1" applyAlignment="1">
      <alignment horizontal="center" vertical="center"/>
    </xf>
    <xf numFmtId="0" fontId="42" fillId="0" borderId="0" xfId="6" applyFont="1" applyFill="1" applyBorder="1" applyAlignment="1" applyProtection="1">
      <alignment vertical="top"/>
    </xf>
    <xf numFmtId="0" fontId="12" fillId="16" borderId="1" xfId="6" applyFont="1" applyFill="1" applyBorder="1" applyAlignment="1" applyProtection="1"/>
    <xf numFmtId="0" fontId="12" fillId="16" borderId="1" xfId="14" applyFont="1" applyFill="1" applyBorder="1" applyAlignment="1">
      <alignment horizontal="center"/>
    </xf>
    <xf numFmtId="0" fontId="15" fillId="16" borderId="1" xfId="5" applyFont="1" applyFill="1" applyBorder="1" applyAlignment="1">
      <alignment horizontal="center" vertical="center"/>
    </xf>
    <xf numFmtId="0" fontId="15" fillId="16" borderId="37" xfId="5" applyFont="1" applyFill="1" applyBorder="1" applyAlignment="1">
      <alignment horizontal="center" vertical="center"/>
    </xf>
    <xf numFmtId="0" fontId="18" fillId="0" borderId="1" xfId="14" applyBorder="1" applyAlignment="1">
      <alignment vertical="center" wrapText="1"/>
    </xf>
    <xf numFmtId="2" fontId="43" fillId="14" borderId="39" xfId="22" applyNumberFormat="1" applyFont="1" applyAlignment="1">
      <alignment horizontal="center" vertical="center"/>
    </xf>
    <xf numFmtId="1" fontId="18" fillId="0" borderId="1" xfId="14" applyNumberFormat="1" applyBorder="1" applyAlignment="1">
      <alignment vertical="center" wrapText="1"/>
    </xf>
    <xf numFmtId="1" fontId="43" fillId="14" borderId="39" xfId="22" applyNumberFormat="1" applyFont="1" applyAlignment="1">
      <alignment horizontal="center" vertical="center"/>
    </xf>
    <xf numFmtId="1" fontId="43" fillId="14" borderId="40" xfId="22" applyNumberFormat="1" applyFont="1" applyBorder="1" applyAlignment="1">
      <alignment horizontal="center" vertical="center"/>
    </xf>
    <xf numFmtId="1" fontId="18" fillId="0" borderId="37" xfId="14" applyNumberFormat="1" applyBorder="1" applyAlignment="1">
      <alignment vertical="center" wrapText="1"/>
    </xf>
    <xf numFmtId="0" fontId="4" fillId="0" borderId="4" xfId="14" applyFont="1" applyBorder="1" applyAlignment="1">
      <alignment horizontal="left" vertical="center" wrapText="1"/>
    </xf>
    <xf numFmtId="0" fontId="4" fillId="0" borderId="5" xfId="14" applyFont="1" applyBorder="1" applyAlignment="1">
      <alignment horizontal="left" vertical="center" wrapText="1"/>
    </xf>
    <xf numFmtId="0" fontId="4" fillId="0" borderId="3" xfId="14" applyFont="1" applyBorder="1" applyAlignment="1">
      <alignment horizontal="left" vertical="center" wrapText="1"/>
    </xf>
    <xf numFmtId="0" fontId="4" fillId="0" borderId="4" xfId="14" applyFont="1" applyBorder="1" applyAlignment="1">
      <alignment horizontal="left" vertical="center"/>
    </xf>
    <xf numFmtId="0" fontId="4" fillId="0" borderId="5" xfId="14" applyFont="1" applyBorder="1" applyAlignment="1">
      <alignment horizontal="left" vertical="center"/>
    </xf>
    <xf numFmtId="0" fontId="4" fillId="0" borderId="3" xfId="14" applyFont="1" applyBorder="1" applyAlignment="1">
      <alignment horizontal="left" vertical="center"/>
    </xf>
    <xf numFmtId="0" fontId="0" fillId="19" borderId="1" xfId="0" applyFill="1" applyBorder="1" applyAlignment="1">
      <alignment horizontal="center" vertical="center" wrapText="1"/>
    </xf>
    <xf numFmtId="0" fontId="12" fillId="0" borderId="0" xfId="0" applyFont="1" applyAlignment="1">
      <alignment vertical="center" textRotation="90" wrapText="1"/>
    </xf>
    <xf numFmtId="0" fontId="0" fillId="0" borderId="5" xfId="0" applyBorder="1" applyAlignment="1">
      <alignment horizontal="center" vertical="center" wrapText="1"/>
    </xf>
    <xf numFmtId="0" fontId="0" fillId="0" borderId="5" xfId="0" applyBorder="1"/>
    <xf numFmtId="0" fontId="0" fillId="0" borderId="15" xfId="0" applyBorder="1" applyAlignment="1">
      <alignment horizontal="center" vertical="center" wrapText="1"/>
    </xf>
    <xf numFmtId="0" fontId="0" fillId="0" borderId="15" xfId="0" applyBorder="1"/>
    <xf numFmtId="0" fontId="0" fillId="0" borderId="11" xfId="0" applyBorder="1" applyAlignment="1">
      <alignment horizontal="center" vertical="center" wrapText="1"/>
    </xf>
    <xf numFmtId="0" fontId="0" fillId="0" borderId="11" xfId="0" applyBorder="1"/>
    <xf numFmtId="0" fontId="0" fillId="5" borderId="1" xfId="0" applyFill="1" applyBorder="1"/>
    <xf numFmtId="174" fontId="0" fillId="5" borderId="1" xfId="0" applyNumberFormat="1" applyFill="1" applyBorder="1" applyAlignment="1" applyProtection="1">
      <alignment horizontal="center" vertical="center"/>
      <protection locked="0"/>
    </xf>
    <xf numFmtId="14" fontId="12" fillId="0" borderId="0" xfId="0" applyNumberFormat="1" applyFont="1" applyAlignment="1">
      <alignment vertical="center"/>
    </xf>
    <xf numFmtId="14" fontId="16" fillId="0" borderId="0" xfId="0" applyNumberFormat="1" applyFont="1" applyAlignment="1">
      <alignment vertical="center"/>
    </xf>
    <xf numFmtId="2" fontId="0" fillId="5" borderId="1" xfId="0" applyNumberFormat="1" applyFill="1" applyBorder="1" applyAlignment="1">
      <alignment horizontal="center" vertical="center"/>
    </xf>
    <xf numFmtId="2" fontId="0" fillId="5" borderId="42" xfId="0" applyNumberFormat="1" applyFill="1" applyBorder="1" applyAlignment="1">
      <alignment horizontal="center" vertical="center"/>
    </xf>
    <xf numFmtId="14" fontId="0" fillId="0" borderId="29" xfId="0" applyNumberFormat="1" applyBorder="1"/>
    <xf numFmtId="14" fontId="0" fillId="0" borderId="36" xfId="0" applyNumberFormat="1" applyBorder="1"/>
    <xf numFmtId="169" fontId="12" fillId="4" borderId="45" xfId="0" applyNumberFormat="1" applyFont="1" applyFill="1" applyBorder="1" applyAlignment="1">
      <alignment horizontal="center" vertical="center"/>
    </xf>
    <xf numFmtId="0" fontId="0" fillId="0" borderId="14" xfId="0" applyBorder="1" applyAlignment="1">
      <alignment horizontal="center"/>
    </xf>
    <xf numFmtId="0" fontId="0" fillId="0" borderId="9" xfId="0" applyBorder="1" applyAlignment="1">
      <alignment horizontal="center" vertical="center" wrapText="1"/>
    </xf>
    <xf numFmtId="169" fontId="12" fillId="0" borderId="0" xfId="0" applyNumberFormat="1" applyFont="1" applyAlignment="1">
      <alignment horizontal="center" vertical="center"/>
    </xf>
    <xf numFmtId="169" fontId="0" fillId="0" borderId="5" xfId="0" applyNumberFormat="1" applyBorder="1" applyAlignment="1" applyProtection="1">
      <alignment horizontal="center" vertical="center"/>
      <protection locked="0"/>
    </xf>
    <xf numFmtId="169" fontId="0" fillId="0" borderId="4" xfId="0" applyNumberFormat="1" applyBorder="1" applyAlignment="1" applyProtection="1">
      <alignment vertical="center"/>
      <protection locked="0"/>
    </xf>
    <xf numFmtId="169" fontId="0" fillId="0" borderId="5" xfId="0" applyNumberFormat="1" applyBorder="1" applyAlignment="1" applyProtection="1">
      <alignment vertical="center"/>
      <protection locked="0"/>
    </xf>
    <xf numFmtId="169" fontId="0" fillId="5" borderId="4" xfId="0" applyNumberFormat="1" applyFill="1" applyBorder="1" applyAlignment="1" applyProtection="1">
      <alignment horizontal="center" vertical="center"/>
      <protection locked="0"/>
    </xf>
    <xf numFmtId="2" fontId="0" fillId="5" borderId="47" xfId="0" applyNumberFormat="1" applyFill="1" applyBorder="1" applyAlignment="1">
      <alignment horizontal="center" vertical="center"/>
    </xf>
    <xf numFmtId="2" fontId="0" fillId="5" borderId="49" xfId="0" applyNumberFormat="1" applyFill="1" applyBorder="1" applyAlignment="1">
      <alignment horizontal="center" vertical="center"/>
    </xf>
    <xf numFmtId="169" fontId="12" fillId="4" borderId="51" xfId="0" applyNumberFormat="1" applyFont="1" applyFill="1" applyBorder="1" applyAlignment="1">
      <alignment horizontal="center" vertical="center"/>
    </xf>
    <xf numFmtId="0" fontId="0" fillId="0" borderId="48" xfId="0" applyBorder="1" applyAlignment="1">
      <alignment horizontal="center" vertical="center" wrapText="1"/>
    </xf>
    <xf numFmtId="0" fontId="0" fillId="0" borderId="49" xfId="0" applyBorder="1" applyAlignment="1">
      <alignment horizontal="center"/>
    </xf>
    <xf numFmtId="0" fontId="0" fillId="0" borderId="50" xfId="0" applyBorder="1" applyAlignment="1">
      <alignment horizontal="center"/>
    </xf>
    <xf numFmtId="0" fontId="0" fillId="0" borderId="6" xfId="0" applyBorder="1" applyAlignment="1">
      <alignment horizontal="center"/>
    </xf>
    <xf numFmtId="0" fontId="0" fillId="0" borderId="51" xfId="0" applyBorder="1" applyAlignment="1">
      <alignment horizontal="center"/>
    </xf>
    <xf numFmtId="1" fontId="13" fillId="0" borderId="1" xfId="14" applyNumberFormat="1" applyFont="1" applyBorder="1" applyAlignment="1">
      <alignment horizontal="center" vertical="center"/>
    </xf>
    <xf numFmtId="174" fontId="12" fillId="4" borderId="1" xfId="0" applyNumberFormat="1" applyFont="1" applyFill="1" applyBorder="1" applyAlignment="1">
      <alignment horizontal="center" vertical="center"/>
    </xf>
    <xf numFmtId="174" fontId="0" fillId="0" borderId="0" xfId="0" applyNumberFormat="1" applyAlignment="1">
      <alignment horizontal="center" vertical="center"/>
    </xf>
    <xf numFmtId="0" fontId="39" fillId="0" borderId="21" xfId="0" applyFont="1" applyBorder="1"/>
    <xf numFmtId="0" fontId="39" fillId="0" borderId="32" xfId="0" applyFont="1" applyBorder="1"/>
    <xf numFmtId="0" fontId="0" fillId="5" borderId="53" xfId="0"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54" xfId="0" applyBorder="1" applyAlignment="1">
      <alignment vertical="center"/>
    </xf>
    <xf numFmtId="0" fontId="0" fillId="0" borderId="13" xfId="0" applyBorder="1" applyAlignment="1">
      <alignment vertical="center"/>
    </xf>
    <xf numFmtId="0" fontId="0" fillId="0" borderId="17" xfId="0" applyBorder="1" applyAlignment="1">
      <alignment vertical="center"/>
    </xf>
    <xf numFmtId="166" fontId="0" fillId="0" borderId="12" xfId="0" applyNumberFormat="1" applyBorder="1" applyAlignment="1">
      <alignment horizontal="center" vertical="center" wrapText="1"/>
    </xf>
    <xf numFmtId="0" fontId="0" fillId="0" borderId="8" xfId="0" applyBorder="1" applyAlignment="1" applyProtection="1">
      <alignment horizontal="center" vertical="center"/>
      <protection locked="0"/>
    </xf>
    <xf numFmtId="166" fontId="12" fillId="0" borderId="17" xfId="0" applyNumberFormat="1" applyFont="1" applyBorder="1" applyAlignment="1">
      <alignment horizontal="left" vertical="center" wrapText="1"/>
    </xf>
    <xf numFmtId="0" fontId="0" fillId="0" borderId="55" xfId="0" applyBorder="1" applyAlignment="1" applyProtection="1">
      <alignment horizontal="center" vertical="center"/>
      <protection locked="0"/>
    </xf>
    <xf numFmtId="169" fontId="12" fillId="4" borderId="42" xfId="0" applyNumberFormat="1" applyFont="1" applyFill="1" applyBorder="1" applyAlignment="1">
      <alignment horizontal="center" vertical="center"/>
    </xf>
    <xf numFmtId="0" fontId="0" fillId="5" borderId="49" xfId="0" applyFill="1" applyBorder="1"/>
    <xf numFmtId="0" fontId="12" fillId="4" borderId="1" xfId="0" applyFont="1" applyFill="1" applyBorder="1" applyAlignment="1">
      <alignment horizontal="center" vertical="center"/>
    </xf>
    <xf numFmtId="2" fontId="13" fillId="0" borderId="1" xfId="23" applyNumberFormat="1" applyFont="1" applyBorder="1" applyAlignment="1">
      <alignment horizontal="center" vertical="center"/>
    </xf>
    <xf numFmtId="169" fontId="12" fillId="5" borderId="1" xfId="0" applyNumberFormat="1" applyFont="1" applyFill="1" applyBorder="1" applyAlignment="1">
      <alignment horizontal="center" vertical="center"/>
    </xf>
    <xf numFmtId="0" fontId="49" fillId="0" borderId="1" xfId="6" applyFont="1" applyFill="1" applyBorder="1" applyAlignment="1" applyProtection="1">
      <alignment horizontal="left" vertical="center" wrapText="1"/>
    </xf>
    <xf numFmtId="0" fontId="9" fillId="0" borderId="0" xfId="6" applyAlignment="1" applyProtection="1"/>
    <xf numFmtId="174" fontId="12" fillId="5" borderId="1" xfId="0" applyNumberFormat="1" applyFont="1" applyFill="1" applyBorder="1" applyAlignment="1">
      <alignment horizontal="center" vertical="center"/>
    </xf>
    <xf numFmtId="176" fontId="18" fillId="0" borderId="0" xfId="25" applyFont="1" applyFill="1" applyAlignment="1">
      <alignment vertical="center"/>
    </xf>
    <xf numFmtId="177" fontId="18" fillId="0" borderId="19" xfId="23" applyNumberFormat="1" applyFont="1" applyBorder="1" applyAlignment="1">
      <alignment vertical="center" wrapText="1"/>
    </xf>
    <xf numFmtId="177" fontId="18" fillId="0" borderId="0" xfId="23" applyNumberFormat="1" applyFont="1" applyAlignment="1">
      <alignment vertical="center" wrapText="1"/>
    </xf>
    <xf numFmtId="178" fontId="41" fillId="0" borderId="19" xfId="23" applyNumberFormat="1" applyFont="1" applyBorder="1" applyAlignment="1">
      <alignment vertical="center"/>
    </xf>
    <xf numFmtId="178" fontId="41" fillId="0" borderId="0" xfId="23" applyNumberFormat="1" applyFont="1" applyAlignment="1">
      <alignment vertical="center"/>
    </xf>
    <xf numFmtId="0" fontId="13" fillId="0" borderId="19" xfId="23" applyFont="1" applyBorder="1" applyAlignment="1">
      <alignment horizontal="center" vertical="center"/>
    </xf>
    <xf numFmtId="0" fontId="13" fillId="0" borderId="0" xfId="23" applyFont="1" applyAlignment="1">
      <alignment horizontal="center" vertical="center"/>
    </xf>
    <xf numFmtId="173" fontId="43" fillId="0" borderId="19" xfId="22" applyNumberFormat="1" applyFont="1" applyFill="1" applyBorder="1" applyAlignment="1">
      <alignment horizontal="center" vertical="center"/>
    </xf>
    <xf numFmtId="173" fontId="43" fillId="0" borderId="0" xfId="22" applyNumberFormat="1" applyFont="1" applyFill="1" applyBorder="1" applyAlignment="1">
      <alignment horizontal="center" vertical="center"/>
    </xf>
    <xf numFmtId="10" fontId="0" fillId="5" borderId="1" xfId="0" applyNumberFormat="1" applyFill="1" applyBorder="1" applyAlignment="1" applyProtection="1">
      <alignment horizontal="center" vertical="center"/>
      <protection locked="0"/>
    </xf>
    <xf numFmtId="9" fontId="18" fillId="0" borderId="1" xfId="14" applyNumberFormat="1" applyBorder="1" applyAlignment="1">
      <alignment horizontal="center" vertical="center"/>
    </xf>
    <xf numFmtId="10" fontId="0" fillId="0" borderId="0" xfId="9" applyNumberFormat="1" applyFont="1"/>
    <xf numFmtId="168" fontId="0" fillId="0" borderId="0" xfId="0" applyNumberFormat="1"/>
    <xf numFmtId="0" fontId="0" fillId="0" borderId="9" xfId="0" quotePrefix="1" applyBorder="1" applyAlignment="1">
      <alignment vertical="center"/>
    </xf>
    <xf numFmtId="9" fontId="0" fillId="5" borderId="1" xfId="0" applyNumberFormat="1" applyFill="1" applyBorder="1" applyAlignment="1" applyProtection="1">
      <alignment horizontal="center" vertical="center"/>
      <protection locked="0"/>
    </xf>
    <xf numFmtId="169" fontId="0" fillId="0" borderId="0" xfId="0" applyNumberFormat="1"/>
    <xf numFmtId="0" fontId="0" fillId="0" borderId="1" xfId="0"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18" fillId="0" borderId="0" xfId="14" applyAlignment="1">
      <alignment horizontal="center"/>
    </xf>
    <xf numFmtId="0" fontId="13" fillId="0" borderId="0" xfId="14" applyFont="1" applyAlignment="1">
      <alignment horizontal="center"/>
    </xf>
    <xf numFmtId="9" fontId="13" fillId="0" borderId="0" xfId="14" applyNumberFormat="1" applyFont="1" applyAlignment="1">
      <alignment horizontal="center"/>
    </xf>
    <xf numFmtId="9" fontId="18" fillId="0" borderId="0" xfId="14" applyNumberFormat="1" applyAlignment="1">
      <alignment horizontal="center"/>
    </xf>
    <xf numFmtId="0" fontId="15" fillId="0" borderId="0" xfId="14" applyFont="1"/>
    <xf numFmtId="0" fontId="50" fillId="0" borderId="0" xfId="0" applyFont="1"/>
    <xf numFmtId="169" fontId="0" fillId="5" borderId="20" xfId="0" applyNumberFormat="1" applyFill="1" applyBorder="1" applyAlignment="1" applyProtection="1">
      <alignment horizontal="center" vertical="center"/>
      <protection locked="0"/>
    </xf>
    <xf numFmtId="0" fontId="0" fillId="0" borderId="45" xfId="0" applyBorder="1"/>
    <xf numFmtId="0" fontId="12" fillId="0" borderId="44" xfId="0" applyFont="1" applyBorder="1" applyAlignment="1">
      <alignment horizontal="center"/>
    </xf>
    <xf numFmtId="0" fontId="12" fillId="0" borderId="29" xfId="0" applyFont="1" applyBorder="1" applyAlignment="1">
      <alignment horizontal="center"/>
    </xf>
    <xf numFmtId="169" fontId="12" fillId="5" borderId="14" xfId="0" applyNumberFormat="1" applyFont="1" applyFill="1" applyBorder="1" applyAlignment="1" applyProtection="1">
      <alignment horizontal="left" vertical="center"/>
      <protection locked="0"/>
    </xf>
    <xf numFmtId="169" fontId="0" fillId="5" borderId="14" xfId="0" applyNumberFormat="1" applyFill="1" applyBorder="1" applyAlignment="1" applyProtection="1">
      <alignment horizontal="center" vertical="center"/>
      <protection locked="0"/>
    </xf>
    <xf numFmtId="169" fontId="0" fillId="5" borderId="6" xfId="0" applyNumberFormat="1" applyFill="1" applyBorder="1" applyAlignment="1" applyProtection="1">
      <alignment horizontal="center" vertical="center"/>
      <protection locked="0"/>
    </xf>
    <xf numFmtId="169" fontId="0" fillId="5" borderId="57" xfId="0" applyNumberFormat="1" applyFill="1" applyBorder="1" applyAlignment="1" applyProtection="1">
      <alignment horizontal="center" vertical="center"/>
      <protection locked="0"/>
    </xf>
    <xf numFmtId="14" fontId="0" fillId="22" borderId="0" xfId="0" applyNumberFormat="1" applyFill="1"/>
    <xf numFmtId="174" fontId="12" fillId="0" borderId="0" xfId="0" applyNumberFormat="1" applyFont="1" applyAlignment="1">
      <alignment horizontal="center" vertical="center"/>
    </xf>
    <xf numFmtId="174" fontId="0" fillId="0" borderId="1" xfId="0" applyNumberFormat="1" applyBorder="1" applyAlignment="1">
      <alignment horizontal="center"/>
    </xf>
    <xf numFmtId="0" fontId="51" fillId="23" borderId="1" xfId="0" applyFont="1" applyFill="1" applyBorder="1" applyAlignment="1">
      <alignment horizontal="left" vertical="top"/>
    </xf>
    <xf numFmtId="0" fontId="51" fillId="23" borderId="1" xfId="0" applyFont="1" applyFill="1" applyBorder="1" applyAlignment="1">
      <alignment horizontal="left" vertical="top" wrapText="1"/>
    </xf>
    <xf numFmtId="0" fontId="51" fillId="23" borderId="1" xfId="0" applyFont="1" applyFill="1" applyBorder="1"/>
    <xf numFmtId="168" fontId="13" fillId="5" borderId="1" xfId="5" applyNumberFormat="1" applyFont="1" applyFill="1" applyBorder="1" applyAlignment="1">
      <alignment horizontal="center" vertical="center"/>
    </xf>
    <xf numFmtId="0" fontId="0" fillId="5" borderId="1" xfId="0" applyFill="1" applyBorder="1" applyAlignment="1">
      <alignment horizontal="left" vertical="top" wrapText="1"/>
    </xf>
    <xf numFmtId="0" fontId="0" fillId="5" borderId="1" xfId="0" applyFill="1" applyBorder="1" applyAlignment="1">
      <alignment horizontal="center" vertical="top" wrapText="1"/>
    </xf>
    <xf numFmtId="0" fontId="0" fillId="5" borderId="1" xfId="0" applyFill="1" applyBorder="1" applyAlignment="1">
      <alignment horizontal="center" vertical="center" wrapText="1"/>
    </xf>
    <xf numFmtId="166" fontId="0" fillId="5" borderId="28" xfId="0" applyNumberFormat="1" applyFill="1" applyBorder="1" applyProtection="1">
      <protection locked="0"/>
    </xf>
    <xf numFmtId="169" fontId="0" fillId="5" borderId="14" xfId="0" applyNumberFormat="1" applyFill="1" applyBorder="1" applyAlignment="1" applyProtection="1">
      <alignment horizontal="left" vertical="center"/>
      <protection locked="0"/>
    </xf>
    <xf numFmtId="0" fontId="29" fillId="8" borderId="0" xfId="0" applyFont="1" applyFill="1" applyAlignment="1">
      <alignment horizontal="left" vertical="center"/>
    </xf>
    <xf numFmtId="0" fontId="30" fillId="8" borderId="0" xfId="6" applyFont="1" applyFill="1" applyBorder="1" applyAlignment="1" applyProtection="1">
      <alignment horizontal="left" vertical="center"/>
    </xf>
    <xf numFmtId="0" fontId="31" fillId="8" borderId="23" xfId="0" applyFont="1" applyFill="1" applyBorder="1" applyAlignment="1">
      <alignment horizontal="left" vertical="center"/>
    </xf>
    <xf numFmtId="0" fontId="31" fillId="8" borderId="0" xfId="0" applyFont="1" applyFill="1" applyAlignment="1">
      <alignment horizontal="left" vertical="center"/>
    </xf>
    <xf numFmtId="0" fontId="31" fillId="8" borderId="24" xfId="0" applyFont="1" applyFill="1" applyBorder="1" applyAlignment="1">
      <alignment horizontal="left" vertical="center"/>
    </xf>
    <xf numFmtId="0" fontId="16" fillId="8" borderId="25" xfId="0" applyFont="1" applyFill="1" applyBorder="1" applyAlignment="1">
      <alignment horizontal="left" vertical="top" wrapText="1"/>
    </xf>
    <xf numFmtId="0" fontId="16" fillId="8" borderId="25" xfId="0" applyFont="1" applyFill="1" applyBorder="1" applyAlignment="1">
      <alignment horizontal="left" vertical="top"/>
    </xf>
    <xf numFmtId="0" fontId="16" fillId="8" borderId="0" xfId="0" applyFont="1" applyFill="1" applyAlignment="1">
      <alignment horizontal="left" vertical="top"/>
    </xf>
    <xf numFmtId="0" fontId="29" fillId="8" borderId="25" xfId="0" applyFont="1" applyFill="1" applyBorder="1" applyAlignment="1">
      <alignment horizontal="center" vertical="top" wrapText="1"/>
    </xf>
    <xf numFmtId="0" fontId="29" fillId="8" borderId="25" xfId="0" applyFont="1" applyFill="1" applyBorder="1" applyAlignment="1">
      <alignment horizontal="center" vertical="top"/>
    </xf>
    <xf numFmtId="0" fontId="29" fillId="8" borderId="0" xfId="0" applyFont="1" applyFill="1" applyAlignment="1">
      <alignment horizontal="center" vertical="top"/>
    </xf>
    <xf numFmtId="0" fontId="16" fillId="8" borderId="25" xfId="0" applyFont="1" applyFill="1" applyBorder="1" applyAlignment="1">
      <alignment horizontal="left" vertical="center"/>
    </xf>
    <xf numFmtId="0" fontId="16" fillId="8" borderId="0" xfId="0" applyFont="1" applyFill="1" applyAlignment="1">
      <alignment horizontal="left" vertical="center"/>
    </xf>
    <xf numFmtId="0" fontId="29" fillId="8" borderId="25" xfId="0" applyFont="1" applyFill="1" applyBorder="1" applyAlignment="1">
      <alignment horizontal="left" vertical="center"/>
    </xf>
    <xf numFmtId="0" fontId="0" fillId="6" borderId="1" xfId="0" applyFill="1" applyBorder="1" applyAlignment="1">
      <alignment horizontal="center" wrapText="1"/>
    </xf>
    <xf numFmtId="0" fontId="0" fillId="6" borderId="1" xfId="0" applyFill="1" applyBorder="1" applyAlignment="1">
      <alignment horizontal="center"/>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0" fillId="6" borderId="0" xfId="0" applyFill="1" applyAlignment="1">
      <alignment horizontal="center"/>
    </xf>
    <xf numFmtId="0" fontId="12" fillId="6" borderId="1" xfId="0" applyFont="1" applyFill="1" applyBorder="1" applyAlignment="1">
      <alignment horizontal="center" vertical="center"/>
    </xf>
    <xf numFmtId="0" fontId="0" fillId="6" borderId="1" xfId="0" quotePrefix="1" applyFill="1" applyBorder="1" applyAlignment="1">
      <alignment horizontal="center" vertical="center" wrapText="1"/>
    </xf>
    <xf numFmtId="0" fontId="0" fillId="6" borderId="4" xfId="0" applyFill="1" applyBorder="1" applyAlignment="1">
      <alignment horizontal="center" vertical="center" wrapText="1"/>
    </xf>
    <xf numFmtId="0" fontId="0" fillId="6" borderId="5" xfId="0" applyFill="1" applyBorder="1" applyAlignment="1">
      <alignment horizontal="center" vertical="center" wrapText="1"/>
    </xf>
    <xf numFmtId="0" fontId="0" fillId="6" borderId="3" xfId="0" applyFill="1" applyBorder="1" applyAlignment="1">
      <alignment horizontal="center" vertical="center" wrapText="1"/>
    </xf>
    <xf numFmtId="0" fontId="12" fillId="6" borderId="5" xfId="0" applyFont="1" applyFill="1" applyBorder="1" applyAlignment="1">
      <alignment horizontal="center" vertical="center"/>
    </xf>
    <xf numFmtId="0" fontId="12" fillId="6" borderId="3" xfId="0" applyFont="1" applyFill="1" applyBorder="1" applyAlignment="1">
      <alignment horizontal="center" vertical="center"/>
    </xf>
    <xf numFmtId="0" fontId="12" fillId="6" borderId="0" xfId="0" applyFont="1" applyFill="1" applyAlignment="1">
      <alignment horizontal="center"/>
    </xf>
    <xf numFmtId="0" fontId="5"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4" xfId="0" applyFont="1" applyFill="1" applyBorder="1" applyAlignment="1">
      <alignment horizontal="center" vertical="center"/>
    </xf>
    <xf numFmtId="0" fontId="5" fillId="6" borderId="5" xfId="0" applyFont="1" applyFill="1" applyBorder="1" applyAlignment="1">
      <alignment horizontal="center" vertical="center"/>
    </xf>
    <xf numFmtId="0" fontId="5" fillId="6" borderId="3" xfId="0" applyFont="1" applyFill="1" applyBorder="1" applyAlignment="1">
      <alignment horizontal="center" vertical="center"/>
    </xf>
    <xf numFmtId="0" fontId="0" fillId="0" borderId="0" xfId="0" applyAlignment="1">
      <alignment horizontal="center"/>
    </xf>
    <xf numFmtId="168" fontId="13" fillId="5" borderId="4" xfId="5" applyNumberFormat="1" applyFont="1" applyFill="1" applyBorder="1" applyAlignment="1">
      <alignment horizontal="left" vertical="center" wrapText="1"/>
    </xf>
    <xf numFmtId="168" fontId="13" fillId="5" borderId="5" xfId="5" applyNumberFormat="1" applyFont="1" applyFill="1" applyBorder="1" applyAlignment="1">
      <alignment horizontal="left" vertical="center" wrapText="1"/>
    </xf>
    <xf numFmtId="168" fontId="13" fillId="5" borderId="3" xfId="5" applyNumberFormat="1" applyFont="1" applyFill="1" applyBorder="1" applyAlignment="1">
      <alignment horizontal="left" vertical="center" wrapText="1"/>
    </xf>
    <xf numFmtId="168" fontId="13" fillId="5" borderId="4" xfId="5" applyNumberFormat="1" applyFont="1" applyFill="1" applyBorder="1" applyAlignment="1">
      <alignment horizontal="center" vertical="center" wrapText="1"/>
    </xf>
    <xf numFmtId="168" fontId="13" fillId="5" borderId="5" xfId="5" applyNumberFormat="1" applyFont="1" applyFill="1" applyBorder="1" applyAlignment="1">
      <alignment horizontal="center" vertical="center" wrapText="1"/>
    </xf>
    <xf numFmtId="168" fontId="13" fillId="5" borderId="3" xfId="5" applyNumberFormat="1" applyFont="1" applyFill="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3" xfId="1" applyFont="1" applyBorder="1" applyAlignment="1">
      <alignment horizontal="center" vertical="center" wrapText="1"/>
    </xf>
    <xf numFmtId="168" fontId="13" fillId="5" borderId="18" xfId="5" applyNumberFormat="1" applyFont="1" applyFill="1" applyBorder="1" applyAlignment="1">
      <alignment horizontal="center" vertical="center" wrapText="1"/>
    </xf>
    <xf numFmtId="168" fontId="13" fillId="5" borderId="15" xfId="5" applyNumberFormat="1" applyFont="1" applyFill="1" applyBorder="1" applyAlignment="1">
      <alignment horizontal="center" vertical="center" wrapText="1"/>
    </xf>
    <xf numFmtId="168" fontId="13" fillId="5" borderId="2" xfId="5" applyNumberFormat="1" applyFont="1" applyFill="1" applyBorder="1" applyAlignment="1">
      <alignment horizontal="center" vertical="center" wrapText="1"/>
    </xf>
    <xf numFmtId="168" fontId="13" fillId="5" borderId="20" xfId="5" applyNumberFormat="1" applyFont="1" applyFill="1" applyBorder="1" applyAlignment="1">
      <alignment horizontal="center" vertical="center" wrapText="1"/>
    </xf>
    <xf numFmtId="168" fontId="13" fillId="5" borderId="11" xfId="5" applyNumberFormat="1" applyFont="1" applyFill="1" applyBorder="1" applyAlignment="1">
      <alignment horizontal="center" vertical="center" wrapText="1"/>
    </xf>
    <xf numFmtId="168" fontId="13" fillId="5" borderId="16" xfId="5" applyNumberFormat="1" applyFont="1" applyFill="1" applyBorder="1" applyAlignment="1">
      <alignment horizontal="center" vertical="center" wrapText="1"/>
    </xf>
    <xf numFmtId="0" fontId="12" fillId="16" borderId="1" xfId="14" applyFont="1" applyFill="1" applyBorder="1" applyAlignment="1">
      <alignment horizontal="center" vertical="center" wrapText="1"/>
    </xf>
    <xf numFmtId="0" fontId="12" fillId="16" borderId="1" xfId="23" applyFont="1" applyFill="1" applyBorder="1" applyAlignment="1">
      <alignment horizontal="center" vertical="center"/>
    </xf>
    <xf numFmtId="0" fontId="40" fillId="0" borderId="1" xfId="6" applyFont="1" applyFill="1" applyBorder="1" applyAlignment="1" applyProtection="1">
      <alignment horizontal="left" vertical="center"/>
    </xf>
    <xf numFmtId="0" fontId="12" fillId="16" borderId="1" xfId="14" applyFont="1" applyFill="1" applyBorder="1" applyAlignment="1">
      <alignment horizontal="center" vertical="center"/>
    </xf>
    <xf numFmtId="0" fontId="4" fillId="0" borderId="4" xfId="14" applyFont="1" applyBorder="1" applyAlignment="1">
      <alignment horizontal="left" vertical="center" wrapText="1"/>
    </xf>
    <xf numFmtId="0" fontId="4" fillId="0" borderId="5" xfId="14" applyFont="1" applyBorder="1" applyAlignment="1">
      <alignment horizontal="left" vertical="center" wrapText="1"/>
    </xf>
    <xf numFmtId="0" fontId="4" fillId="0" borderId="3" xfId="14" applyFont="1" applyBorder="1" applyAlignment="1">
      <alignment horizontal="left" vertical="center" wrapText="1"/>
    </xf>
    <xf numFmtId="0" fontId="13" fillId="0" borderId="4" xfId="14" applyFont="1" applyBorder="1" applyAlignment="1">
      <alignment horizontal="center"/>
    </xf>
    <xf numFmtId="0" fontId="13" fillId="0" borderId="3" xfId="14" applyFont="1" applyBorder="1" applyAlignment="1">
      <alignment horizontal="center"/>
    </xf>
    <xf numFmtId="1" fontId="21" fillId="0" borderId="18" xfId="6" applyNumberFormat="1" applyFont="1" applyFill="1" applyBorder="1" applyAlignment="1" applyProtection="1">
      <alignment horizontal="left" vertical="center" wrapText="1"/>
    </xf>
    <xf numFmtId="1" fontId="21" fillId="0" borderId="2" xfId="6" applyNumberFormat="1" applyFont="1" applyFill="1" applyBorder="1" applyAlignment="1" applyProtection="1">
      <alignment horizontal="left" vertical="center" wrapText="1"/>
    </xf>
    <xf numFmtId="0" fontId="17" fillId="0" borderId="1" xfId="6" applyFont="1" applyBorder="1" applyAlignment="1" applyProtection="1">
      <alignment horizontal="left" vertical="center" wrapText="1"/>
    </xf>
    <xf numFmtId="1" fontId="42" fillId="0" borderId="1" xfId="6" applyNumberFormat="1" applyFont="1" applyFill="1" applyBorder="1" applyAlignment="1" applyProtection="1">
      <alignment horizontal="left" vertical="center" wrapText="1"/>
    </xf>
    <xf numFmtId="0" fontId="4" fillId="0" borderId="1" xfId="14" applyFont="1" applyBorder="1" applyAlignment="1">
      <alignment horizontal="left" vertical="center"/>
    </xf>
    <xf numFmtId="0" fontId="12" fillId="16" borderId="1" xfId="14" applyFont="1" applyFill="1" applyBorder="1" applyAlignment="1">
      <alignment horizontal="center"/>
    </xf>
    <xf numFmtId="0" fontId="42" fillId="0" borderId="4" xfId="6" applyFont="1" applyFill="1" applyBorder="1" applyAlignment="1" applyProtection="1">
      <alignment horizontal="left" vertical="center" wrapText="1"/>
    </xf>
    <xf numFmtId="0" fontId="42" fillId="0" borderId="3" xfId="6" applyFont="1" applyFill="1" applyBorder="1" applyAlignment="1" applyProtection="1">
      <alignment horizontal="left" vertical="center" wrapText="1"/>
    </xf>
    <xf numFmtId="0" fontId="40" fillId="0" borderId="4" xfId="6" applyFont="1" applyFill="1" applyBorder="1" applyAlignment="1" applyProtection="1">
      <alignment horizontal="left" vertical="center" wrapText="1"/>
    </xf>
    <xf numFmtId="0" fontId="40" fillId="0" borderId="3" xfId="6" applyFont="1" applyFill="1" applyBorder="1" applyAlignment="1" applyProtection="1">
      <alignment horizontal="left" vertical="center" wrapText="1"/>
    </xf>
    <xf numFmtId="0" fontId="4" fillId="0" borderId="4" xfId="14" applyFont="1" applyBorder="1" applyAlignment="1">
      <alignment horizontal="left" vertical="center"/>
    </xf>
    <xf numFmtId="0" fontId="4" fillId="0" borderId="5" xfId="14" applyFont="1" applyBorder="1" applyAlignment="1">
      <alignment horizontal="left" vertical="center"/>
    </xf>
    <xf numFmtId="0" fontId="4" fillId="0" borderId="3" xfId="14" applyFont="1" applyBorder="1" applyAlignment="1">
      <alignment horizontal="left" vertical="center"/>
    </xf>
    <xf numFmtId="0" fontId="0" fillId="5" borderId="4" xfId="0" applyFill="1" applyBorder="1" applyAlignment="1">
      <alignment horizontal="left" vertical="center" wrapText="1"/>
    </xf>
    <xf numFmtId="0" fontId="0" fillId="5" borderId="5" xfId="0" applyFill="1" applyBorder="1" applyAlignment="1">
      <alignment horizontal="left" vertical="center" wrapText="1"/>
    </xf>
    <xf numFmtId="0" fontId="0" fillId="5" borderId="3" xfId="0" applyFill="1" applyBorder="1" applyAlignment="1">
      <alignment horizontal="left" vertical="center" wrapText="1"/>
    </xf>
    <xf numFmtId="0" fontId="0" fillId="0" borderId="1" xfId="0" applyBorder="1" applyAlignment="1">
      <alignment horizontal="center"/>
    </xf>
    <xf numFmtId="0" fontId="12" fillId="0" borderId="1" xfId="0" applyFont="1" applyBorder="1" applyAlignment="1">
      <alignment horizontal="center" vertical="center"/>
    </xf>
    <xf numFmtId="169" fontId="0" fillId="5" borderId="1" xfId="0" applyNumberFormat="1" applyFill="1" applyBorder="1" applyAlignment="1" applyProtection="1">
      <alignment horizontal="center" vertical="center"/>
      <protection locked="0"/>
    </xf>
    <xf numFmtId="169" fontId="0" fillId="5" borderId="49" xfId="0" applyNumberFormat="1" applyFill="1" applyBorder="1" applyAlignment="1" applyProtection="1">
      <alignment horizontal="center" vertical="center"/>
      <protection locked="0"/>
    </xf>
    <xf numFmtId="169" fontId="0" fillId="5" borderId="42" xfId="0" applyNumberFormat="1" applyFill="1" applyBorder="1" applyAlignment="1" applyProtection="1">
      <alignment horizontal="center" vertical="center"/>
      <protection locked="0"/>
    </xf>
    <xf numFmtId="169" fontId="0" fillId="5" borderId="47" xfId="0" applyNumberFormat="1" applyFill="1" applyBorder="1" applyAlignment="1" applyProtection="1">
      <alignment horizontal="center" vertical="center"/>
      <protection locked="0"/>
    </xf>
    <xf numFmtId="0" fontId="48" fillId="21" borderId="38" xfId="0" applyFont="1" applyFill="1" applyBorder="1" applyAlignment="1">
      <alignment horizontal="center"/>
    </xf>
    <xf numFmtId="0" fontId="48" fillId="21" borderId="7" xfId="0" applyFont="1" applyFill="1" applyBorder="1" applyAlignment="1">
      <alignment horizontal="center"/>
    </xf>
    <xf numFmtId="0" fontId="48" fillId="21" borderId="52" xfId="0" applyFont="1" applyFill="1" applyBorder="1" applyAlignment="1">
      <alignment horizontal="center"/>
    </xf>
    <xf numFmtId="0" fontId="12" fillId="0" borderId="19" xfId="0" applyFont="1" applyBorder="1" applyAlignment="1">
      <alignment horizontal="center" wrapText="1"/>
    </xf>
    <xf numFmtId="0" fontId="12" fillId="0" borderId="0" xfId="0" applyFont="1" applyAlignment="1">
      <alignment horizontal="center" wrapText="1"/>
    </xf>
    <xf numFmtId="0" fontId="12" fillId="0" borderId="8" xfId="0" applyFont="1" applyBorder="1" applyAlignment="1">
      <alignment horizontal="center" wrapText="1"/>
    </xf>
    <xf numFmtId="0" fontId="12" fillId="0" borderId="20" xfId="0" applyFont="1" applyBorder="1" applyAlignment="1">
      <alignment horizontal="center" wrapText="1"/>
    </xf>
    <xf numFmtId="0" fontId="12" fillId="0" borderId="11" xfId="0" applyFont="1" applyBorder="1" applyAlignment="1">
      <alignment horizontal="center" wrapText="1"/>
    </xf>
    <xf numFmtId="0" fontId="12" fillId="0" borderId="16" xfId="0" applyFont="1" applyBorder="1" applyAlignment="1">
      <alignment horizontal="center" wrapText="1"/>
    </xf>
    <xf numFmtId="0" fontId="12" fillId="0" borderId="19" xfId="0" applyFont="1" applyBorder="1" applyAlignment="1">
      <alignment horizontal="center" vertical="top" wrapText="1"/>
    </xf>
    <xf numFmtId="0" fontId="12" fillId="0" borderId="0" xfId="0" applyFont="1" applyAlignment="1">
      <alignment horizontal="center" vertical="top" wrapText="1"/>
    </xf>
    <xf numFmtId="0" fontId="12" fillId="0" borderId="8" xfId="0" applyFont="1" applyBorder="1" applyAlignment="1">
      <alignment horizontal="center" vertical="top" wrapText="1"/>
    </xf>
    <xf numFmtId="0" fontId="12" fillId="0" borderId="20" xfId="0" applyFont="1" applyBorder="1" applyAlignment="1">
      <alignment horizontal="center" vertical="top" wrapText="1"/>
    </xf>
    <xf numFmtId="0" fontId="12" fillId="0" borderId="11" xfId="0" applyFont="1" applyBorder="1" applyAlignment="1">
      <alignment horizontal="center" vertical="top" wrapText="1"/>
    </xf>
    <xf numFmtId="0" fontId="12" fillId="0" borderId="16" xfId="0" applyFont="1" applyBorder="1" applyAlignment="1">
      <alignment horizontal="center" vertical="top" wrapText="1"/>
    </xf>
    <xf numFmtId="169" fontId="0" fillId="5" borderId="18" xfId="0" applyNumberFormat="1" applyFill="1" applyBorder="1" applyAlignment="1" applyProtection="1">
      <alignment horizontal="center" vertical="center" wrapText="1"/>
      <protection locked="0"/>
    </xf>
    <xf numFmtId="169" fontId="0" fillId="5" borderId="15" xfId="0" applyNumberFormat="1" applyFill="1" applyBorder="1" applyAlignment="1" applyProtection="1">
      <alignment horizontal="center" vertical="center" wrapText="1"/>
      <protection locked="0"/>
    </xf>
    <xf numFmtId="169" fontId="0" fillId="5" borderId="2" xfId="0" applyNumberFormat="1" applyFill="1" applyBorder="1" applyAlignment="1" applyProtection="1">
      <alignment horizontal="center" vertical="center" wrapText="1"/>
      <protection locked="0"/>
    </xf>
    <xf numFmtId="169" fontId="0" fillId="5" borderId="19" xfId="0" applyNumberFormat="1" applyFill="1" applyBorder="1" applyAlignment="1" applyProtection="1">
      <alignment horizontal="center" vertical="center" wrapText="1"/>
      <protection locked="0"/>
    </xf>
    <xf numFmtId="169" fontId="0" fillId="5" borderId="0" xfId="0" applyNumberFormat="1" applyFill="1" applyAlignment="1" applyProtection="1">
      <alignment horizontal="center" vertical="center" wrapText="1"/>
      <protection locked="0"/>
    </xf>
    <xf numFmtId="169" fontId="0" fillId="5" borderId="8" xfId="0" applyNumberFormat="1" applyFill="1" applyBorder="1" applyAlignment="1" applyProtection="1">
      <alignment horizontal="center" vertical="center" wrapText="1"/>
      <protection locked="0"/>
    </xf>
    <xf numFmtId="169" fontId="0" fillId="5" borderId="20" xfId="0" applyNumberFormat="1" applyFill="1" applyBorder="1" applyAlignment="1" applyProtection="1">
      <alignment horizontal="center" vertical="center" wrapText="1"/>
      <protection locked="0"/>
    </xf>
    <xf numFmtId="169" fontId="0" fillId="5" borderId="11" xfId="0" applyNumberFormat="1" applyFill="1" applyBorder="1" applyAlignment="1" applyProtection="1">
      <alignment horizontal="center" vertical="center" wrapText="1"/>
      <protection locked="0"/>
    </xf>
    <xf numFmtId="169" fontId="0" fillId="5" borderId="16" xfId="0" applyNumberFormat="1" applyFill="1" applyBorder="1" applyAlignment="1" applyProtection="1">
      <alignment horizontal="center" vertical="center" wrapText="1"/>
      <protection locked="0"/>
    </xf>
    <xf numFmtId="0" fontId="12" fillId="0" borderId="4" xfId="0" applyFont="1" applyBorder="1" applyAlignment="1">
      <alignment horizontal="center" wrapText="1"/>
    </xf>
    <xf numFmtId="0" fontId="12" fillId="0" borderId="5" xfId="0" applyFont="1" applyBorder="1" applyAlignment="1">
      <alignment horizontal="center" wrapText="1"/>
    </xf>
    <xf numFmtId="0" fontId="12" fillId="0" borderId="3" xfId="0" applyFont="1" applyBorder="1" applyAlignment="1">
      <alignment horizontal="center" wrapText="1"/>
    </xf>
    <xf numFmtId="169" fontId="0" fillId="5" borderId="15" xfId="0" applyNumberFormat="1" applyFill="1" applyBorder="1" applyAlignment="1" applyProtection="1">
      <alignment horizontal="center" vertical="center"/>
      <protection locked="0"/>
    </xf>
    <xf numFmtId="169" fontId="0" fillId="5" borderId="2" xfId="0" applyNumberFormat="1" applyFill="1" applyBorder="1" applyAlignment="1" applyProtection="1">
      <alignment horizontal="center" vertical="center"/>
      <protection locked="0"/>
    </xf>
    <xf numFmtId="169" fontId="0" fillId="5" borderId="19" xfId="0" applyNumberFormat="1" applyFill="1" applyBorder="1" applyAlignment="1" applyProtection="1">
      <alignment horizontal="center" vertical="center"/>
      <protection locked="0"/>
    </xf>
    <xf numFmtId="169" fontId="0" fillId="5" borderId="0" xfId="0" applyNumberFormat="1" applyFill="1" applyAlignment="1" applyProtection="1">
      <alignment horizontal="center" vertical="center"/>
      <protection locked="0"/>
    </xf>
    <xf numFmtId="169" fontId="0" fillId="5" borderId="8" xfId="0" applyNumberFormat="1" applyFill="1" applyBorder="1" applyAlignment="1" applyProtection="1">
      <alignment horizontal="center" vertical="center"/>
      <protection locked="0"/>
    </xf>
    <xf numFmtId="169" fontId="0" fillId="5" borderId="20" xfId="0" applyNumberFormat="1" applyFill="1" applyBorder="1" applyAlignment="1" applyProtection="1">
      <alignment horizontal="center" vertical="center"/>
      <protection locked="0"/>
    </xf>
    <xf numFmtId="169" fontId="0" fillId="5" borderId="11" xfId="0" applyNumberFormat="1" applyFill="1" applyBorder="1" applyAlignment="1" applyProtection="1">
      <alignment horizontal="center" vertical="center"/>
      <protection locked="0"/>
    </xf>
    <xf numFmtId="169" fontId="0" fillId="5" borderId="16" xfId="0" applyNumberFormat="1" applyFill="1" applyBorder="1" applyAlignment="1" applyProtection="1">
      <alignment horizontal="center" vertical="center"/>
      <protection locked="0"/>
    </xf>
    <xf numFmtId="3" fontId="12" fillId="0" borderId="6" xfId="0" applyNumberFormat="1" applyFont="1" applyBorder="1" applyAlignment="1">
      <alignment horizontal="center"/>
    </xf>
    <xf numFmtId="0" fontId="12" fillId="0" borderId="41" xfId="0" applyFont="1" applyBorder="1" applyAlignment="1">
      <alignment horizontal="center" vertical="center" textRotation="90"/>
    </xf>
    <xf numFmtId="0" fontId="12" fillId="0" borderId="43" xfId="0" applyFont="1" applyBorder="1" applyAlignment="1">
      <alignment horizontal="center" vertical="center" textRotation="90"/>
    </xf>
    <xf numFmtId="0" fontId="12" fillId="0" borderId="10" xfId="0" applyFont="1" applyBorder="1" applyAlignment="1">
      <alignment horizontal="center" vertical="center" textRotation="90"/>
    </xf>
    <xf numFmtId="0" fontId="12" fillId="3" borderId="37" xfId="0" applyFont="1" applyFill="1" applyBorder="1" applyAlignment="1">
      <alignment horizontal="center" vertical="center" textRotation="90" wrapText="1"/>
    </xf>
    <xf numFmtId="0" fontId="12" fillId="3" borderId="13" xfId="0" applyFont="1" applyFill="1" applyBorder="1" applyAlignment="1">
      <alignment horizontal="center" vertical="center" textRotation="90" wrapText="1"/>
    </xf>
    <xf numFmtId="0" fontId="12" fillId="3" borderId="14" xfId="0" applyFont="1" applyFill="1" applyBorder="1" applyAlignment="1">
      <alignment horizontal="center" vertical="center" textRotation="90" wrapText="1"/>
    </xf>
    <xf numFmtId="0" fontId="12" fillId="3" borderId="37"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0" borderId="41" xfId="0" applyFont="1" applyBorder="1" applyAlignment="1">
      <alignment horizontal="center" vertical="center" textRotation="90" wrapText="1"/>
    </xf>
    <xf numFmtId="0" fontId="12" fillId="0" borderId="43" xfId="0" applyFont="1" applyBorder="1" applyAlignment="1">
      <alignment horizontal="center" vertical="center" textRotation="90" wrapText="1"/>
    </xf>
    <xf numFmtId="0" fontId="12" fillId="0" borderId="10" xfId="0" applyFont="1" applyBorder="1" applyAlignment="1">
      <alignment horizontal="center" vertical="center" textRotation="90" wrapText="1"/>
    </xf>
    <xf numFmtId="0" fontId="12" fillId="3" borderId="43" xfId="0" applyFont="1" applyFill="1" applyBorder="1" applyAlignment="1">
      <alignment horizontal="center" vertical="center" textRotation="90" wrapText="1"/>
    </xf>
    <xf numFmtId="0" fontId="12" fillId="3" borderId="10" xfId="0" applyFont="1" applyFill="1" applyBorder="1" applyAlignment="1">
      <alignment horizontal="center" vertical="center" textRotation="90" wrapText="1"/>
    </xf>
    <xf numFmtId="0" fontId="12" fillId="2" borderId="42" xfId="0" applyFont="1" applyFill="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2" borderId="47" xfId="0" applyFont="1" applyFill="1" applyBorder="1" applyAlignment="1">
      <alignment horizontal="center" vertical="center"/>
    </xf>
    <xf numFmtId="0" fontId="12" fillId="0" borderId="45" xfId="0" applyFont="1" applyBorder="1" applyAlignment="1">
      <alignment horizontal="center"/>
    </xf>
    <xf numFmtId="0" fontId="12" fillId="0" borderId="44" xfId="0" applyFont="1" applyBorder="1" applyAlignment="1">
      <alignment horizontal="center"/>
    </xf>
    <xf numFmtId="0" fontId="12" fillId="0" borderId="56" xfId="0" applyFont="1" applyBorder="1" applyAlignment="1">
      <alignment horizontal="center"/>
    </xf>
    <xf numFmtId="169" fontId="0" fillId="5" borderId="6" xfId="0" applyNumberFormat="1" applyFill="1" applyBorder="1" applyAlignment="1" applyProtection="1">
      <alignment horizontal="center" vertical="center"/>
      <protection locked="0"/>
    </xf>
    <xf numFmtId="169" fontId="0" fillId="5" borderId="51" xfId="0" applyNumberFormat="1" applyFill="1" applyBorder="1" applyAlignment="1" applyProtection="1">
      <alignment horizontal="center" vertical="center"/>
      <protection locked="0"/>
    </xf>
    <xf numFmtId="0" fontId="12" fillId="2" borderId="46" xfId="0" applyFont="1" applyFill="1" applyBorder="1" applyAlignment="1">
      <alignment horizontal="center" vertical="center"/>
    </xf>
    <xf numFmtId="0" fontId="0" fillId="0" borderId="0" xfId="0" applyAlignment="1">
      <alignment horizontal="center" wrapText="1"/>
    </xf>
    <xf numFmtId="0" fontId="12" fillId="0" borderId="1" xfId="0" applyFont="1" applyBorder="1" applyAlignment="1">
      <alignment horizontal="center"/>
    </xf>
    <xf numFmtId="169" fontId="0" fillId="5" borderId="58" xfId="0" applyNumberFormat="1" applyFill="1" applyBorder="1" applyAlignment="1" applyProtection="1">
      <alignment horizontal="center" vertical="center" wrapText="1"/>
      <protection locked="0"/>
    </xf>
    <xf numFmtId="169" fontId="0" fillId="5" borderId="21" xfId="0" applyNumberFormat="1" applyFill="1" applyBorder="1" applyAlignment="1" applyProtection="1">
      <alignment horizontal="center" vertical="center" wrapText="1"/>
      <protection locked="0"/>
    </xf>
    <xf numFmtId="169" fontId="0" fillId="5" borderId="32" xfId="0" applyNumberFormat="1" applyFill="1" applyBorder="1" applyAlignment="1" applyProtection="1">
      <alignment horizontal="center" vertical="center" wrapText="1"/>
      <protection locked="0"/>
    </xf>
    <xf numFmtId="169" fontId="0" fillId="5" borderId="33" xfId="0" applyNumberFormat="1" applyFill="1" applyBorder="1" applyAlignment="1" applyProtection="1">
      <alignment horizontal="center" vertical="center" wrapText="1"/>
      <protection locked="0"/>
    </xf>
    <xf numFmtId="169" fontId="0" fillId="5" borderId="59" xfId="0" applyNumberFormat="1" applyFill="1" applyBorder="1" applyAlignment="1" applyProtection="1">
      <alignment horizontal="center" vertical="center" wrapText="1"/>
      <protection locked="0"/>
    </xf>
    <xf numFmtId="0" fontId="12" fillId="2" borderId="37" xfId="0" applyFont="1" applyFill="1" applyBorder="1" applyAlignment="1">
      <alignment horizontal="center" vertical="center" textRotation="90" wrapText="1"/>
    </xf>
    <xf numFmtId="0" fontId="12" fillId="2" borderId="13" xfId="0" applyFont="1" applyFill="1" applyBorder="1" applyAlignment="1">
      <alignment horizontal="center" vertical="center" textRotation="90" wrapText="1"/>
    </xf>
    <xf numFmtId="0" fontId="12" fillId="2" borderId="14" xfId="0" applyFont="1" applyFill="1" applyBorder="1" applyAlignment="1">
      <alignment horizontal="center" vertical="center" textRotation="90" wrapText="1"/>
    </xf>
    <xf numFmtId="169" fontId="0" fillId="5" borderId="18" xfId="0" applyNumberFormat="1" applyFill="1" applyBorder="1" applyAlignment="1" applyProtection="1">
      <alignment horizontal="center" vertical="center"/>
      <protection locked="0"/>
    </xf>
  </cellXfs>
  <cellStyles count="39">
    <cellStyle name="%" xfId="11" xr:uid="{00000000-0005-0000-0000-000000000000}"/>
    <cellStyle name="% 100" xfId="5" xr:uid="{00000000-0005-0000-0000-000001000000}"/>
    <cellStyle name="% 2" xfId="17" xr:uid="{78942FE7-619F-48DB-AA3F-D78F4E866005}"/>
    <cellStyle name="=C:\WINNT\SYSTEM32\COMMAND.COM 2 2 2" xfId="15" xr:uid="{00000000-0005-0000-0000-000002000000}"/>
    <cellStyle name="=C:\WINNT\SYSTEM32\COMMAND.COM 6" xfId="7" xr:uid="{00000000-0005-0000-0000-000003000000}"/>
    <cellStyle name="Calculation" xfId="22" builtinId="22"/>
    <cellStyle name="Comma 10" xfId="8" xr:uid="{00000000-0005-0000-0000-000004000000}"/>
    <cellStyle name="Comma 2" xfId="3" xr:uid="{00000000-0005-0000-0000-000005000000}"/>
    <cellStyle name="Comma 2 2" xfId="20" xr:uid="{48581B7D-9CAA-4A59-9DA3-CBC98C64C215}"/>
    <cellStyle name="Currency 2" xfId="4" xr:uid="{00000000-0005-0000-0000-000006000000}"/>
    <cellStyle name="Currency 2 2" xfId="21" xr:uid="{0EEF1AA9-F31C-4DA3-AA1C-623F9133D6EB}"/>
    <cellStyle name="Currency 2 3" xfId="24" xr:uid="{4337EDB6-CBD7-4301-BAD2-45A03F8FFBB3}"/>
    <cellStyle name="Hyperlink" xfId="6" builtinId="8"/>
    <cellStyle name="Hyperlink 2" xfId="29" xr:uid="{5178AF1C-DE68-4FC5-88DD-0E4AC52C771D}"/>
    <cellStyle name="Level 2" xfId="25" xr:uid="{159879BC-DD09-4992-9502-68C182E877BC}"/>
    <cellStyle name="Normal" xfId="0" builtinId="0"/>
    <cellStyle name="Normal 10 10" xfId="31" xr:uid="{CECFC066-61DF-4098-9FC7-E38B7FB24710}"/>
    <cellStyle name="Normal 10 2 2 2" xfId="16" xr:uid="{EB22FE60-3974-4A94-BE5E-349B62C1F400}"/>
    <cellStyle name="Normal 11 28 2" xfId="10" xr:uid="{00000000-0005-0000-0000-000009000000}"/>
    <cellStyle name="Normal 11 28 2 2 2" xfId="14" xr:uid="{00000000-0005-0000-0000-00000A000000}"/>
    <cellStyle name="Normal 11 28 2 2 2 2" xfId="27" xr:uid="{BEAD65BD-9D79-4A4E-B9AE-43F14B20F925}"/>
    <cellStyle name="Normal 14" xfId="32" xr:uid="{C5B88B82-4726-4BD7-9AA9-2D6E0ED2948B}"/>
    <cellStyle name="Normal 14 2_List of table gaps" xfId="12" xr:uid="{00000000-0005-0000-0000-00000B000000}"/>
    <cellStyle name="Normal 2" xfId="1" xr:uid="{00000000-0005-0000-0000-00000C000000}"/>
    <cellStyle name="Normal 2 2" xfId="18" xr:uid="{C9BCE489-8D7E-4307-91F9-48312DFB7371}"/>
    <cellStyle name="Normal 2 2 2" xfId="23" xr:uid="{90D6DF10-47D5-494C-AC62-D65BDF8E41D3}"/>
    <cellStyle name="Normal 2 3 10 4" xfId="38" xr:uid="{4F4DB750-E4B7-4A70-A6D6-72E232E0EE44}"/>
    <cellStyle name="Normal 228" xfId="33" xr:uid="{83E602C7-3B8B-40C0-9F08-259F40E36540}"/>
    <cellStyle name="Normal 232" xfId="34" xr:uid="{9F05C433-66D2-4CC9-8C85-CF1FE762C5D8}"/>
    <cellStyle name="Normal 233" xfId="35" xr:uid="{AEFB5264-9817-44AF-B195-2F52341710F4}"/>
    <cellStyle name="Normal 3" xfId="28" xr:uid="{BA35DF3C-3E5F-4629-8643-DCF723FAF017}"/>
    <cellStyle name="Normal 98" xfId="36" xr:uid="{8CC386FD-3CEA-4396-A67A-39DE6C7CFC7B}"/>
    <cellStyle name="Percent" xfId="9" builtinId="5"/>
    <cellStyle name="Percent 2" xfId="2" xr:uid="{00000000-0005-0000-0000-00000E000000}"/>
    <cellStyle name="Percent 2 2" xfId="19" xr:uid="{47D720D4-4204-4BF5-AABF-D67E791E1301}"/>
    <cellStyle name="Percent 2 3" xfId="26" xr:uid="{9AE7B663-DCFE-430D-9312-70609CAD0D17}"/>
    <cellStyle name="Percent 2 4" xfId="30" xr:uid="{70A8A3B3-F236-4892-A4E5-4E76201FF67D}"/>
    <cellStyle name="Style 1" xfId="13" xr:uid="{00000000-0005-0000-0000-00000F000000}"/>
    <cellStyle name="Tmpl_ModelData" xfId="37" xr:uid="{63FDA31C-A364-4B21-BDDD-6B0B592D4F2A}"/>
  </cellStyles>
  <dxfs count="7">
    <dxf>
      <font>
        <color theme="0" tint="-0.24994659260841701"/>
      </font>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1" defaultTableStyle="TableStyleMedium2" defaultPivotStyle="PivotStyleLight16">
    <tableStyle name="Invisible" pivot="0" table="0" count="0" xr9:uid="{703D171F-5EED-48F8-8794-7B1ACA3B28E8}"/>
  </tableStyles>
  <colors>
    <mruColors>
      <color rgb="FFFFFFCC"/>
      <color rgb="FFFFCCCC"/>
      <color rgb="FFFF9999"/>
      <color rgb="FF756C47"/>
      <color rgb="FFD6D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20086</xdr:colOff>
      <xdr:row>4</xdr:row>
      <xdr:rowOff>90710</xdr:rowOff>
    </xdr:to>
    <xdr:pic>
      <xdr:nvPicPr>
        <xdr:cNvPr id="2" name="Picture 1" descr="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15686" cy="71936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377554</xdr:colOff>
      <xdr:row>1</xdr:row>
      <xdr:rowOff>2184</xdr:rowOff>
    </xdr:to>
    <xdr:pic>
      <xdr:nvPicPr>
        <xdr:cNvPr id="2" name="Picture 1">
          <a:extLst>
            <a:ext uri="{FF2B5EF4-FFF2-40B4-BE49-F238E27FC236}">
              <a16:creationId xmlns:a16="http://schemas.microsoft.com/office/drawing/2014/main" id="{00000000-0008-0000-0E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915966" cy="721322"/>
        </a:xfrm>
        <a:prstGeom prst="rect">
          <a:avLst/>
        </a:prstGeom>
      </xdr:spPr>
    </xdr:pic>
    <xdr:clientData/>
  </xdr:twoCellAnchor>
  <xdr:twoCellAnchor editAs="oneCell">
    <xdr:from>
      <xdr:col>0</xdr:col>
      <xdr:colOff>1</xdr:colOff>
      <xdr:row>0</xdr:row>
      <xdr:rowOff>0</xdr:rowOff>
    </xdr:from>
    <xdr:to>
      <xdr:col>1</xdr:col>
      <xdr:colOff>377554</xdr:colOff>
      <xdr:row>1</xdr:row>
      <xdr:rowOff>2184</xdr:rowOff>
    </xdr:to>
    <xdr:pic>
      <xdr:nvPicPr>
        <xdr:cNvPr id="3" name="Picture 2">
          <a:extLst>
            <a:ext uri="{FF2B5EF4-FFF2-40B4-BE49-F238E27FC236}">
              <a16:creationId xmlns:a16="http://schemas.microsoft.com/office/drawing/2014/main" id="{E6763A94-EAC7-451B-A1BE-9D2B50CE802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3006453" cy="71846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377554</xdr:colOff>
      <xdr:row>2</xdr:row>
      <xdr:rowOff>2184</xdr:rowOff>
    </xdr:to>
    <xdr:pic>
      <xdr:nvPicPr>
        <xdr:cNvPr id="5" name="Picture 4">
          <a:extLst>
            <a:ext uri="{FF2B5EF4-FFF2-40B4-BE49-F238E27FC236}">
              <a16:creationId xmlns:a16="http://schemas.microsoft.com/office/drawing/2014/main" id="{09FD2980-7B20-4FB0-ABD0-05B646E08C9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323850"/>
          <a:ext cx="2768328" cy="716559"/>
        </a:xfrm>
        <a:prstGeom prst="rect">
          <a:avLst/>
        </a:prstGeom>
      </xdr:spPr>
    </xdr:pic>
    <xdr:clientData/>
  </xdr:twoCellAnchor>
  <xdr:twoCellAnchor editAs="oneCell">
    <xdr:from>
      <xdr:col>0</xdr:col>
      <xdr:colOff>1</xdr:colOff>
      <xdr:row>0</xdr:row>
      <xdr:rowOff>0</xdr:rowOff>
    </xdr:from>
    <xdr:to>
      <xdr:col>1</xdr:col>
      <xdr:colOff>377554</xdr:colOff>
      <xdr:row>1</xdr:row>
      <xdr:rowOff>2184</xdr:rowOff>
    </xdr:to>
    <xdr:pic>
      <xdr:nvPicPr>
        <xdr:cNvPr id="2" name="Picture 1">
          <a:extLst>
            <a:ext uri="{FF2B5EF4-FFF2-40B4-BE49-F238E27FC236}">
              <a16:creationId xmlns:a16="http://schemas.microsoft.com/office/drawing/2014/main" id="{CB74EEB8-A9B9-4C12-B816-5F49AAC1C34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3006453" cy="71846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89650</xdr:colOff>
      <xdr:row>0</xdr:row>
      <xdr:rowOff>8967</xdr:rowOff>
    </xdr:from>
    <xdr:to>
      <xdr:col>0</xdr:col>
      <xdr:colOff>1972236</xdr:colOff>
      <xdr:row>1</xdr:row>
      <xdr:rowOff>29987</xdr:rowOff>
    </xdr:to>
    <xdr:pic>
      <xdr:nvPicPr>
        <xdr:cNvPr id="2" name="Picture 1">
          <a:extLst>
            <a:ext uri="{FF2B5EF4-FFF2-40B4-BE49-F238E27FC236}">
              <a16:creationId xmlns:a16="http://schemas.microsoft.com/office/drawing/2014/main" id="{00000000-0008-0000-10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650" y="8967"/>
          <a:ext cx="1882586" cy="7381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377554</xdr:colOff>
      <xdr:row>1</xdr:row>
      <xdr:rowOff>2184</xdr:rowOff>
    </xdr:to>
    <xdr:pic>
      <xdr:nvPicPr>
        <xdr:cNvPr id="2" name="Picture 1">
          <a:extLst>
            <a:ext uri="{FF2B5EF4-FFF2-40B4-BE49-F238E27FC236}">
              <a16:creationId xmlns:a16="http://schemas.microsoft.com/office/drawing/2014/main" id="{00000000-0008-0000-11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915966" cy="721322"/>
        </a:xfrm>
        <a:prstGeom prst="rect">
          <a:avLst/>
        </a:prstGeom>
      </xdr:spPr>
    </xdr:pic>
    <xdr:clientData/>
  </xdr:twoCellAnchor>
  <xdr:twoCellAnchor editAs="oneCell">
    <xdr:from>
      <xdr:col>0</xdr:col>
      <xdr:colOff>1</xdr:colOff>
      <xdr:row>0</xdr:row>
      <xdr:rowOff>0</xdr:rowOff>
    </xdr:from>
    <xdr:to>
      <xdr:col>1</xdr:col>
      <xdr:colOff>377554</xdr:colOff>
      <xdr:row>1</xdr:row>
      <xdr:rowOff>2184</xdr:rowOff>
    </xdr:to>
    <xdr:pic>
      <xdr:nvPicPr>
        <xdr:cNvPr id="3" name="Picture 2">
          <a:extLst>
            <a:ext uri="{FF2B5EF4-FFF2-40B4-BE49-F238E27FC236}">
              <a16:creationId xmlns:a16="http://schemas.microsoft.com/office/drawing/2014/main" id="{436B68F1-704C-420E-B6C4-7D00D8677FA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3006453" cy="71846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377554</xdr:colOff>
      <xdr:row>1</xdr:row>
      <xdr:rowOff>2184</xdr:rowOff>
    </xdr:to>
    <xdr:pic>
      <xdr:nvPicPr>
        <xdr:cNvPr id="2" name="Picture 1">
          <a:extLst>
            <a:ext uri="{FF2B5EF4-FFF2-40B4-BE49-F238E27FC236}">
              <a16:creationId xmlns:a16="http://schemas.microsoft.com/office/drawing/2014/main" id="{00000000-0008-0000-12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915966" cy="721322"/>
        </a:xfrm>
        <a:prstGeom prst="rect">
          <a:avLst/>
        </a:prstGeom>
      </xdr:spPr>
    </xdr:pic>
    <xdr:clientData/>
  </xdr:twoCellAnchor>
  <xdr:twoCellAnchor editAs="oneCell">
    <xdr:from>
      <xdr:col>0</xdr:col>
      <xdr:colOff>1</xdr:colOff>
      <xdr:row>0</xdr:row>
      <xdr:rowOff>0</xdr:rowOff>
    </xdr:from>
    <xdr:to>
      <xdr:col>1</xdr:col>
      <xdr:colOff>377554</xdr:colOff>
      <xdr:row>1</xdr:row>
      <xdr:rowOff>2184</xdr:rowOff>
    </xdr:to>
    <xdr:pic>
      <xdr:nvPicPr>
        <xdr:cNvPr id="3" name="Picture 2">
          <a:extLst>
            <a:ext uri="{FF2B5EF4-FFF2-40B4-BE49-F238E27FC236}">
              <a16:creationId xmlns:a16="http://schemas.microsoft.com/office/drawing/2014/main" id="{2FF8B6E0-9BD6-43B4-ABE8-427B664557B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3006453" cy="71846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377554</xdr:colOff>
      <xdr:row>1</xdr:row>
      <xdr:rowOff>2184</xdr:rowOff>
    </xdr:to>
    <xdr:pic>
      <xdr:nvPicPr>
        <xdr:cNvPr id="2" name="Picture 1">
          <a:extLst>
            <a:ext uri="{FF2B5EF4-FFF2-40B4-BE49-F238E27FC236}">
              <a16:creationId xmlns:a16="http://schemas.microsoft.com/office/drawing/2014/main" id="{00000000-0008-0000-13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915966" cy="721322"/>
        </a:xfrm>
        <a:prstGeom prst="rect">
          <a:avLst/>
        </a:prstGeom>
      </xdr:spPr>
    </xdr:pic>
    <xdr:clientData/>
  </xdr:twoCellAnchor>
  <xdr:twoCellAnchor editAs="oneCell">
    <xdr:from>
      <xdr:col>0</xdr:col>
      <xdr:colOff>1</xdr:colOff>
      <xdr:row>0</xdr:row>
      <xdr:rowOff>0</xdr:rowOff>
    </xdr:from>
    <xdr:to>
      <xdr:col>1</xdr:col>
      <xdr:colOff>377554</xdr:colOff>
      <xdr:row>1</xdr:row>
      <xdr:rowOff>2184</xdr:rowOff>
    </xdr:to>
    <xdr:pic>
      <xdr:nvPicPr>
        <xdr:cNvPr id="3" name="Picture 2">
          <a:extLst>
            <a:ext uri="{FF2B5EF4-FFF2-40B4-BE49-F238E27FC236}">
              <a16:creationId xmlns:a16="http://schemas.microsoft.com/office/drawing/2014/main" id="{B6B36EFE-8E98-4602-8D6E-3174AF66296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3006453" cy="71846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377554</xdr:colOff>
      <xdr:row>1</xdr:row>
      <xdr:rowOff>2184</xdr:rowOff>
    </xdr:to>
    <xdr:pic>
      <xdr:nvPicPr>
        <xdr:cNvPr id="2" name="Picture 1">
          <a:extLst>
            <a:ext uri="{FF2B5EF4-FFF2-40B4-BE49-F238E27FC236}">
              <a16:creationId xmlns:a16="http://schemas.microsoft.com/office/drawing/2014/main" id="{00000000-0008-0000-14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915966" cy="721322"/>
        </a:xfrm>
        <a:prstGeom prst="rect">
          <a:avLst/>
        </a:prstGeom>
      </xdr:spPr>
    </xdr:pic>
    <xdr:clientData/>
  </xdr:twoCellAnchor>
  <xdr:twoCellAnchor editAs="oneCell">
    <xdr:from>
      <xdr:col>0</xdr:col>
      <xdr:colOff>1</xdr:colOff>
      <xdr:row>0</xdr:row>
      <xdr:rowOff>0</xdr:rowOff>
    </xdr:from>
    <xdr:to>
      <xdr:col>1</xdr:col>
      <xdr:colOff>377554</xdr:colOff>
      <xdr:row>1</xdr:row>
      <xdr:rowOff>2184</xdr:rowOff>
    </xdr:to>
    <xdr:pic>
      <xdr:nvPicPr>
        <xdr:cNvPr id="3" name="Picture 2">
          <a:extLst>
            <a:ext uri="{FF2B5EF4-FFF2-40B4-BE49-F238E27FC236}">
              <a16:creationId xmlns:a16="http://schemas.microsoft.com/office/drawing/2014/main" id="{2034C6E6-BBA1-4B86-92E2-333CF2DA9EA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3006453" cy="71846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377554</xdr:colOff>
      <xdr:row>1</xdr:row>
      <xdr:rowOff>2184</xdr:rowOff>
    </xdr:to>
    <xdr:pic>
      <xdr:nvPicPr>
        <xdr:cNvPr id="2" name="Picture 1">
          <a:extLst>
            <a:ext uri="{FF2B5EF4-FFF2-40B4-BE49-F238E27FC236}">
              <a16:creationId xmlns:a16="http://schemas.microsoft.com/office/drawing/2014/main" id="{00000000-0008-0000-15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915966" cy="721322"/>
        </a:xfrm>
        <a:prstGeom prst="rect">
          <a:avLst/>
        </a:prstGeom>
      </xdr:spPr>
    </xdr:pic>
    <xdr:clientData/>
  </xdr:twoCellAnchor>
  <xdr:twoCellAnchor editAs="oneCell">
    <xdr:from>
      <xdr:col>0</xdr:col>
      <xdr:colOff>1</xdr:colOff>
      <xdr:row>0</xdr:row>
      <xdr:rowOff>0</xdr:rowOff>
    </xdr:from>
    <xdr:to>
      <xdr:col>1</xdr:col>
      <xdr:colOff>377554</xdr:colOff>
      <xdr:row>1</xdr:row>
      <xdr:rowOff>2184</xdr:rowOff>
    </xdr:to>
    <xdr:pic>
      <xdr:nvPicPr>
        <xdr:cNvPr id="3" name="Picture 2">
          <a:extLst>
            <a:ext uri="{FF2B5EF4-FFF2-40B4-BE49-F238E27FC236}">
              <a16:creationId xmlns:a16="http://schemas.microsoft.com/office/drawing/2014/main" id="{4EA26B86-6EC6-4DC5-83C3-4CABF77D4D6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3006453" cy="71846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377554</xdr:colOff>
      <xdr:row>1</xdr:row>
      <xdr:rowOff>2184</xdr:rowOff>
    </xdr:to>
    <xdr:pic>
      <xdr:nvPicPr>
        <xdr:cNvPr id="2" name="Picture 1">
          <a:extLst>
            <a:ext uri="{FF2B5EF4-FFF2-40B4-BE49-F238E27FC236}">
              <a16:creationId xmlns:a16="http://schemas.microsoft.com/office/drawing/2014/main" id="{00000000-0008-0000-16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915966" cy="721322"/>
        </a:xfrm>
        <a:prstGeom prst="rect">
          <a:avLst/>
        </a:prstGeom>
      </xdr:spPr>
    </xdr:pic>
    <xdr:clientData/>
  </xdr:twoCellAnchor>
  <xdr:twoCellAnchor editAs="oneCell">
    <xdr:from>
      <xdr:col>0</xdr:col>
      <xdr:colOff>1</xdr:colOff>
      <xdr:row>0</xdr:row>
      <xdr:rowOff>0</xdr:rowOff>
    </xdr:from>
    <xdr:to>
      <xdr:col>1</xdr:col>
      <xdr:colOff>377554</xdr:colOff>
      <xdr:row>1</xdr:row>
      <xdr:rowOff>2184</xdr:rowOff>
    </xdr:to>
    <xdr:pic>
      <xdr:nvPicPr>
        <xdr:cNvPr id="3" name="Picture 2">
          <a:extLst>
            <a:ext uri="{FF2B5EF4-FFF2-40B4-BE49-F238E27FC236}">
              <a16:creationId xmlns:a16="http://schemas.microsoft.com/office/drawing/2014/main" id="{FAD792FB-C7E1-466F-B1DF-2C5BD6C8953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3006453" cy="7184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2</xdr:col>
      <xdr:colOff>596349</xdr:colOff>
      <xdr:row>4</xdr:row>
      <xdr:rowOff>13853</xdr:rowOff>
    </xdr:to>
    <xdr:pic>
      <xdr:nvPicPr>
        <xdr:cNvPr id="2" name="Picture 1">
          <a:extLst>
            <a:ext uri="{FF2B5EF4-FFF2-40B4-BE49-F238E27FC236}">
              <a16:creationId xmlns:a16="http://schemas.microsoft.com/office/drawing/2014/main" id="{00000000-0008-0000-02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
          <a:ext cx="2559326" cy="6433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72839</xdr:colOff>
      <xdr:row>0</xdr:row>
      <xdr:rowOff>123265</xdr:rowOff>
    </xdr:from>
    <xdr:to>
      <xdr:col>1</xdr:col>
      <xdr:colOff>4411</xdr:colOff>
      <xdr:row>1</xdr:row>
      <xdr:rowOff>106888</xdr:rowOff>
    </xdr:to>
    <xdr:pic>
      <xdr:nvPicPr>
        <xdr:cNvPr id="3" name="Picture 2">
          <a:extLst>
            <a:ext uri="{FF2B5EF4-FFF2-40B4-BE49-F238E27FC236}">
              <a16:creationId xmlns:a16="http://schemas.microsoft.com/office/drawing/2014/main" id="{00000000-0008-0000-03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839" y="123265"/>
          <a:ext cx="2787951" cy="700799"/>
        </a:xfrm>
        <a:prstGeom prst="rect">
          <a:avLst/>
        </a:prstGeom>
      </xdr:spPr>
    </xdr:pic>
    <xdr:clientData/>
  </xdr:twoCellAnchor>
  <xdr:twoCellAnchor editAs="oneCell">
    <xdr:from>
      <xdr:col>0</xdr:col>
      <xdr:colOff>72839</xdr:colOff>
      <xdr:row>0</xdr:row>
      <xdr:rowOff>123265</xdr:rowOff>
    </xdr:from>
    <xdr:to>
      <xdr:col>1</xdr:col>
      <xdr:colOff>4411</xdr:colOff>
      <xdr:row>1</xdr:row>
      <xdr:rowOff>106888</xdr:rowOff>
    </xdr:to>
    <xdr:pic>
      <xdr:nvPicPr>
        <xdr:cNvPr id="2" name="Picture 1">
          <a:extLst>
            <a:ext uri="{FF2B5EF4-FFF2-40B4-BE49-F238E27FC236}">
              <a16:creationId xmlns:a16="http://schemas.microsoft.com/office/drawing/2014/main" id="{B3EC6491-2230-4342-A245-FE96F460715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839" y="123265"/>
          <a:ext cx="2655722" cy="697998"/>
        </a:xfrm>
        <a:prstGeom prst="rect">
          <a:avLst/>
        </a:prstGeom>
      </xdr:spPr>
    </xdr:pic>
    <xdr:clientData/>
  </xdr:twoCellAnchor>
  <xdr:oneCellAnchor>
    <xdr:from>
      <xdr:col>0</xdr:col>
      <xdr:colOff>72839</xdr:colOff>
      <xdr:row>0</xdr:row>
      <xdr:rowOff>123265</xdr:rowOff>
    </xdr:from>
    <xdr:ext cx="2654601" cy="700799"/>
    <xdr:pic>
      <xdr:nvPicPr>
        <xdr:cNvPr id="4" name="Picture 3">
          <a:extLst>
            <a:ext uri="{FF2B5EF4-FFF2-40B4-BE49-F238E27FC236}">
              <a16:creationId xmlns:a16="http://schemas.microsoft.com/office/drawing/2014/main" id="{AA4B3A5B-5346-4DCC-806F-11C35E65C35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839" y="123265"/>
          <a:ext cx="2654601" cy="700799"/>
        </a:xfrm>
        <a:prstGeom prst="rect">
          <a:avLst/>
        </a:prstGeom>
      </xdr:spPr>
    </xdr:pic>
    <xdr:clientData/>
  </xdr:oneCellAnchor>
  <xdr:oneCellAnchor>
    <xdr:from>
      <xdr:col>0</xdr:col>
      <xdr:colOff>72839</xdr:colOff>
      <xdr:row>0</xdr:row>
      <xdr:rowOff>123265</xdr:rowOff>
    </xdr:from>
    <xdr:ext cx="2654601" cy="700799"/>
    <xdr:pic>
      <xdr:nvPicPr>
        <xdr:cNvPr id="5" name="Picture 4">
          <a:extLst>
            <a:ext uri="{FF2B5EF4-FFF2-40B4-BE49-F238E27FC236}">
              <a16:creationId xmlns:a16="http://schemas.microsoft.com/office/drawing/2014/main" id="{A6C7E595-16A6-41EF-917A-A219DBE3C6D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839" y="123265"/>
          <a:ext cx="2654601" cy="700799"/>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255986</xdr:colOff>
      <xdr:row>0</xdr:row>
      <xdr:rowOff>0</xdr:rowOff>
    </xdr:from>
    <xdr:to>
      <xdr:col>3</xdr:col>
      <xdr:colOff>1934502</xdr:colOff>
      <xdr:row>0</xdr:row>
      <xdr:rowOff>694449</xdr:rowOff>
    </xdr:to>
    <xdr:pic>
      <xdr:nvPicPr>
        <xdr:cNvPr id="2" name="Picture 1">
          <a:extLst>
            <a:ext uri="{FF2B5EF4-FFF2-40B4-BE49-F238E27FC236}">
              <a16:creationId xmlns:a16="http://schemas.microsoft.com/office/drawing/2014/main" id="{00000000-0008-0000-04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2267" y="0"/>
          <a:ext cx="2785401" cy="7007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669738</xdr:colOff>
      <xdr:row>1</xdr:row>
      <xdr:rowOff>2184</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36194" cy="7165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1</xdr:col>
      <xdr:colOff>866775</xdr:colOff>
      <xdr:row>0</xdr:row>
      <xdr:rowOff>669151</xdr:rowOff>
    </xdr:to>
    <xdr:pic>
      <xdr:nvPicPr>
        <xdr:cNvPr id="2" name="Picture 1">
          <a:extLst>
            <a:ext uri="{FF2B5EF4-FFF2-40B4-BE49-F238E27FC236}">
              <a16:creationId xmlns:a16="http://schemas.microsoft.com/office/drawing/2014/main" id="{00000000-0008-0000-07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
          <a:ext cx="1485899" cy="6691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4824</xdr:colOff>
      <xdr:row>1</xdr:row>
      <xdr:rowOff>2184</xdr:rowOff>
    </xdr:to>
    <xdr:pic>
      <xdr:nvPicPr>
        <xdr:cNvPr id="2" name="Picture 1">
          <a:extLst>
            <a:ext uri="{FF2B5EF4-FFF2-40B4-BE49-F238E27FC236}">
              <a16:creationId xmlns:a16="http://schemas.microsoft.com/office/drawing/2014/main" id="{00000000-0008-0000-0A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988594" cy="72132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374379</xdr:colOff>
      <xdr:row>1</xdr:row>
      <xdr:rowOff>2184</xdr:rowOff>
    </xdr:to>
    <xdr:pic>
      <xdr:nvPicPr>
        <xdr:cNvPr id="2" name="Picture 1">
          <a:extLst>
            <a:ext uri="{FF2B5EF4-FFF2-40B4-BE49-F238E27FC236}">
              <a16:creationId xmlns:a16="http://schemas.microsoft.com/office/drawing/2014/main" id="{00000000-0008-0000-0C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915966" cy="72132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2104390</xdr:colOff>
      <xdr:row>1</xdr:row>
      <xdr:rowOff>29298</xdr:rowOff>
    </xdr:to>
    <xdr:pic>
      <xdr:nvPicPr>
        <xdr:cNvPr id="2" name="Picture 1">
          <a:extLst>
            <a:ext uri="{FF2B5EF4-FFF2-40B4-BE49-F238E27FC236}">
              <a16:creationId xmlns:a16="http://schemas.microsoft.com/office/drawing/2014/main" id="{A9C6B7ED-F6D2-44A5-8F38-C8303375573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110739" cy="7424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2.xml"/><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4.xml"/><Relationship Id="rId1" Type="http://schemas.openxmlformats.org/officeDocument/2006/relationships/printerSettings" Target="../printerSettings/printerSettings13.bin"/><Relationship Id="rId4" Type="http://schemas.openxmlformats.org/officeDocument/2006/relationships/comments" Target="../comments7.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5.xml"/><Relationship Id="rId1" Type="http://schemas.openxmlformats.org/officeDocument/2006/relationships/printerSettings" Target="../printerSettings/printerSettings1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6.xml"/><Relationship Id="rId1" Type="http://schemas.openxmlformats.org/officeDocument/2006/relationships/printerSettings" Target="../printerSettings/printerSettings15.bin"/><Relationship Id="rId4" Type="http://schemas.openxmlformats.org/officeDocument/2006/relationships/comments" Target="../comments9.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7.xml"/><Relationship Id="rId1" Type="http://schemas.openxmlformats.org/officeDocument/2006/relationships/printerSettings" Target="../printerSettings/printerSettings16.bin"/><Relationship Id="rId4" Type="http://schemas.openxmlformats.org/officeDocument/2006/relationships/comments" Target="../comments10.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8.xml"/><Relationship Id="rId1" Type="http://schemas.openxmlformats.org/officeDocument/2006/relationships/printerSettings" Target="../printerSettings/printerSettings17.bin"/><Relationship Id="rId4" Type="http://schemas.openxmlformats.org/officeDocument/2006/relationships/comments" Target="../comments1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file:///C:\Cross%20Sector\02.%20Workstreams\Business%20Plan%20Guidance\InnesD\AppData\Local\Microsoft\Windows\INetCache\Content.Outlook\0YOZAF2Z\CBA%20Inputs%20and%20Sources.xlsx" TargetMode="External"/><Relationship Id="rId13" Type="http://schemas.openxmlformats.org/officeDocument/2006/relationships/hyperlink" Target="https://press.hse.gov.uk/2023/07/06/work-related-fatality-figures-published/" TargetMode="External"/><Relationship Id="rId18" Type="http://schemas.openxmlformats.org/officeDocument/2006/relationships/hyperlink" Target="https://assets.publishing.service.gov.uk/media/6567994fcc1ec5000d8eef17/data-tables-1-19.xlsx" TargetMode="External"/><Relationship Id="rId3" Type="http://schemas.openxmlformats.org/officeDocument/2006/relationships/hyperlink" Target="https://assets.publishing.service.gov.uk/media/647f50dd103ca60013039a8a/2023-ghg-cf-methodology-paper.pdf" TargetMode="External"/><Relationship Id="rId7" Type="http://schemas.openxmlformats.org/officeDocument/2006/relationships/hyperlink" Target="file:///C:\Cross%20Sector\02.%20Workstreams\Business%20Plan%20Guidance\InnesD\AppData\Local\Microsoft\Windows\INetCache\Content.Outlook\0YOZAF2Z\CBA%20Inputs%20and%20Sources.xlsx" TargetMode="External"/><Relationship Id="rId12" Type="http://schemas.openxmlformats.org/officeDocument/2006/relationships/hyperlink" Target="https://www.hse.gov.uk/statistics/assets/docs/costs_tables.xlsx" TargetMode="External"/><Relationship Id="rId17" Type="http://schemas.openxmlformats.org/officeDocument/2006/relationships/hyperlink" Target="https://assets.publishing.service.gov.uk/media/6567994fcc1ec5000d8eef17/data-tables-1-19.xlsx" TargetMode="External"/><Relationship Id="rId2" Type="http://schemas.openxmlformats.org/officeDocument/2006/relationships/hyperlink" Target="https://assets.publishing.service.gov.uk/media/6567994fcc1ec5000d8eef17/data-tables-1-19.xlsx" TargetMode="External"/><Relationship Id="rId16" Type="http://schemas.openxmlformats.org/officeDocument/2006/relationships/hyperlink" Target="https://www.hse.gov.uk/statistics/assets/docs/lfsinjsum.xlsx" TargetMode="External"/><Relationship Id="rId20" Type="http://schemas.openxmlformats.org/officeDocument/2006/relationships/hyperlink" Target="https://www.ofgem.gov.uk/sites/default/files/docs/2021/04/dno_common_network_asset_indices_methodology_v2.1_final_01-04-2021.pdf" TargetMode="External"/><Relationship Id="rId1" Type="http://schemas.openxmlformats.org/officeDocument/2006/relationships/hyperlink" Target="https://www.ofgem.gov.uk/sites/default/files/2023-10/ED2%20PCFM%20V3%20%28published%2016%20October%202023%291697123823926.xlsx" TargetMode="External"/><Relationship Id="rId6"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1" Type="http://schemas.openxmlformats.org/officeDocument/2006/relationships/hyperlink" Target="http://www.hse.gov.uk/economics/eauappraisal.htm" TargetMode="External"/><Relationship Id="rId5" Type="http://schemas.openxmlformats.org/officeDocument/2006/relationships/hyperlink" Target="file:///C:\Cross%20Sector\02.%20Workstreams\Business%20Plan%20Guidance\InnesD\AppData\Local\Microsoft\Windows\INetCache\Content.Outlook\0YOZAF2Z\CBA%20Inputs%20and%20Sources.xlsx" TargetMode="External"/><Relationship Id="rId15" Type="http://schemas.openxmlformats.org/officeDocument/2006/relationships/hyperlink" Target="https://www.hse.gov.uk/statistics/assets/docs/costs_tables.xlsx" TargetMode="External"/><Relationship Id="rId10"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9" Type="http://schemas.openxmlformats.org/officeDocument/2006/relationships/hyperlink" Target="https://ghgprotocol.org/sites/default/files/Global-Warming-Potential-Values%20%28Feb%2016%202016%29_0.pdf" TargetMode="External"/><Relationship Id="rId4" Type="http://schemas.openxmlformats.org/officeDocument/2006/relationships/hyperlink" Target="https://assets.publishing.service.gov.uk/media/647f50dd103ca60013039a8a/2023-ghg-cf-methodology-paper.pdf" TargetMode="External"/><Relationship Id="rId9" Type="http://schemas.openxmlformats.org/officeDocument/2006/relationships/hyperlink" Target="file:///C:\Cross%20Sector\02.%20Workstreams\Business%20Plan%20Guidance\InnesD\AppData\Local\Microsoft\Windows\INetCache\Content.Outlook\0YOZAF2Z\CBA%20Inputs%20and%20Sources.xlsx" TargetMode="External"/><Relationship Id="rId14" Type="http://schemas.openxmlformats.org/officeDocument/2006/relationships/hyperlink" Target="http://www.hse.gov.uk/economics/eauappraisal.htm"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249977111117893"/>
  </sheetPr>
  <dimension ref="A6:J25"/>
  <sheetViews>
    <sheetView zoomScale="85" zoomScaleNormal="85" workbookViewId="0">
      <selection activeCell="G32" sqref="G32"/>
    </sheetView>
  </sheetViews>
  <sheetFormatPr defaultColWidth="9" defaultRowHeight="13.5"/>
  <cols>
    <col min="1" max="16384" width="9" style="41"/>
  </cols>
  <sheetData>
    <row r="6" spans="1:10" ht="14" thickBot="1"/>
    <row r="7" spans="1:10" ht="14" thickTop="1">
      <c r="A7" s="329" t="s">
        <v>0</v>
      </c>
      <c r="B7" s="329"/>
      <c r="C7" s="329"/>
      <c r="D7" s="329"/>
      <c r="E7" s="329"/>
      <c r="F7" s="329"/>
      <c r="G7" s="329"/>
      <c r="H7" s="329"/>
      <c r="I7" s="329"/>
      <c r="J7" s="329"/>
    </row>
    <row r="8" spans="1:10">
      <c r="A8" s="330"/>
      <c r="B8" s="330"/>
      <c r="C8" s="330"/>
      <c r="D8" s="330"/>
      <c r="E8" s="330"/>
      <c r="F8" s="330"/>
      <c r="G8" s="330"/>
      <c r="H8" s="330"/>
      <c r="I8" s="330"/>
      <c r="J8" s="330"/>
    </row>
    <row r="9" spans="1:10">
      <c r="A9" s="331"/>
      <c r="B9" s="331"/>
      <c r="C9" s="331"/>
      <c r="D9" s="331"/>
      <c r="E9" s="331"/>
      <c r="F9" s="331"/>
      <c r="G9" s="331"/>
      <c r="H9" s="331"/>
      <c r="I9" s="331"/>
      <c r="J9" s="331"/>
    </row>
    <row r="10" spans="1:10">
      <c r="A10" s="332" t="s">
        <v>1</v>
      </c>
      <c r="B10" s="333"/>
      <c r="C10" s="335"/>
      <c r="D10" s="336"/>
      <c r="E10" s="338" t="s">
        <v>2</v>
      </c>
      <c r="F10" s="338"/>
      <c r="G10" s="340"/>
      <c r="H10" s="340"/>
      <c r="I10" s="340"/>
      <c r="J10" s="340"/>
    </row>
    <row r="11" spans="1:10">
      <c r="A11" s="334"/>
      <c r="B11" s="334"/>
      <c r="C11" s="337"/>
      <c r="D11" s="337"/>
      <c r="E11" s="339"/>
      <c r="F11" s="339"/>
      <c r="G11" s="327"/>
      <c r="H11" s="327"/>
      <c r="I11" s="327"/>
      <c r="J11" s="327"/>
    </row>
    <row r="12" spans="1:10">
      <c r="A12" s="334"/>
      <c r="B12" s="334"/>
      <c r="C12" s="337"/>
      <c r="D12" s="337"/>
      <c r="E12" s="339"/>
      <c r="F12" s="339"/>
      <c r="G12" s="327"/>
      <c r="H12" s="327"/>
      <c r="I12" s="327"/>
      <c r="J12" s="327"/>
    </row>
    <row r="13" spans="1:10">
      <c r="A13" s="334"/>
      <c r="B13" s="334"/>
      <c r="C13" s="337"/>
      <c r="D13" s="337"/>
      <c r="E13" s="339"/>
      <c r="F13" s="339"/>
      <c r="G13" s="327"/>
      <c r="H13" s="327"/>
      <c r="I13" s="327"/>
      <c r="J13" s="327"/>
    </row>
    <row r="14" spans="1:10">
      <c r="A14" s="334"/>
      <c r="B14" s="334"/>
      <c r="C14" s="337"/>
      <c r="D14" s="337"/>
      <c r="E14" s="339" t="s">
        <v>3</v>
      </c>
      <c r="F14" s="339"/>
      <c r="G14" s="327" t="s">
        <v>4</v>
      </c>
      <c r="H14" s="327"/>
      <c r="I14" s="327"/>
      <c r="J14" s="327"/>
    </row>
    <row r="15" spans="1:10">
      <c r="A15" s="334"/>
      <c r="B15" s="334"/>
      <c r="C15" s="337"/>
      <c r="D15" s="337"/>
      <c r="E15" s="339"/>
      <c r="F15" s="339"/>
      <c r="G15" s="327"/>
      <c r="H15" s="327"/>
      <c r="I15" s="327"/>
      <c r="J15" s="327"/>
    </row>
    <row r="16" spans="1:10">
      <c r="A16" s="334"/>
      <c r="B16" s="334"/>
      <c r="C16" s="337"/>
      <c r="D16" s="337"/>
      <c r="E16" s="339"/>
      <c r="F16" s="339"/>
      <c r="G16" s="327"/>
      <c r="H16" s="327"/>
      <c r="I16" s="327"/>
      <c r="J16" s="327"/>
    </row>
    <row r="17" spans="1:10">
      <c r="A17" s="334"/>
      <c r="B17" s="334"/>
      <c r="C17" s="337"/>
      <c r="D17" s="337"/>
      <c r="E17" s="339"/>
      <c r="F17" s="339"/>
      <c r="G17" s="327"/>
      <c r="H17" s="327"/>
      <c r="I17" s="327"/>
      <c r="J17" s="327"/>
    </row>
    <row r="18" spans="1:10">
      <c r="A18" s="334"/>
      <c r="B18" s="334"/>
      <c r="C18" s="337"/>
      <c r="D18" s="337"/>
      <c r="E18" s="339" t="s">
        <v>5</v>
      </c>
      <c r="F18" s="339"/>
      <c r="G18" s="327"/>
      <c r="H18" s="327"/>
      <c r="I18" s="327"/>
      <c r="J18" s="327"/>
    </row>
    <row r="19" spans="1:10">
      <c r="A19" s="334"/>
      <c r="B19" s="334"/>
      <c r="C19" s="337"/>
      <c r="D19" s="337"/>
      <c r="E19" s="339"/>
      <c r="F19" s="339"/>
      <c r="G19" s="327"/>
      <c r="H19" s="327"/>
      <c r="I19" s="327"/>
      <c r="J19" s="327"/>
    </row>
    <row r="20" spans="1:10">
      <c r="A20" s="334"/>
      <c r="B20" s="334"/>
      <c r="C20" s="337"/>
      <c r="D20" s="337"/>
      <c r="E20" s="339"/>
      <c r="F20" s="339"/>
      <c r="G20" s="327"/>
      <c r="H20" s="327"/>
      <c r="I20" s="327"/>
      <c r="J20" s="327"/>
    </row>
    <row r="21" spans="1:10">
      <c r="A21" s="334"/>
      <c r="B21" s="334"/>
      <c r="C21" s="337"/>
      <c r="D21" s="337"/>
      <c r="E21" s="339"/>
      <c r="F21" s="339"/>
      <c r="G21" s="327"/>
      <c r="H21" s="327"/>
      <c r="I21" s="327"/>
      <c r="J21" s="327"/>
    </row>
    <row r="22" spans="1:10">
      <c r="A22" s="334"/>
      <c r="B22" s="334"/>
      <c r="C22" s="337"/>
      <c r="D22" s="337"/>
      <c r="E22" s="339" t="s">
        <v>6</v>
      </c>
      <c r="F22" s="339"/>
      <c r="G22" s="328"/>
      <c r="H22" s="327"/>
      <c r="I22" s="327"/>
      <c r="J22" s="327"/>
    </row>
    <row r="23" spans="1:10">
      <c r="A23" s="334"/>
      <c r="B23" s="334"/>
      <c r="C23" s="337"/>
      <c r="D23" s="337"/>
      <c r="E23" s="339"/>
      <c r="F23" s="339"/>
      <c r="G23" s="327"/>
      <c r="H23" s="327"/>
      <c r="I23" s="327"/>
      <c r="J23" s="327"/>
    </row>
    <row r="24" spans="1:10">
      <c r="A24" s="334"/>
      <c r="B24" s="334"/>
      <c r="C24" s="337"/>
      <c r="D24" s="337"/>
      <c r="E24" s="339"/>
      <c r="F24" s="339"/>
      <c r="G24" s="327"/>
      <c r="H24" s="327"/>
      <c r="I24" s="327"/>
      <c r="J24" s="327"/>
    </row>
    <row r="25" spans="1:10">
      <c r="A25" s="334"/>
      <c r="B25" s="334"/>
      <c r="C25" s="337"/>
      <c r="D25" s="337"/>
      <c r="E25" s="339"/>
      <c r="F25" s="339"/>
      <c r="G25" s="327"/>
      <c r="H25" s="327"/>
      <c r="I25" s="327"/>
      <c r="J25" s="327"/>
    </row>
  </sheetData>
  <mergeCells count="11">
    <mergeCell ref="G14:J17"/>
    <mergeCell ref="G18:J21"/>
    <mergeCell ref="G22:J25"/>
    <mergeCell ref="A7:J9"/>
    <mergeCell ref="A10:B25"/>
    <mergeCell ref="C10:D25"/>
    <mergeCell ref="E10:F13"/>
    <mergeCell ref="E14:F17"/>
    <mergeCell ref="E18:F21"/>
    <mergeCell ref="E22:F25"/>
    <mergeCell ref="G10:J1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E1729-0DAA-4797-BC0B-6308CD5AE7B6}">
  <sheetPr codeName="Sheet14">
    <tabColor rgb="FFFFCCCC"/>
  </sheetPr>
  <dimension ref="A1:S34"/>
  <sheetViews>
    <sheetView workbookViewId="0">
      <selection activeCell="G13" sqref="G13"/>
    </sheetView>
  </sheetViews>
  <sheetFormatPr defaultRowHeight="13.5"/>
  <cols>
    <col min="1" max="1" width="22" customWidth="1"/>
  </cols>
  <sheetData>
    <row r="1" spans="1:19">
      <c r="A1" s="4" t="s">
        <v>506</v>
      </c>
    </row>
    <row r="2" spans="1:19" ht="13.5" customHeight="1">
      <c r="A2" s="467" t="s">
        <v>507</v>
      </c>
      <c r="B2" s="467"/>
      <c r="C2" s="467"/>
      <c r="D2" s="467"/>
      <c r="E2" s="467"/>
      <c r="F2" s="467"/>
      <c r="G2" s="467"/>
      <c r="H2" s="467"/>
      <c r="I2" s="467"/>
      <c r="J2" s="467"/>
      <c r="K2" s="467"/>
      <c r="L2" s="467"/>
      <c r="M2" s="467"/>
      <c r="N2" s="467"/>
      <c r="O2" s="467"/>
      <c r="P2" s="467"/>
      <c r="Q2" s="467"/>
      <c r="R2" s="467"/>
      <c r="S2" s="467"/>
    </row>
    <row r="3" spans="1:19">
      <c r="A3" s="467"/>
      <c r="B3" s="467"/>
      <c r="C3" s="467"/>
      <c r="D3" s="467"/>
      <c r="E3" s="467"/>
      <c r="F3" s="467"/>
      <c r="G3" s="467"/>
      <c r="H3" s="467"/>
      <c r="I3" s="467"/>
      <c r="J3" s="467"/>
      <c r="K3" s="467"/>
      <c r="L3" s="467"/>
      <c r="M3" s="467"/>
      <c r="N3" s="467"/>
      <c r="O3" s="467"/>
      <c r="P3" s="467"/>
      <c r="Q3" s="467"/>
      <c r="R3" s="467"/>
      <c r="S3" s="467"/>
    </row>
    <row r="4" spans="1:19">
      <c r="A4" s="467"/>
      <c r="B4" s="467"/>
      <c r="C4" s="467"/>
      <c r="D4" s="467"/>
      <c r="E4" s="467"/>
      <c r="F4" s="467"/>
      <c r="G4" s="467"/>
      <c r="H4" s="467"/>
      <c r="I4" s="467"/>
      <c r="J4" s="467"/>
      <c r="K4" s="467"/>
      <c r="L4" s="467"/>
      <c r="M4" s="467"/>
      <c r="N4" s="467"/>
      <c r="O4" s="467"/>
      <c r="P4" s="467"/>
      <c r="Q4" s="467"/>
      <c r="R4" s="467"/>
      <c r="S4" s="467"/>
    </row>
    <row r="6" spans="1:19">
      <c r="A6" s="4" t="s">
        <v>508</v>
      </c>
    </row>
    <row r="19" spans="1:19">
      <c r="A19" s="4" t="s">
        <v>509</v>
      </c>
    </row>
    <row r="20" spans="1:19" ht="13.5" customHeight="1">
      <c r="A20" s="467" t="s">
        <v>510</v>
      </c>
      <c r="B20" s="467"/>
      <c r="C20" s="467"/>
      <c r="D20" s="467"/>
      <c r="E20" s="467"/>
      <c r="F20" s="467"/>
      <c r="G20" s="467"/>
      <c r="H20" s="467"/>
      <c r="I20" s="467"/>
      <c r="J20" s="467"/>
      <c r="K20" s="467"/>
      <c r="L20" s="467"/>
      <c r="M20" s="467"/>
      <c r="N20" s="467"/>
      <c r="O20" s="467"/>
      <c r="P20" s="467"/>
      <c r="Q20" s="467"/>
      <c r="R20" s="467"/>
      <c r="S20" s="467"/>
    </row>
    <row r="21" spans="1:19" ht="25.5" customHeight="1">
      <c r="A21" s="467"/>
      <c r="B21" s="467"/>
      <c r="C21" s="467"/>
      <c r="D21" s="467"/>
      <c r="E21" s="467"/>
      <c r="F21" s="467"/>
      <c r="G21" s="467"/>
      <c r="H21" s="467"/>
      <c r="I21" s="467"/>
      <c r="J21" s="467"/>
      <c r="K21" s="467"/>
      <c r="L21" s="467"/>
      <c r="M21" s="467"/>
      <c r="N21" s="467"/>
      <c r="O21" s="467"/>
      <c r="P21" s="467"/>
      <c r="Q21" s="467"/>
      <c r="R21" s="467"/>
      <c r="S21" s="467"/>
    </row>
    <row r="23" spans="1:19">
      <c r="A23" s="158" t="s">
        <v>492</v>
      </c>
      <c r="B23" s="468" t="s">
        <v>511</v>
      </c>
      <c r="C23" s="468"/>
      <c r="D23" s="468"/>
      <c r="E23" s="468"/>
      <c r="F23" s="468"/>
      <c r="G23" s="468"/>
      <c r="H23" s="468"/>
      <c r="I23" s="468"/>
      <c r="J23" s="468"/>
      <c r="K23" s="468"/>
      <c r="L23" s="468"/>
      <c r="M23" s="468"/>
      <c r="N23" s="468"/>
      <c r="O23" s="468"/>
      <c r="P23" s="468"/>
      <c r="Q23" s="468"/>
      <c r="R23" s="468"/>
      <c r="S23" s="468"/>
    </row>
    <row r="24" spans="1:19">
      <c r="A24" s="158" t="s">
        <v>493</v>
      </c>
      <c r="B24" s="468" t="s">
        <v>512</v>
      </c>
      <c r="C24" s="468"/>
      <c r="D24" s="468"/>
      <c r="E24" s="468"/>
      <c r="F24" s="468"/>
      <c r="G24" s="468"/>
      <c r="H24" s="468"/>
      <c r="I24" s="468"/>
      <c r="J24" s="468"/>
      <c r="K24" s="468"/>
      <c r="L24" s="468"/>
      <c r="M24" s="468"/>
      <c r="N24" s="468"/>
      <c r="O24" s="468"/>
      <c r="P24" s="468"/>
      <c r="Q24" s="468"/>
      <c r="R24" s="468"/>
      <c r="S24" s="468"/>
    </row>
    <row r="25" spans="1:19">
      <c r="A25" s="159" t="s">
        <v>395</v>
      </c>
      <c r="B25" s="468" t="s">
        <v>513</v>
      </c>
      <c r="C25" s="468"/>
      <c r="D25" s="468"/>
      <c r="E25" s="468"/>
      <c r="F25" s="468"/>
      <c r="G25" s="468"/>
      <c r="H25" s="468"/>
      <c r="I25" s="468"/>
      <c r="J25" s="468"/>
      <c r="K25" s="468"/>
      <c r="L25" s="468"/>
      <c r="M25" s="468"/>
      <c r="N25" s="468"/>
      <c r="O25" s="468"/>
      <c r="P25" s="468"/>
      <c r="Q25" s="468"/>
      <c r="R25" s="468"/>
      <c r="S25" s="468"/>
    </row>
    <row r="26" spans="1:19">
      <c r="A26" s="159" t="s">
        <v>471</v>
      </c>
      <c r="B26" s="468" t="s">
        <v>513</v>
      </c>
      <c r="C26" s="468"/>
      <c r="D26" s="468"/>
      <c r="E26" s="468"/>
      <c r="F26" s="468"/>
      <c r="G26" s="468"/>
      <c r="H26" s="468"/>
      <c r="I26" s="468"/>
      <c r="J26" s="468"/>
      <c r="K26" s="468"/>
      <c r="L26" s="468"/>
      <c r="M26" s="468"/>
      <c r="N26" s="468"/>
      <c r="O26" s="468"/>
      <c r="P26" s="468"/>
      <c r="Q26" s="468"/>
      <c r="R26" s="468"/>
      <c r="S26" s="468"/>
    </row>
    <row r="27" spans="1:19">
      <c r="A27" s="159" t="s">
        <v>472</v>
      </c>
      <c r="B27" s="468" t="s">
        <v>513</v>
      </c>
      <c r="C27" s="468"/>
      <c r="D27" s="468"/>
      <c r="E27" s="468"/>
      <c r="F27" s="468"/>
      <c r="G27" s="468"/>
      <c r="H27" s="468"/>
      <c r="I27" s="468"/>
      <c r="J27" s="468"/>
      <c r="K27" s="468"/>
      <c r="L27" s="468"/>
      <c r="M27" s="468"/>
      <c r="N27" s="468"/>
      <c r="O27" s="468"/>
      <c r="P27" s="468"/>
      <c r="Q27" s="468"/>
      <c r="R27" s="468"/>
      <c r="S27" s="468"/>
    </row>
    <row r="31" spans="1:19">
      <c r="A31" s="4" t="s">
        <v>514</v>
      </c>
    </row>
    <row r="32" spans="1:19">
      <c r="A32" t="s">
        <v>515</v>
      </c>
    </row>
    <row r="34" spans="1:1">
      <c r="A34" s="4" t="s">
        <v>516</v>
      </c>
    </row>
  </sheetData>
  <mergeCells count="7">
    <mergeCell ref="A2:S4"/>
    <mergeCell ref="A20:S21"/>
    <mergeCell ref="B24:S24"/>
    <mergeCell ref="B23:S23"/>
    <mergeCell ref="B27:S27"/>
    <mergeCell ref="B26:S26"/>
    <mergeCell ref="B25:S2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2DB9-6E8A-4BA5-8146-2B889254B40C}">
  <sheetPr codeName="Sheet6">
    <tabColor rgb="FF92D050"/>
  </sheetPr>
  <dimension ref="A1:BB366"/>
  <sheetViews>
    <sheetView topLeftCell="A204" zoomScale="90" zoomScaleNormal="90" workbookViewId="0">
      <selection activeCell="B243" sqref="B243"/>
    </sheetView>
  </sheetViews>
  <sheetFormatPr defaultColWidth="9" defaultRowHeight="13.5" outlineLevelRow="3"/>
  <cols>
    <col min="1" max="1" width="31.3828125" customWidth="1"/>
    <col min="2" max="2" width="32.84375" customWidth="1"/>
    <col min="3" max="3" width="41.1523437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07" t="s">
        <v>342</v>
      </c>
      <c r="J2" s="408"/>
      <c r="K2" s="408"/>
      <c r="L2" s="408"/>
      <c r="M2" s="408"/>
      <c r="N2" s="408"/>
      <c r="O2" s="408"/>
      <c r="P2" s="408"/>
      <c r="Q2" s="408"/>
      <c r="R2" s="408"/>
      <c r="S2" s="408"/>
      <c r="T2" s="408"/>
      <c r="U2" s="409"/>
    </row>
    <row r="3" spans="1:21" ht="13.5" customHeight="1" outlineLevel="1" thickBot="1">
      <c r="A3" s="3"/>
      <c r="B3" s="7"/>
      <c r="F3" s="24"/>
      <c r="G3" s="10"/>
      <c r="I3" s="410" t="s">
        <v>343</v>
      </c>
      <c r="J3" s="411"/>
      <c r="K3" s="411"/>
      <c r="L3" s="411"/>
      <c r="M3" s="411"/>
      <c r="N3" s="412"/>
      <c r="O3" s="1"/>
      <c r="P3" s="416" t="s">
        <v>344</v>
      </c>
      <c r="Q3" s="417"/>
      <c r="R3" s="417"/>
      <c r="S3" s="417"/>
      <c r="T3" s="417"/>
      <c r="U3" s="418"/>
    </row>
    <row r="4" spans="1:21" ht="56.25" customHeight="1" outlineLevel="1">
      <c r="A4" s="31" t="s">
        <v>158</v>
      </c>
      <c r="B4" s="86" t="s">
        <v>517</v>
      </c>
      <c r="E4" s="53" t="s">
        <v>346</v>
      </c>
      <c r="F4" s="91">
        <v>45632</v>
      </c>
      <c r="G4" s="28"/>
      <c r="H4" s="10"/>
      <c r="I4" s="413"/>
      <c r="J4" s="414"/>
      <c r="K4" s="414"/>
      <c r="L4" s="414"/>
      <c r="M4" s="414"/>
      <c r="N4" s="415"/>
      <c r="P4" s="419"/>
      <c r="Q4" s="420"/>
      <c r="R4" s="420"/>
      <c r="S4" s="420"/>
      <c r="T4" s="420"/>
      <c r="U4" s="421"/>
    </row>
    <row r="5" spans="1:21" ht="12.75" customHeight="1" outlineLevel="1">
      <c r="A5" s="13" t="s">
        <v>347</v>
      </c>
      <c r="B5" s="88" t="s">
        <v>348</v>
      </c>
      <c r="E5" s="14"/>
      <c r="H5" s="10"/>
      <c r="I5" s="422" t="s">
        <v>167</v>
      </c>
      <c r="J5" s="434"/>
      <c r="K5" s="434"/>
      <c r="L5" s="434"/>
      <c r="M5" s="434"/>
      <c r="N5" s="435"/>
      <c r="P5" s="422" t="s">
        <v>349</v>
      </c>
      <c r="Q5" s="434"/>
      <c r="R5" s="434"/>
      <c r="S5" s="434"/>
      <c r="T5" s="434"/>
      <c r="U5" s="435"/>
    </row>
    <row r="6" spans="1:21" ht="12.75" customHeight="1" outlineLevel="1">
      <c r="A6" s="13" t="s">
        <v>350</v>
      </c>
      <c r="B6" s="88" t="s">
        <v>351</v>
      </c>
      <c r="E6" s="53" t="s">
        <v>352</v>
      </c>
      <c r="F6" s="90" t="s">
        <v>353</v>
      </c>
      <c r="H6" s="10"/>
      <c r="I6" s="436"/>
      <c r="J6" s="437"/>
      <c r="K6" s="437"/>
      <c r="L6" s="437"/>
      <c r="M6" s="437"/>
      <c r="N6" s="438"/>
      <c r="P6" s="436"/>
      <c r="Q6" s="437"/>
      <c r="R6" s="437"/>
      <c r="S6" s="437"/>
      <c r="T6" s="437"/>
      <c r="U6" s="438"/>
    </row>
    <row r="7" spans="1:21" ht="12.75" customHeight="1" outlineLevel="1">
      <c r="A7" s="13" t="s">
        <v>354</v>
      </c>
      <c r="B7" s="88" t="s">
        <v>161</v>
      </c>
      <c r="E7" s="14"/>
      <c r="H7" s="10"/>
      <c r="I7" s="436"/>
      <c r="J7" s="437"/>
      <c r="K7" s="437"/>
      <c r="L7" s="437"/>
      <c r="M7" s="437"/>
      <c r="N7" s="438"/>
      <c r="P7" s="436"/>
      <c r="Q7" s="437"/>
      <c r="R7" s="437"/>
      <c r="S7" s="437"/>
      <c r="T7" s="437"/>
      <c r="U7" s="438"/>
    </row>
    <row r="8" spans="1:21" ht="39" customHeight="1" outlineLevel="1" thickBot="1">
      <c r="A8" s="34" t="s">
        <v>355</v>
      </c>
      <c r="B8" s="89" t="s">
        <v>356</v>
      </c>
      <c r="E8" s="14"/>
      <c r="H8" s="10"/>
      <c r="I8" s="436"/>
      <c r="J8" s="437"/>
      <c r="K8" s="437"/>
      <c r="L8" s="437"/>
      <c r="M8" s="437"/>
      <c r="N8" s="438"/>
      <c r="P8" s="436"/>
      <c r="Q8" s="437"/>
      <c r="R8" s="437"/>
      <c r="S8" s="437"/>
      <c r="T8" s="437"/>
      <c r="U8" s="438"/>
    </row>
    <row r="9" spans="1:21" ht="12.75" customHeight="1" outlineLevel="1">
      <c r="E9" s="14"/>
      <c r="H9" s="10"/>
      <c r="I9" s="436"/>
      <c r="J9" s="437"/>
      <c r="K9" s="437"/>
      <c r="L9" s="437"/>
      <c r="M9" s="437"/>
      <c r="N9" s="438"/>
      <c r="P9" s="436"/>
      <c r="Q9" s="437"/>
      <c r="R9" s="437"/>
      <c r="S9" s="437"/>
      <c r="T9" s="437"/>
      <c r="U9" s="438"/>
    </row>
    <row r="10" spans="1:21" ht="26.25" customHeight="1" outlineLevel="1" thickBot="1">
      <c r="A10" s="32" t="s">
        <v>357</v>
      </c>
      <c r="B10" s="35">
        <f>Baseline!B10</f>
        <v>2027</v>
      </c>
      <c r="E10" s="14"/>
      <c r="H10" s="10"/>
      <c r="I10" s="436"/>
      <c r="J10" s="437"/>
      <c r="K10" s="437"/>
      <c r="L10" s="437"/>
      <c r="M10" s="437"/>
      <c r="N10" s="438"/>
      <c r="P10" s="436"/>
      <c r="Q10" s="437"/>
      <c r="R10" s="437"/>
      <c r="S10" s="437"/>
      <c r="T10" s="437"/>
      <c r="U10" s="438"/>
    </row>
    <row r="11" spans="1:21" ht="12.75" customHeight="1" outlineLevel="1">
      <c r="A11" s="16"/>
      <c r="H11" s="10"/>
      <c r="I11" s="436"/>
      <c r="J11" s="437"/>
      <c r="K11" s="437"/>
      <c r="L11" s="437"/>
      <c r="M11" s="437"/>
      <c r="N11" s="438"/>
      <c r="P11" s="436"/>
      <c r="Q11" s="437"/>
      <c r="R11" s="437"/>
      <c r="S11" s="437"/>
      <c r="T11" s="437"/>
      <c r="U11" s="438"/>
    </row>
    <row r="12" spans="1:21" ht="38.25" customHeight="1" outlineLevel="1">
      <c r="A12" s="26" t="s">
        <v>358</v>
      </c>
      <c r="B12" s="26" t="s">
        <v>359</v>
      </c>
      <c r="C12" s="26" t="s">
        <v>360</v>
      </c>
      <c r="D12" s="26" t="s">
        <v>361</v>
      </c>
      <c r="E12" s="26" t="s">
        <v>362</v>
      </c>
      <c r="F12" s="26" t="s">
        <v>363</v>
      </c>
      <c r="G12" s="26" t="s">
        <v>364</v>
      </c>
      <c r="I12" s="436"/>
      <c r="J12" s="437"/>
      <c r="K12" s="437"/>
      <c r="L12" s="437"/>
      <c r="M12" s="437"/>
      <c r="N12" s="438"/>
      <c r="P12" s="436"/>
      <c r="Q12" s="437"/>
      <c r="R12" s="437"/>
      <c r="S12" s="437"/>
      <c r="T12" s="437"/>
      <c r="U12" s="438"/>
    </row>
    <row r="13" spans="1:21" ht="12.75" customHeight="1" outlineLevel="1">
      <c r="A13" s="58">
        <v>2035</v>
      </c>
      <c r="B13" s="21">
        <f t="shared" ref="B13:B18" si="0">INDEX($E$204:$AW$204,1,MATCH($A13,$E$53:$BB$53,0))</f>
        <v>-200.50613392328822</v>
      </c>
      <c r="C13" s="21">
        <f>B13-Baseline!B13</f>
        <v>3.5206361549786322</v>
      </c>
      <c r="D13" s="21">
        <f t="shared" ref="D13:D18" si="1">INDEX($E$205:$AW$205,1,MATCH($A13,$E$53:$BB$53,0))</f>
        <v>-173.85083515579458</v>
      </c>
      <c r="E13" s="21">
        <f>D13-Baseline!D13</f>
        <v>3.1329509101396411</v>
      </c>
      <c r="F13" s="21">
        <f t="shared" ref="F13:F18" si="2">INDEX($E$206:$AW$206,1,MATCH($A13,$E$53:$BB$53,0))</f>
        <v>-227.16188325882425</v>
      </c>
      <c r="G13" s="21">
        <f>F13-Baseline!F13</f>
        <v>3.9078797877278646</v>
      </c>
      <c r="I13" s="436"/>
      <c r="J13" s="437"/>
      <c r="K13" s="437"/>
      <c r="L13" s="437"/>
      <c r="M13" s="437"/>
      <c r="N13" s="438"/>
      <c r="P13" s="436"/>
      <c r="Q13" s="437"/>
      <c r="R13" s="437"/>
      <c r="S13" s="437"/>
      <c r="T13" s="437"/>
      <c r="U13" s="438"/>
    </row>
    <row r="14" spans="1:21" ht="12.75" customHeight="1" outlineLevel="1">
      <c r="A14" s="58">
        <v>2040</v>
      </c>
      <c r="B14" s="21">
        <f t="shared" si="0"/>
        <v>-310.02077334579354</v>
      </c>
      <c r="C14" s="21">
        <f>B14-Baseline!B14</f>
        <v>8.2855627898958915</v>
      </c>
      <c r="D14" s="21">
        <f t="shared" si="1"/>
        <v>-269.63800489092068</v>
      </c>
      <c r="E14" s="21">
        <f>D14-Baseline!D14</f>
        <v>7.5905123546679079</v>
      </c>
      <c r="F14" s="21">
        <f t="shared" si="2"/>
        <v>-350.44265859405567</v>
      </c>
      <c r="G14" s="21">
        <f>F14-Baseline!F14</f>
        <v>8.9810373090598432</v>
      </c>
      <c r="I14" s="436"/>
      <c r="J14" s="437"/>
      <c r="K14" s="437"/>
      <c r="L14" s="437"/>
      <c r="M14" s="437"/>
      <c r="N14" s="438"/>
      <c r="P14" s="436"/>
      <c r="Q14" s="437"/>
      <c r="R14" s="437"/>
      <c r="S14" s="437"/>
      <c r="T14" s="437"/>
      <c r="U14" s="438"/>
    </row>
    <row r="15" spans="1:21" ht="12.75" customHeight="1" outlineLevel="1">
      <c r="A15" s="58">
        <v>2045</v>
      </c>
      <c r="B15" s="21">
        <f t="shared" si="0"/>
        <v>-420.54729936159441</v>
      </c>
      <c r="C15" s="21">
        <f>B15-Baseline!B15</f>
        <v>14.379566458371698</v>
      </c>
      <c r="D15" s="21">
        <f t="shared" si="1"/>
        <v>-367.04056697706528</v>
      </c>
      <c r="E15" s="21">
        <f>D15-Baseline!D15</f>
        <v>13.390593836719972</v>
      </c>
      <c r="F15" s="21">
        <f t="shared" si="2"/>
        <v>-474.07458758576155</v>
      </c>
      <c r="G15" s="21">
        <f>F15-Baseline!F15</f>
        <v>15.368547487469812</v>
      </c>
      <c r="I15" s="436"/>
      <c r="J15" s="437"/>
      <c r="K15" s="437"/>
      <c r="L15" s="437"/>
      <c r="M15" s="437"/>
      <c r="N15" s="438"/>
      <c r="P15" s="436"/>
      <c r="Q15" s="437"/>
      <c r="R15" s="437"/>
      <c r="S15" s="437"/>
      <c r="T15" s="437"/>
      <c r="U15" s="438"/>
    </row>
    <row r="16" spans="1:21" ht="12.75" customHeight="1" outlineLevel="1">
      <c r="A16" s="58">
        <v>2050</v>
      </c>
      <c r="B16" s="21">
        <f t="shared" si="0"/>
        <v>-532.84432067026364</v>
      </c>
      <c r="C16" s="21">
        <f>B16-Baseline!B16</f>
        <v>21.499029444336088</v>
      </c>
      <c r="D16" s="21">
        <f t="shared" si="1"/>
        <v>-466.81647274999756</v>
      </c>
      <c r="E16" s="21">
        <f>D16-Baseline!D16</f>
        <v>20.229565871217858</v>
      </c>
      <c r="F16" s="21">
        <f t="shared" si="2"/>
        <v>-598.86243626263126</v>
      </c>
      <c r="G16" s="21">
        <f>F16-Baseline!F16</f>
        <v>22.767822912281417</v>
      </c>
      <c r="I16" s="436"/>
      <c r="J16" s="437"/>
      <c r="K16" s="437"/>
      <c r="L16" s="437"/>
      <c r="M16" s="437"/>
      <c r="N16" s="438"/>
      <c r="P16" s="436"/>
      <c r="Q16" s="437"/>
      <c r="R16" s="437"/>
      <c r="S16" s="437"/>
      <c r="T16" s="437"/>
      <c r="U16" s="438"/>
    </row>
    <row r="17" spans="1:21" ht="12.75" customHeight="1" outlineLevel="1">
      <c r="A17" s="58">
        <v>2060</v>
      </c>
      <c r="B17" s="21">
        <f t="shared" si="0"/>
        <v>-926.46050024650583</v>
      </c>
      <c r="C17" s="21">
        <f>B17-Baseline!B17</f>
        <v>51.926369544164572</v>
      </c>
      <c r="D17" s="21">
        <f t="shared" si="1"/>
        <v>-837.09956584070835</v>
      </c>
      <c r="E17" s="21">
        <f>D17-Baseline!D17</f>
        <v>50.134003664379179</v>
      </c>
      <c r="F17" s="21">
        <f t="shared" si="2"/>
        <v>-1015.5958465119274</v>
      </c>
      <c r="G17" s="21">
        <f>F17-Baseline!F17</f>
        <v>53.713227702646918</v>
      </c>
      <c r="I17" s="436"/>
      <c r="J17" s="437"/>
      <c r="K17" s="437"/>
      <c r="L17" s="437"/>
      <c r="M17" s="437"/>
      <c r="N17" s="438"/>
      <c r="P17" s="436"/>
      <c r="Q17" s="437"/>
      <c r="R17" s="437"/>
      <c r="S17" s="437"/>
      <c r="T17" s="437"/>
      <c r="U17" s="438"/>
    </row>
    <row r="18" spans="1:21" ht="12.75" customHeight="1" outlineLevel="1">
      <c r="A18" s="58">
        <v>2070</v>
      </c>
      <c r="B18" s="21">
        <f t="shared" si="0"/>
        <v>-1349.0345296386531</v>
      </c>
      <c r="C18" s="21">
        <f>B18-Baseline!B18</f>
        <v>85.548730933996012</v>
      </c>
      <c r="D18" s="21">
        <f t="shared" si="1"/>
        <v>-1238.039652756461</v>
      </c>
      <c r="E18" s="21">
        <f>D18-Baseline!D18</f>
        <v>83.271259518750639</v>
      </c>
      <c r="F18" s="21">
        <f t="shared" si="2"/>
        <v>-1459.4329576563791</v>
      </c>
      <c r="G18" s="21">
        <f>F18-Baseline!F18</f>
        <v>87.812378519307003</v>
      </c>
      <c r="I18" s="439"/>
      <c r="J18" s="440"/>
      <c r="K18" s="440"/>
      <c r="L18" s="440"/>
      <c r="M18" s="440"/>
      <c r="N18" s="441"/>
      <c r="P18" s="439"/>
      <c r="Q18" s="440"/>
      <c r="R18" s="440"/>
      <c r="S18" s="440"/>
      <c r="T18" s="440"/>
      <c r="U18" s="441"/>
    </row>
    <row r="19" spans="1:21" ht="14" outlineLevel="1" thickBot="1">
      <c r="A19" s="442"/>
      <c r="B19" s="442"/>
      <c r="I19" s="250"/>
      <c r="J19" s="251"/>
      <c r="K19" s="251"/>
      <c r="L19" s="251"/>
      <c r="M19" s="251"/>
      <c r="N19" s="251"/>
      <c r="P19" s="249"/>
      <c r="Q19" s="249"/>
      <c r="R19" s="249"/>
      <c r="S19" s="249"/>
      <c r="T19" s="249"/>
      <c r="U19" s="232"/>
    </row>
    <row r="20" spans="1:21" ht="26.25" customHeight="1" outlineLevel="1">
      <c r="A20" s="54" t="s">
        <v>365</v>
      </c>
      <c r="B20" s="55">
        <f>Baseline!B20</f>
        <v>0.33700000000000002</v>
      </c>
      <c r="E20" s="154"/>
      <c r="I20" s="431" t="s">
        <v>366</v>
      </c>
      <c r="J20" s="432"/>
      <c r="K20" s="432"/>
      <c r="L20" s="432"/>
      <c r="M20" s="432"/>
      <c r="N20" s="433"/>
      <c r="P20" s="431" t="s">
        <v>367</v>
      </c>
      <c r="Q20" s="432"/>
      <c r="R20" s="432"/>
      <c r="S20" s="432"/>
      <c r="T20" s="432"/>
      <c r="U20" s="433"/>
    </row>
    <row r="21" spans="1:21" ht="12.75" customHeight="1" outlineLevel="1">
      <c r="A21" s="154"/>
      <c r="B21" s="155"/>
      <c r="I21" s="422" t="s">
        <v>368</v>
      </c>
      <c r="J21" s="434"/>
      <c r="K21" s="434"/>
      <c r="L21" s="434"/>
      <c r="M21" s="434"/>
      <c r="N21" s="435"/>
      <c r="P21" s="422" t="s">
        <v>168</v>
      </c>
      <c r="Q21" s="423"/>
      <c r="R21" s="423"/>
      <c r="S21" s="423"/>
      <c r="T21" s="423"/>
      <c r="U21" s="424"/>
    </row>
    <row r="22" spans="1:21" ht="12.75" customHeight="1" outlineLevel="1">
      <c r="A22" s="154"/>
      <c r="B22" s="155"/>
      <c r="I22" s="436"/>
      <c r="J22" s="437"/>
      <c r="K22" s="437"/>
      <c r="L22" s="437"/>
      <c r="M22" s="437"/>
      <c r="N22" s="438"/>
      <c r="P22" s="425"/>
      <c r="Q22" s="426"/>
      <c r="R22" s="426"/>
      <c r="S22" s="426"/>
      <c r="T22" s="426"/>
      <c r="U22" s="427"/>
    </row>
    <row r="23" spans="1:21" outlineLevel="1">
      <c r="A23" s="154"/>
      <c r="B23" s="457" t="s">
        <v>369</v>
      </c>
      <c r="C23" s="458"/>
      <c r="D23" s="458"/>
      <c r="E23" s="458"/>
      <c r="F23" s="458"/>
      <c r="G23" s="459"/>
      <c r="I23" s="436"/>
      <c r="J23" s="437"/>
      <c r="K23" s="437"/>
      <c r="L23" s="437"/>
      <c r="M23" s="437"/>
      <c r="N23" s="438"/>
      <c r="P23" s="425"/>
      <c r="Q23" s="426"/>
      <c r="R23" s="426"/>
      <c r="S23" s="426"/>
      <c r="T23" s="426"/>
      <c r="U23" s="427"/>
    </row>
    <row r="24" spans="1:21" outlineLevel="1">
      <c r="B24" s="17">
        <v>2027</v>
      </c>
      <c r="C24" s="17">
        <v>2028</v>
      </c>
      <c r="D24" s="17">
        <v>2029</v>
      </c>
      <c r="E24" s="17">
        <v>2030</v>
      </c>
      <c r="F24" s="17">
        <v>2031</v>
      </c>
      <c r="G24" s="17" t="s">
        <v>370</v>
      </c>
      <c r="I24" s="436"/>
      <c r="J24" s="437"/>
      <c r="K24" s="437"/>
      <c r="L24" s="437"/>
      <c r="M24" s="437"/>
      <c r="N24" s="438"/>
      <c r="P24" s="425"/>
      <c r="Q24" s="426"/>
      <c r="R24" s="426"/>
      <c r="S24" s="426"/>
      <c r="T24" s="426"/>
      <c r="U24" s="427"/>
    </row>
    <row r="25" spans="1:21" ht="14" outlineLevel="1" thickBot="1">
      <c r="B25" s="30" t="s">
        <v>371</v>
      </c>
      <c r="C25" s="30" t="s">
        <v>371</v>
      </c>
      <c r="D25" s="30" t="s">
        <v>371</v>
      </c>
      <c r="E25" s="30" t="s">
        <v>371</v>
      </c>
      <c r="F25" s="30" t="s">
        <v>371</v>
      </c>
      <c r="G25" s="30" t="s">
        <v>371</v>
      </c>
      <c r="I25" s="436"/>
      <c r="J25" s="437"/>
      <c r="K25" s="437"/>
      <c r="L25" s="437"/>
      <c r="M25" s="437"/>
      <c r="N25" s="438"/>
      <c r="P25" s="425"/>
      <c r="Q25" s="426"/>
      <c r="R25" s="426"/>
      <c r="S25" s="426"/>
      <c r="T25" s="426"/>
      <c r="U25" s="427"/>
    </row>
    <row r="26" spans="1:21" outlineLevel="1">
      <c r="A26" s="54" t="s">
        <v>372</v>
      </c>
      <c r="B26" s="21">
        <f>E64</f>
        <v>-4.0100000000000007</v>
      </c>
      <c r="C26" s="21">
        <f>F64</f>
        <v>-3.835</v>
      </c>
      <c r="D26" s="21">
        <f>G64</f>
        <v>-4.0100000000000007</v>
      </c>
      <c r="E26" s="21">
        <f>H64</f>
        <v>-3.835</v>
      </c>
      <c r="F26" s="21">
        <f>I64</f>
        <v>-4.0100000000000007</v>
      </c>
      <c r="G26" s="21">
        <f>SUM(J64:BB64)</f>
        <v>0</v>
      </c>
      <c r="I26" s="436"/>
      <c r="J26" s="437"/>
      <c r="K26" s="437"/>
      <c r="L26" s="437"/>
      <c r="M26" s="437"/>
      <c r="N26" s="438"/>
      <c r="P26" s="425"/>
      <c r="Q26" s="426"/>
      <c r="R26" s="426"/>
      <c r="S26" s="426"/>
      <c r="T26" s="426"/>
      <c r="U26" s="427"/>
    </row>
    <row r="27" spans="1:21" outlineLevel="1">
      <c r="A27" s="54" t="s">
        <v>373</v>
      </c>
      <c r="B27" s="21">
        <f>E71+E77</f>
        <v>-1.0471060358164734</v>
      </c>
      <c r="C27" s="21">
        <f>F71+F77</f>
        <v>-1.0529349324340627</v>
      </c>
      <c r="D27" s="21">
        <f>G71+G77</f>
        <v>-1.0562131682931593</v>
      </c>
      <c r="E27" s="21">
        <f>H71+H77</f>
        <v>-1.0621751774339414</v>
      </c>
      <c r="F27" s="21">
        <f>I71+I77</f>
        <v>-1.0674829652112181</v>
      </c>
      <c r="G27" s="21">
        <f>SUM(J71:BB71)+SUM(J77:BB77)</f>
        <v>-60.626486664109116</v>
      </c>
      <c r="I27" s="436"/>
      <c r="J27" s="437"/>
      <c r="K27" s="437"/>
      <c r="L27" s="437"/>
      <c r="M27" s="437"/>
      <c r="N27" s="438"/>
      <c r="P27" s="425"/>
      <c r="Q27" s="426"/>
      <c r="R27" s="426"/>
      <c r="S27" s="426"/>
      <c r="T27" s="426"/>
      <c r="U27" s="427"/>
    </row>
    <row r="28" spans="1:21" outlineLevel="1">
      <c r="A28" s="154"/>
      <c r="B28" s="248"/>
      <c r="C28" s="248"/>
      <c r="D28" s="248"/>
      <c r="E28" s="248"/>
      <c r="F28" s="248"/>
      <c r="G28" s="248"/>
      <c r="I28" s="436"/>
      <c r="J28" s="437"/>
      <c r="K28" s="437"/>
      <c r="L28" s="437"/>
      <c r="M28" s="437"/>
      <c r="N28" s="438"/>
      <c r="P28" s="425"/>
      <c r="Q28" s="426"/>
      <c r="R28" s="426"/>
      <c r="S28" s="426"/>
      <c r="T28" s="426"/>
      <c r="U28" s="427"/>
    </row>
    <row r="29" spans="1:21" ht="14" outlineLevel="1" thickBot="1">
      <c r="A29" s="154"/>
      <c r="B29" s="248"/>
      <c r="C29" s="248"/>
      <c r="D29" s="248"/>
      <c r="E29" s="248"/>
      <c r="F29" s="248"/>
      <c r="G29" s="248"/>
      <c r="I29" s="436"/>
      <c r="J29" s="437"/>
      <c r="K29" s="437"/>
      <c r="L29" s="437"/>
      <c r="M29" s="437"/>
      <c r="N29" s="438"/>
      <c r="P29" s="425"/>
      <c r="Q29" s="426"/>
      <c r="R29" s="426"/>
      <c r="S29" s="426"/>
      <c r="T29" s="426"/>
      <c r="U29" s="427"/>
    </row>
    <row r="30" spans="1:21" ht="14" outlineLevel="1" thickBot="1">
      <c r="A30" s="308"/>
      <c r="B30" s="309" t="s">
        <v>374</v>
      </c>
      <c r="C30" s="310" t="s">
        <v>375</v>
      </c>
      <c r="D30" s="461" t="s">
        <v>325</v>
      </c>
      <c r="E30" s="462"/>
      <c r="F30" s="462"/>
      <c r="G30" s="463"/>
      <c r="I30" s="436"/>
      <c r="J30" s="437"/>
      <c r="K30" s="437"/>
      <c r="L30" s="437"/>
      <c r="M30" s="437"/>
      <c r="N30" s="438"/>
      <c r="P30" s="425"/>
      <c r="Q30" s="426"/>
      <c r="R30" s="426"/>
      <c r="S30" s="426"/>
      <c r="T30" s="426"/>
      <c r="U30" s="427"/>
    </row>
    <row r="31" spans="1:21" outlineLevel="1">
      <c r="A31" s="454" t="s">
        <v>376</v>
      </c>
      <c r="B31" s="326" t="s">
        <v>518</v>
      </c>
      <c r="C31" s="307">
        <v>48</v>
      </c>
      <c r="D31" s="469" t="s">
        <v>519</v>
      </c>
      <c r="E31" s="470"/>
      <c r="F31" s="470"/>
      <c r="G31" s="471"/>
      <c r="I31" s="436"/>
      <c r="J31" s="437"/>
      <c r="K31" s="437"/>
      <c r="L31" s="437"/>
      <c r="M31" s="437"/>
      <c r="N31" s="438"/>
      <c r="P31" s="425"/>
      <c r="Q31" s="426"/>
      <c r="R31" s="426"/>
      <c r="S31" s="426"/>
      <c r="T31" s="426"/>
      <c r="U31" s="427"/>
    </row>
    <row r="32" spans="1:21" outlineLevel="1">
      <c r="A32" s="454"/>
      <c r="B32" s="326" t="s">
        <v>520</v>
      </c>
      <c r="C32" s="252">
        <v>25</v>
      </c>
      <c r="D32" s="425"/>
      <c r="E32" s="426"/>
      <c r="F32" s="426"/>
      <c r="G32" s="472"/>
      <c r="I32" s="436"/>
      <c r="J32" s="437"/>
      <c r="K32" s="437"/>
      <c r="L32" s="437"/>
      <c r="M32" s="437"/>
      <c r="N32" s="438"/>
      <c r="P32" s="425"/>
      <c r="Q32" s="426"/>
      <c r="R32" s="426"/>
      <c r="S32" s="426"/>
      <c r="T32" s="426"/>
      <c r="U32" s="427"/>
    </row>
    <row r="33" spans="1:21" outlineLevel="1">
      <c r="A33" s="454"/>
      <c r="B33" s="326" t="s">
        <v>521</v>
      </c>
      <c r="C33" s="252">
        <v>400</v>
      </c>
      <c r="D33" s="425"/>
      <c r="E33" s="426"/>
      <c r="F33" s="426"/>
      <c r="G33" s="472"/>
      <c r="I33" s="436"/>
      <c r="J33" s="437"/>
      <c r="K33" s="437"/>
      <c r="L33" s="437"/>
      <c r="M33" s="437"/>
      <c r="N33" s="438"/>
      <c r="P33" s="425"/>
      <c r="Q33" s="426"/>
      <c r="R33" s="426"/>
      <c r="S33" s="426"/>
      <c r="T33" s="426"/>
      <c r="U33" s="427"/>
    </row>
    <row r="34" spans="1:21" outlineLevel="1">
      <c r="A34" s="454"/>
      <c r="B34" s="326" t="s">
        <v>522</v>
      </c>
      <c r="C34" s="252">
        <v>10</v>
      </c>
      <c r="D34" s="425"/>
      <c r="E34" s="426"/>
      <c r="F34" s="426"/>
      <c r="G34" s="472"/>
      <c r="I34" s="436"/>
      <c r="J34" s="437"/>
      <c r="K34" s="437"/>
      <c r="L34" s="437"/>
      <c r="M34" s="437"/>
      <c r="N34" s="438"/>
      <c r="P34" s="425"/>
      <c r="Q34" s="426"/>
      <c r="R34" s="426"/>
      <c r="S34" s="426"/>
      <c r="T34" s="426"/>
      <c r="U34" s="427"/>
    </row>
    <row r="35" spans="1:21" outlineLevel="1">
      <c r="A35" s="454"/>
      <c r="B35" s="326" t="s">
        <v>523</v>
      </c>
      <c r="C35" s="252">
        <v>20</v>
      </c>
      <c r="D35" s="428"/>
      <c r="E35" s="429"/>
      <c r="F35" s="429"/>
      <c r="G35" s="473"/>
      <c r="I35" s="436"/>
      <c r="J35" s="437"/>
      <c r="K35" s="437"/>
      <c r="L35" s="437"/>
      <c r="M35" s="437"/>
      <c r="N35" s="438"/>
      <c r="P35" s="425"/>
      <c r="Q35" s="426"/>
      <c r="R35" s="426"/>
      <c r="S35" s="426"/>
      <c r="T35" s="426"/>
      <c r="U35" s="427"/>
    </row>
    <row r="36" spans="1:21" outlineLevel="1">
      <c r="A36" s="454"/>
      <c r="B36" s="326"/>
      <c r="C36" s="252"/>
      <c r="D36" s="403"/>
      <c r="E36" s="403"/>
      <c r="F36" s="403"/>
      <c r="G36" s="404"/>
      <c r="I36" s="436"/>
      <c r="J36" s="437"/>
      <c r="K36" s="437"/>
      <c r="L36" s="437"/>
      <c r="M36" s="437"/>
      <c r="N36" s="438"/>
      <c r="P36" s="425"/>
      <c r="Q36" s="426"/>
      <c r="R36" s="426"/>
      <c r="S36" s="426"/>
      <c r="T36" s="426"/>
      <c r="U36" s="427"/>
    </row>
    <row r="37" spans="1:21" outlineLevel="1">
      <c r="A37" s="454"/>
      <c r="B37" s="312"/>
      <c r="C37" s="252"/>
      <c r="D37" s="403"/>
      <c r="E37" s="403"/>
      <c r="F37" s="403"/>
      <c r="G37" s="404"/>
      <c r="I37" s="436"/>
      <c r="J37" s="437"/>
      <c r="K37" s="437"/>
      <c r="L37" s="437"/>
      <c r="M37" s="437"/>
      <c r="N37" s="438"/>
      <c r="P37" s="425"/>
      <c r="Q37" s="426"/>
      <c r="R37" s="426"/>
      <c r="S37" s="426"/>
      <c r="T37" s="426"/>
      <c r="U37" s="427"/>
    </row>
    <row r="38" spans="1:21" outlineLevel="1">
      <c r="A38" s="454"/>
      <c r="B38" s="312"/>
      <c r="C38" s="252"/>
      <c r="D38" s="403"/>
      <c r="E38" s="403"/>
      <c r="F38" s="403"/>
      <c r="G38" s="404"/>
      <c r="I38" s="436"/>
      <c r="J38" s="437"/>
      <c r="K38" s="437"/>
      <c r="L38" s="437"/>
      <c r="M38" s="437"/>
      <c r="N38" s="438"/>
      <c r="P38" s="425"/>
      <c r="Q38" s="426"/>
      <c r="R38" s="426"/>
      <c r="S38" s="426"/>
      <c r="T38" s="426"/>
      <c r="U38" s="427"/>
    </row>
    <row r="39" spans="1:21" outlineLevel="1">
      <c r="A39" s="454"/>
      <c r="B39" s="312"/>
      <c r="C39" s="252"/>
      <c r="D39" s="403"/>
      <c r="E39" s="403"/>
      <c r="F39" s="403"/>
      <c r="G39" s="404"/>
      <c r="I39" s="436"/>
      <c r="J39" s="437"/>
      <c r="K39" s="437"/>
      <c r="L39" s="437"/>
      <c r="M39" s="437"/>
      <c r="N39" s="438"/>
      <c r="P39" s="425"/>
      <c r="Q39" s="426"/>
      <c r="R39" s="426"/>
      <c r="S39" s="426"/>
      <c r="T39" s="426"/>
      <c r="U39" s="427"/>
    </row>
    <row r="40" spans="1:21" ht="14" outlineLevel="1" thickBot="1">
      <c r="A40" s="455"/>
      <c r="B40" s="313"/>
      <c r="C40" s="314"/>
      <c r="D40" s="464"/>
      <c r="E40" s="464"/>
      <c r="F40" s="464"/>
      <c r="G40" s="465"/>
      <c r="I40" s="436"/>
      <c r="J40" s="437"/>
      <c r="K40" s="437"/>
      <c r="L40" s="437"/>
      <c r="M40" s="437"/>
      <c r="N40" s="438"/>
      <c r="P40" s="425"/>
      <c r="Q40" s="426"/>
      <c r="R40" s="426"/>
      <c r="S40" s="426"/>
      <c r="T40" s="426"/>
      <c r="U40" s="427"/>
    </row>
    <row r="41" spans="1:21" outlineLevel="1">
      <c r="A41" s="154"/>
      <c r="B41" s="248"/>
      <c r="C41" s="248"/>
      <c r="D41" s="248"/>
      <c r="E41" s="248"/>
      <c r="F41" s="248"/>
      <c r="G41" s="248"/>
      <c r="I41" s="436"/>
      <c r="J41" s="437"/>
      <c r="K41" s="437"/>
      <c r="L41" s="437"/>
      <c r="M41" s="437"/>
      <c r="N41" s="438"/>
      <c r="P41" s="425"/>
      <c r="Q41" s="426"/>
      <c r="R41" s="426"/>
      <c r="S41" s="426"/>
      <c r="T41" s="426"/>
      <c r="U41" s="427"/>
    </row>
    <row r="42" spans="1:21" outlineLevel="1">
      <c r="A42" s="154"/>
      <c r="B42" s="248"/>
      <c r="C42" s="248"/>
      <c r="D42" s="248"/>
      <c r="E42" s="248"/>
      <c r="F42" s="248"/>
      <c r="G42" s="248"/>
      <c r="I42" s="436"/>
      <c r="J42" s="437"/>
      <c r="K42" s="437"/>
      <c r="L42" s="437"/>
      <c r="M42" s="437"/>
      <c r="N42" s="438"/>
      <c r="P42" s="425"/>
      <c r="Q42" s="426"/>
      <c r="R42" s="426"/>
      <c r="S42" s="426"/>
      <c r="T42" s="426"/>
      <c r="U42" s="427"/>
    </row>
    <row r="43" spans="1:21" outlineLevel="1">
      <c r="A43" s="154"/>
      <c r="B43" s="248"/>
      <c r="C43" s="248"/>
      <c r="D43" s="248"/>
      <c r="E43" s="248"/>
      <c r="F43" s="248"/>
      <c r="G43" s="248"/>
      <c r="I43" s="436"/>
      <c r="J43" s="437"/>
      <c r="K43" s="437"/>
      <c r="L43" s="437"/>
      <c r="M43" s="437"/>
      <c r="N43" s="438"/>
      <c r="P43" s="425"/>
      <c r="Q43" s="426"/>
      <c r="R43" s="426"/>
      <c r="S43" s="426"/>
      <c r="T43" s="426"/>
      <c r="U43" s="427"/>
    </row>
    <row r="44" spans="1:21" outlineLevel="1">
      <c r="A44" s="154"/>
      <c r="B44" s="248"/>
      <c r="C44" s="248"/>
      <c r="D44" s="248"/>
      <c r="E44" s="248"/>
      <c r="F44" s="248"/>
      <c r="G44" s="248"/>
      <c r="I44" s="436"/>
      <c r="J44" s="437"/>
      <c r="K44" s="437"/>
      <c r="L44" s="437"/>
      <c r="M44" s="437"/>
      <c r="N44" s="438"/>
      <c r="P44" s="425"/>
      <c r="Q44" s="426"/>
      <c r="R44" s="426"/>
      <c r="S44" s="426"/>
      <c r="T44" s="426"/>
      <c r="U44" s="427"/>
    </row>
    <row r="45" spans="1:21" outlineLevel="1">
      <c r="A45" s="154"/>
      <c r="B45" s="248"/>
      <c r="C45" s="248"/>
      <c r="D45" s="248"/>
      <c r="E45" s="248"/>
      <c r="F45" s="248"/>
      <c r="G45" s="248"/>
      <c r="I45" s="439"/>
      <c r="J45" s="440"/>
      <c r="K45" s="440"/>
      <c r="L45" s="440"/>
      <c r="M45" s="440"/>
      <c r="N45" s="441"/>
      <c r="P45" s="428"/>
      <c r="Q45" s="429"/>
      <c r="R45" s="429"/>
      <c r="S45" s="429"/>
      <c r="T45" s="429"/>
      <c r="U45" s="430"/>
    </row>
    <row r="46" spans="1:21" outlineLevel="1">
      <c r="A46" s="154"/>
      <c r="B46" s="248"/>
      <c r="C46" s="248"/>
      <c r="D46" s="248"/>
      <c r="E46" s="248"/>
      <c r="F46" s="248"/>
      <c r="G46" s="248"/>
    </row>
    <row r="47" spans="1:21">
      <c r="A47" s="154"/>
      <c r="B47" s="155"/>
    </row>
    <row r="48" spans="1:21" ht="15">
      <c r="A48" s="12" t="s">
        <v>379</v>
      </c>
    </row>
    <row r="49" spans="1:54" ht="15" outlineLevel="1">
      <c r="A49" s="12"/>
      <c r="AV49" s="295">
        <f>100*AW49</f>
        <v>9.6618357487922718E-2</v>
      </c>
      <c r="AW49" s="294">
        <f>1/45/23</f>
        <v>9.6618357487922714E-4</v>
      </c>
    </row>
    <row r="50" spans="1:54" ht="14" outlineLevel="1" thickBot="1">
      <c r="A50" s="4" t="s">
        <v>380</v>
      </c>
    </row>
    <row r="51" spans="1:54" outlineLevel="2">
      <c r="B51" s="19"/>
      <c r="C51" s="19"/>
      <c r="D51" s="19"/>
      <c r="E51" s="466" t="s">
        <v>272</v>
      </c>
      <c r="F51" s="456"/>
      <c r="G51" s="456"/>
      <c r="H51" s="456"/>
      <c r="I51" s="456"/>
      <c r="J51" s="456" t="s">
        <v>273</v>
      </c>
      <c r="K51" s="456"/>
      <c r="L51" s="456"/>
      <c r="M51" s="456"/>
      <c r="N51" s="456"/>
      <c r="O51" s="456" t="s">
        <v>274</v>
      </c>
      <c r="P51" s="456"/>
      <c r="Q51" s="456"/>
      <c r="R51" s="456"/>
      <c r="S51" s="456"/>
      <c r="T51" s="456" t="s">
        <v>275</v>
      </c>
      <c r="U51" s="456"/>
      <c r="V51" s="456"/>
      <c r="W51" s="456"/>
      <c r="X51" s="456"/>
      <c r="Y51" s="456" t="s">
        <v>381</v>
      </c>
      <c r="Z51" s="456"/>
      <c r="AA51" s="456"/>
      <c r="AB51" s="456"/>
      <c r="AC51" s="456"/>
      <c r="AD51" s="456" t="s">
        <v>382</v>
      </c>
      <c r="AE51" s="456"/>
      <c r="AF51" s="456"/>
      <c r="AG51" s="456"/>
      <c r="AH51" s="456"/>
      <c r="AI51" s="456" t="s">
        <v>383</v>
      </c>
      <c r="AJ51" s="456"/>
      <c r="AK51" s="456"/>
      <c r="AL51" s="456"/>
      <c r="AM51" s="456"/>
      <c r="AN51" s="456" t="s">
        <v>384</v>
      </c>
      <c r="AO51" s="456"/>
      <c r="AP51" s="456"/>
      <c r="AQ51" s="456"/>
      <c r="AR51" s="456"/>
      <c r="AS51" s="456" t="s">
        <v>385</v>
      </c>
      <c r="AT51" s="456"/>
      <c r="AU51" s="456"/>
      <c r="AV51" s="456"/>
      <c r="AW51" s="456"/>
      <c r="AX51" s="456" t="s">
        <v>386</v>
      </c>
      <c r="AY51" s="456"/>
      <c r="AZ51" s="456"/>
      <c r="BA51" s="456"/>
      <c r="BB51" s="460"/>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374</v>
      </c>
      <c r="C53" s="19" t="s">
        <v>387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43" t="s">
        <v>388</v>
      </c>
      <c r="B54" s="127" t="s">
        <v>309</v>
      </c>
      <c r="C54" s="127" t="s">
        <v>283</v>
      </c>
      <c r="D54" s="124" t="s">
        <v>389</v>
      </c>
      <c r="E54" s="242">
        <v>-1.3975</v>
      </c>
      <c r="F54" s="242">
        <v>-1.2224999999999999</v>
      </c>
      <c r="G54" s="242">
        <v>-1.3975</v>
      </c>
      <c r="H54" s="242">
        <v>-1.2224999999999999</v>
      </c>
      <c r="I54" s="242">
        <v>-1.3975</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44"/>
      <c r="B55" s="36" t="s">
        <v>309</v>
      </c>
      <c r="C55" s="121" t="s">
        <v>289</v>
      </c>
      <c r="D55" s="2" t="s">
        <v>389</v>
      </c>
      <c r="E55" s="241">
        <v>-0.1</v>
      </c>
      <c r="F55" s="241">
        <v>-0.1</v>
      </c>
      <c r="G55" s="241">
        <v>-0.1</v>
      </c>
      <c r="H55" s="241">
        <v>-0.1</v>
      </c>
      <c r="I55" s="241">
        <v>-0.1</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44"/>
      <c r="B56" s="36" t="s">
        <v>309</v>
      </c>
      <c r="C56" s="121" t="s">
        <v>295</v>
      </c>
      <c r="D56" s="2" t="s">
        <v>389</v>
      </c>
      <c r="E56" s="241">
        <v>-0.1125</v>
      </c>
      <c r="F56" s="241">
        <v>-0.1125</v>
      </c>
      <c r="G56" s="241">
        <v>-0.1125</v>
      </c>
      <c r="H56" s="241">
        <v>-0.1125</v>
      </c>
      <c r="I56" s="241">
        <v>-0.1125</v>
      </c>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44"/>
      <c r="B57" s="36" t="s">
        <v>309</v>
      </c>
      <c r="C57" s="121" t="s">
        <v>289</v>
      </c>
      <c r="D57" s="2" t="s">
        <v>524</v>
      </c>
      <c r="E57" s="241">
        <v>-2</v>
      </c>
      <c r="F57" s="241">
        <v>-2</v>
      </c>
      <c r="G57" s="241">
        <v>-2</v>
      </c>
      <c r="H57" s="241">
        <v>-2</v>
      </c>
      <c r="I57" s="241">
        <v>-2</v>
      </c>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44"/>
      <c r="B58" s="36" t="s">
        <v>309</v>
      </c>
      <c r="C58" s="121" t="s">
        <v>283</v>
      </c>
      <c r="D58" s="2" t="s">
        <v>525</v>
      </c>
      <c r="E58" s="241">
        <v>-0.4</v>
      </c>
      <c r="F58" s="241">
        <v>-0.4</v>
      </c>
      <c r="G58" s="241">
        <v>-0.4</v>
      </c>
      <c r="H58" s="241">
        <v>-0.4</v>
      </c>
      <c r="I58" s="241">
        <v>-0.4</v>
      </c>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44"/>
      <c r="B59" s="36"/>
      <c r="C59" s="121"/>
      <c r="D59" s="2" t="s">
        <v>389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44"/>
      <c r="B60" s="36"/>
      <c r="C60" s="121"/>
      <c r="D60" s="2" t="s">
        <v>389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44"/>
      <c r="B61" s="36"/>
      <c r="C61" s="121"/>
      <c r="D61" s="2" t="s">
        <v>389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44"/>
      <c r="B62" s="36"/>
      <c r="C62" s="121"/>
      <c r="D62" s="2" t="s">
        <v>389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44"/>
      <c r="B63" s="36"/>
      <c r="C63" s="121"/>
      <c r="D63" s="2" t="s">
        <v>389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45"/>
      <c r="B64" s="122" t="s">
        <v>390</v>
      </c>
      <c r="C64" s="296" t="s">
        <v>391</v>
      </c>
      <c r="D64" s="123" t="s">
        <v>389</v>
      </c>
      <c r="E64" s="23">
        <f>SUM(E54:E63)</f>
        <v>-4.0100000000000007</v>
      </c>
      <c r="F64" s="23">
        <f t="shared" ref="F64:BB64" si="3">SUM(F54:F63)</f>
        <v>-3.835</v>
      </c>
      <c r="G64" s="23">
        <f t="shared" si="3"/>
        <v>-4.0100000000000007</v>
      </c>
      <c r="H64" s="23">
        <f t="shared" si="3"/>
        <v>-3.835</v>
      </c>
      <c r="I64" s="23">
        <f t="shared" si="3"/>
        <v>-4.0100000000000007</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51" t="s">
        <v>392</v>
      </c>
      <c r="B66" s="266"/>
      <c r="C66" s="267"/>
      <c r="D66" s="268" t="s">
        <v>389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52"/>
      <c r="B67" s="252"/>
      <c r="C67" s="267"/>
      <c r="D67" s="269" t="s">
        <v>389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52"/>
      <c r="B68" s="252"/>
      <c r="C68" s="267"/>
      <c r="D68" s="269" t="s">
        <v>389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52"/>
      <c r="B69" s="252"/>
      <c r="C69" s="267"/>
      <c r="D69" s="269" t="s">
        <v>389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52"/>
      <c r="B70" s="252"/>
      <c r="C70" s="267"/>
      <c r="D70" s="269" t="s">
        <v>389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53"/>
      <c r="B71" s="122" t="s">
        <v>393</v>
      </c>
      <c r="C71" s="123"/>
      <c r="D71" s="270" t="s">
        <v>389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51" t="s">
        <v>394</v>
      </c>
      <c r="B75" s="127" t="s">
        <v>395</v>
      </c>
      <c r="C75" s="274"/>
      <c r="D75" s="124" t="s">
        <v>389</v>
      </c>
      <c r="E75" s="275">
        <f>-E158*'Fixed Data'!$B$27/10^2</f>
        <v>-1.0471060358164734</v>
      </c>
      <c r="F75" s="275">
        <f>-F158*'Fixed Data'!$B$27/10^2</f>
        <v>-1.0529349324340627</v>
      </c>
      <c r="G75" s="275">
        <f>-G158*'Fixed Data'!$B$27/10^2</f>
        <v>-1.0562131682931593</v>
      </c>
      <c r="H75" s="275">
        <f>-H158*'Fixed Data'!$B$27/10^2</f>
        <v>-1.0621751774339414</v>
      </c>
      <c r="I75" s="275">
        <f>-I158*'Fixed Data'!$B$27/10^2</f>
        <v>-1.0674829652112181</v>
      </c>
      <c r="J75" s="275">
        <f>-J158*'Fixed Data'!$B$27/10^2</f>
        <v>-1.0719362531055565</v>
      </c>
      <c r="K75" s="275">
        <f>-K158*'Fixed Data'!$B$27/10^2</f>
        <v>-1.082716587374386</v>
      </c>
      <c r="L75" s="275">
        <f>-L158*'Fixed Data'!$B$27/10^2</f>
        <v>-1.093605411169071</v>
      </c>
      <c r="M75" s="275">
        <f>-M158*'Fixed Data'!$B$27/10^2</f>
        <v>-1.1046038177640605</v>
      </c>
      <c r="N75" s="275">
        <f>-N158*'Fixed Data'!$B$27/10^2</f>
        <v>-1.1157129114806819</v>
      </c>
      <c r="O75" s="275">
        <f>-O158*'Fixed Data'!$B$27/10^2</f>
        <v>-1.1269338077994431</v>
      </c>
      <c r="P75" s="275">
        <f>-P158*'Fixed Data'!$B$27/10^2</f>
        <v>-1.1382676334733244</v>
      </c>
      <c r="Q75" s="275">
        <f>-Q158*'Fixed Data'!$B$27/10^2</f>
        <v>-1.1497155266423642</v>
      </c>
      <c r="R75" s="275">
        <f>-R158*'Fixed Data'!$B$27/10^2</f>
        <v>-1.1612786369493557</v>
      </c>
      <c r="S75" s="275">
        <f>-S158*'Fixed Data'!$B$27/10^2</f>
        <v>-1.1729581256567747</v>
      </c>
      <c r="T75" s="275">
        <f>-T158*'Fixed Data'!$B$27/10^2</f>
        <v>-1.1847551657648399</v>
      </c>
      <c r="U75" s="275">
        <f>-U158*'Fixed Data'!$B$27/10^2</f>
        <v>-1.1966709421308819</v>
      </c>
      <c r="V75" s="275">
        <f>-V158*'Fixed Data'!$B$27/10^2</f>
        <v>-1.208706651589847</v>
      </c>
      <c r="W75" s="275">
        <f>-W158*'Fixed Data'!$B$27/10^2</f>
        <v>-1.2208635030760788</v>
      </c>
      <c r="X75" s="275">
        <f>-X158*'Fixed Data'!$B$27/10^2</f>
        <v>-1.2331427177464027</v>
      </c>
      <c r="Y75" s="275">
        <f>-Y158*'Fixed Data'!$B$27/10^2</f>
        <v>-1.2455455291043978</v>
      </c>
      <c r="Z75" s="275">
        <f>-Z158*'Fixed Data'!$B$27/10^2</f>
        <v>-1.2580731831259191</v>
      </c>
      <c r="AA75" s="275">
        <f>-AA158*'Fixed Data'!$B$27/10^2</f>
        <v>-1.2707269383860775</v>
      </c>
      <c r="AB75" s="275">
        <f>-AB158*'Fixed Data'!$B$27/10^2</f>
        <v>-1.2835080661873508</v>
      </c>
      <c r="AC75" s="275">
        <f>-AC158*'Fixed Data'!$B$27/10^2</f>
        <v>-1.2964178506890625</v>
      </c>
      <c r="AD75" s="275">
        <f>-AD158*'Fixed Data'!$B$27/10^2</f>
        <v>-1.3094575890383353</v>
      </c>
      <c r="AE75" s="275">
        <f>-AE158*'Fixed Data'!$B$27/10^2</f>
        <v>-1.3226285915020863</v>
      </c>
      <c r="AF75" s="275">
        <f>-AF158*'Fixed Data'!$B$27/10^2</f>
        <v>-1.3359321816007239</v>
      </c>
      <c r="AG75" s="275">
        <f>-AG158*'Fixed Data'!$B$27/10^2</f>
        <v>-1.3493696962429842</v>
      </c>
      <c r="AH75" s="275">
        <f>-AH158*'Fixed Data'!$B$27/10^2</f>
        <v>-1.3629424858622283</v>
      </c>
      <c r="AI75" s="275">
        <f>-AI158*'Fixed Data'!$B$27/10^2</f>
        <v>-1.3766519145542579</v>
      </c>
      <c r="AJ75" s="275">
        <f>-AJ158*'Fixed Data'!$B$27/10^2</f>
        <v>-1.3904993602162972</v>
      </c>
      <c r="AK75" s="275">
        <f>-AK158*'Fixed Data'!$B$27/10^2</f>
        <v>-1.4044862146876818</v>
      </c>
      <c r="AL75" s="275">
        <f>-AL158*'Fixed Data'!$B$27/10^2</f>
        <v>-1.4186138838918376</v>
      </c>
      <c r="AM75" s="275">
        <f>-AM158*'Fixed Data'!$B$27/10^2</f>
        <v>-1.43288378797976</v>
      </c>
      <c r="AN75" s="275">
        <f>-AN158*'Fixed Data'!$B$27/10^2</f>
        <v>-1.4472973614749636</v>
      </c>
      <c r="AO75" s="275">
        <f>-AO158*'Fixed Data'!$B$27/10^2</f>
        <v>-1.4618560534199827</v>
      </c>
      <c r="AP75" s="275">
        <f>-AP158*'Fixed Data'!$B$27/10^2</f>
        <v>-1.4765613275242964</v>
      </c>
      <c r="AQ75" s="275">
        <f>-AQ158*'Fixed Data'!$B$27/10^2</f>
        <v>-1.4914146623138904</v>
      </c>
      <c r="AR75" s="275">
        <f>-AR158*'Fixed Data'!$B$27/10^2</f>
        <v>-1.5064175512822633</v>
      </c>
      <c r="AS75" s="275">
        <f>-AS158*'Fixed Data'!$B$27/10^2</f>
        <v>-1.5215715030430885</v>
      </c>
      <c r="AT75" s="275">
        <f>-AT158*'Fixed Data'!$B$27/10^2</f>
        <v>-1.5368780414842729</v>
      </c>
      <c r="AU75" s="275">
        <f>-AU158*'Fixed Data'!$B$27/10^2</f>
        <v>-1.552338705923926</v>
      </c>
      <c r="AV75" s="275">
        <f>-AV158*'Fixed Data'!$B$27/10^2</f>
        <v>-1.5679550512676057</v>
      </c>
      <c r="AW75" s="275">
        <f>-AW158*'Fixed Data'!$B$27/10^2</f>
        <v>-1.5837286481673984</v>
      </c>
      <c r="AX75" s="275">
        <f>-AX158*'Fixed Data'!$B$27/10^2</f>
        <v>-1.5996610831825786</v>
      </c>
      <c r="AY75" s="275">
        <f>-AY158*'Fixed Data'!$B$27/10^2</f>
        <v>-1.6157539589419527</v>
      </c>
      <c r="AZ75" s="275">
        <f>-AZ158*'Fixed Data'!$B$27/10^2</f>
        <v>-1.6320088943078543</v>
      </c>
      <c r="BA75" s="275">
        <f>-BA158*'Fixed Data'!$B$27/10^2</f>
        <v>-1.6484275245418709</v>
      </c>
      <c r="BB75" s="275">
        <f>-BB158*'Fixed Data'!$B$27/10^2</f>
        <v>-1.665011332441096</v>
      </c>
    </row>
    <row r="76" spans="1:54" ht="19.5" customHeight="1" outlineLevel="2">
      <c r="A76" s="452"/>
      <c r="B76" s="121"/>
      <c r="C76" s="272"/>
      <c r="D76" s="2" t="s">
        <v>389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53"/>
      <c r="B77" s="273" t="s">
        <v>396</v>
      </c>
      <c r="C77" s="271"/>
      <c r="D77" s="123" t="s">
        <v>389</v>
      </c>
      <c r="E77" s="23">
        <f t="shared" ref="E77:AJ77" si="5">SUM(E75:E76)</f>
        <v>-1.0471060358164734</v>
      </c>
      <c r="F77" s="23">
        <f t="shared" si="5"/>
        <v>-1.0529349324340627</v>
      </c>
      <c r="G77" s="23">
        <f t="shared" si="5"/>
        <v>-1.0562131682931593</v>
      </c>
      <c r="H77" s="23">
        <f t="shared" si="5"/>
        <v>-1.0621751774339414</v>
      </c>
      <c r="I77" s="23">
        <f t="shared" si="5"/>
        <v>-1.0674829652112181</v>
      </c>
      <c r="J77" s="23">
        <f t="shared" si="5"/>
        <v>-1.0719362531055565</v>
      </c>
      <c r="K77" s="23">
        <f t="shared" si="5"/>
        <v>-1.082716587374386</v>
      </c>
      <c r="L77" s="23">
        <f t="shared" si="5"/>
        <v>-1.093605411169071</v>
      </c>
      <c r="M77" s="23">
        <f t="shared" si="5"/>
        <v>-1.1046038177640605</v>
      </c>
      <c r="N77" s="23">
        <f t="shared" si="5"/>
        <v>-1.1157129114806819</v>
      </c>
      <c r="O77" s="23">
        <f t="shared" si="5"/>
        <v>-1.1269338077994431</v>
      </c>
      <c r="P77" s="23">
        <f t="shared" si="5"/>
        <v>-1.1382676334733244</v>
      </c>
      <c r="Q77" s="23">
        <f t="shared" si="5"/>
        <v>-1.1497155266423642</v>
      </c>
      <c r="R77" s="23">
        <f t="shared" si="5"/>
        <v>-1.1612786369493557</v>
      </c>
      <c r="S77" s="23">
        <f t="shared" si="5"/>
        <v>-1.1729581256567747</v>
      </c>
      <c r="T77" s="23">
        <f t="shared" si="5"/>
        <v>-1.1847551657648399</v>
      </c>
      <c r="U77" s="23">
        <f t="shared" si="5"/>
        <v>-1.1966709421308819</v>
      </c>
      <c r="V77" s="23">
        <f t="shared" si="5"/>
        <v>-1.208706651589847</v>
      </c>
      <c r="W77" s="23">
        <f t="shared" si="5"/>
        <v>-1.2208635030760788</v>
      </c>
      <c r="X77" s="23">
        <f t="shared" si="5"/>
        <v>-1.2331427177464027</v>
      </c>
      <c r="Y77" s="23">
        <f t="shared" si="5"/>
        <v>-1.2455455291043978</v>
      </c>
      <c r="Z77" s="23">
        <f t="shared" si="5"/>
        <v>-1.2580731831259191</v>
      </c>
      <c r="AA77" s="23">
        <f t="shared" si="5"/>
        <v>-1.2707269383860775</v>
      </c>
      <c r="AB77" s="23">
        <f t="shared" si="5"/>
        <v>-1.2835080661873508</v>
      </c>
      <c r="AC77" s="23">
        <f t="shared" si="5"/>
        <v>-1.2964178506890625</v>
      </c>
      <c r="AD77" s="23">
        <f t="shared" si="5"/>
        <v>-1.3094575890383353</v>
      </c>
      <c r="AE77" s="23">
        <f t="shared" si="5"/>
        <v>-1.3226285915020863</v>
      </c>
      <c r="AF77" s="23">
        <f t="shared" si="5"/>
        <v>-1.3359321816007239</v>
      </c>
      <c r="AG77" s="23">
        <f t="shared" si="5"/>
        <v>-1.3493696962429842</v>
      </c>
      <c r="AH77" s="23">
        <f t="shared" si="5"/>
        <v>-1.3629424858622283</v>
      </c>
      <c r="AI77" s="23">
        <f t="shared" si="5"/>
        <v>-1.3766519145542579</v>
      </c>
      <c r="AJ77" s="23">
        <f t="shared" si="5"/>
        <v>-1.3904993602162972</v>
      </c>
      <c r="AK77" s="23">
        <f t="shared" ref="AK77:BB77" si="6">SUM(AK75:AK76)</f>
        <v>-1.4044862146876818</v>
      </c>
      <c r="AL77" s="23">
        <f t="shared" si="6"/>
        <v>-1.4186138838918376</v>
      </c>
      <c r="AM77" s="23">
        <f t="shared" si="6"/>
        <v>-1.43288378797976</v>
      </c>
      <c r="AN77" s="23">
        <f t="shared" si="6"/>
        <v>-1.4472973614749636</v>
      </c>
      <c r="AO77" s="23">
        <f t="shared" si="6"/>
        <v>-1.4618560534199827</v>
      </c>
      <c r="AP77" s="23">
        <f t="shared" si="6"/>
        <v>-1.4765613275242964</v>
      </c>
      <c r="AQ77" s="23">
        <f t="shared" si="6"/>
        <v>-1.4914146623138904</v>
      </c>
      <c r="AR77" s="23">
        <f t="shared" si="6"/>
        <v>-1.5064175512822633</v>
      </c>
      <c r="AS77" s="23">
        <f t="shared" si="6"/>
        <v>-1.5215715030430885</v>
      </c>
      <c r="AT77" s="23">
        <f t="shared" si="6"/>
        <v>-1.5368780414842729</v>
      </c>
      <c r="AU77" s="23">
        <f t="shared" si="6"/>
        <v>-1.552338705923926</v>
      </c>
      <c r="AV77" s="23">
        <f t="shared" si="6"/>
        <v>-1.5679550512676057</v>
      </c>
      <c r="AW77" s="23">
        <f t="shared" si="6"/>
        <v>-1.5837286481673984</v>
      </c>
      <c r="AX77" s="23">
        <f t="shared" si="6"/>
        <v>-1.5996610831825786</v>
      </c>
      <c r="AY77" s="23">
        <f t="shared" si="6"/>
        <v>-1.6157539589419527</v>
      </c>
      <c r="AZ77" s="23">
        <f t="shared" si="6"/>
        <v>-1.6320088943078543</v>
      </c>
      <c r="BA77" s="23">
        <f t="shared" si="6"/>
        <v>-1.6484275245418709</v>
      </c>
      <c r="BB77" s="255">
        <f t="shared" si="6"/>
        <v>-1.665011332441096</v>
      </c>
    </row>
    <row r="78" spans="1:54" outlineLevel="2">
      <c r="B78" s="19"/>
      <c r="C78" s="19"/>
      <c r="D78" s="19"/>
      <c r="E78" s="15"/>
    </row>
    <row r="79" spans="1:54" s="7" customFormat="1" ht="14" outlineLevel="1" thickBot="1">
      <c r="B79" s="125"/>
      <c r="C79" s="125"/>
      <c r="D79" s="125"/>
      <c r="E79" s="247"/>
    </row>
    <row r="80" spans="1:54" outlineLevel="1">
      <c r="A80" s="4" t="s">
        <v>397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398</v>
      </c>
      <c r="C81" s="6" t="s">
        <v>399</v>
      </c>
      <c r="D81" t="s">
        <v>400</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401</v>
      </c>
      <c r="C82" t="s">
        <v>402</v>
      </c>
      <c r="D82" t="s">
        <v>389</v>
      </c>
      <c r="E82" s="21">
        <f t="shared" ref="E82:BB82" si="8">E64*E81</f>
        <v>-1.3513700000000004</v>
      </c>
      <c r="F82" s="21">
        <f t="shared" si="8"/>
        <v>-1.292395</v>
      </c>
      <c r="G82" s="21">
        <f t="shared" si="8"/>
        <v>-1.3513700000000004</v>
      </c>
      <c r="H82" s="21">
        <f t="shared" si="8"/>
        <v>-1.292395</v>
      </c>
      <c r="I82" s="21">
        <f t="shared" si="8"/>
        <v>-1.3513700000000004</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403</v>
      </c>
      <c r="C83" t="s">
        <v>404</v>
      </c>
      <c r="D83" t="s">
        <v>389</v>
      </c>
      <c r="E83" s="21">
        <f t="shared" ref="E83:BB83" si="9">E64-E82</f>
        <v>-2.6586300000000005</v>
      </c>
      <c r="F83" s="21">
        <f t="shared" si="9"/>
        <v>-2.542605</v>
      </c>
      <c r="G83" s="21">
        <f t="shared" si="9"/>
        <v>-2.6586300000000005</v>
      </c>
      <c r="H83" s="21">
        <f t="shared" si="9"/>
        <v>-2.542605</v>
      </c>
      <c r="I83" s="21">
        <f t="shared" si="9"/>
        <v>-2.6586300000000005</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405</v>
      </c>
      <c r="C84" t="s">
        <v>406</v>
      </c>
      <c r="D84" t="s">
        <v>389</v>
      </c>
      <c r="E84" s="21"/>
      <c r="F84" s="21">
        <f>IF($E$82&lt;0,(IF(2050-E$80&lt;=0,0,(2/(2050-E$80+1))*(1-(SUM($E84:E84)/$E$82))*$E$82*'Fixed Data'!C$52)),0)</f>
        <v>-0.1126141666666667</v>
      </c>
      <c r="G84" s="21">
        <f>IF($E$82&lt;0,(IF(2050-F$80&lt;=0,0,(2/(2050-F$80+1))*(1-(SUM($E84:F84)/$E$82))*$E$82*'Fixed Data'!D$52)),0)</f>
        <v>-0.10771789855072467</v>
      </c>
      <c r="H84" s="21">
        <f>IF($E$82&lt;0,(IF(2050-G$80&lt;=0,0,(2/(2050-G$80+1))*(1-(SUM($E84:G84)/$E$82))*$E$82*'Fixed Data'!E$52)),0)</f>
        <v>-0.10282163043478265</v>
      </c>
      <c r="I84" s="21">
        <f>IF($E$82&lt;0,(IF(2050-H$80&lt;=0,0,(2/(2050-H$80+1))*(1-(SUM($E84:H84)/$E$82))*$E$82*'Fixed Data'!F$52)),0)</f>
        <v>-9.7925362318840609E-2</v>
      </c>
      <c r="J84" s="21">
        <f>IF($E$82&lt;0,(IF(2050-I$80&lt;=0,0,(2/(2050-I$80+1))*(1-(SUM($E84:I84)/$E$82))*$E$82*'Fixed Data'!G$52)),0)</f>
        <v>-9.302909420289858E-2</v>
      </c>
      <c r="K84" s="21">
        <f>IF($E$82&lt;0,(IF(2050-J$80&lt;=0,0,(2/(2050-J$80+1))*(1-(SUM($E84:J84)/$E$82))*$E$82*'Fixed Data'!H$52)),0)</f>
        <v>-8.8132826086956551E-2</v>
      </c>
      <c r="L84" s="21">
        <f>IF($E$82&lt;0,(IF(2050-K$80&lt;=0,0,(2/(2050-K$80+1))*(1-(SUM($E84:K84)/$E$82))*$E$82*'Fixed Data'!I$52)),0)</f>
        <v>-8.3236557971014508E-2</v>
      </c>
      <c r="M84" s="21">
        <f>IF($E$82&lt;0,(IF(2050-L$80&lt;=0,0,(2/(2050-L$80+1))*(1-(SUM($E84:L84)/$E$82))*$E$82*'Fixed Data'!J$52)),0)</f>
        <v>-7.8340289855072479E-2</v>
      </c>
      <c r="N84" s="21">
        <f>IF($E$82&lt;0,(IF(2050-M$80&lt;=0,0,(2/(2050-M$80+1))*(1-(SUM($E84:M84)/$E$82))*$E$82*'Fixed Data'!K$52)),0)</f>
        <v>-7.3444021739130463E-2</v>
      </c>
      <c r="O84" s="21">
        <f>IF($E$82&lt;0,(IF(2050-N$80&lt;=0,0,(2/(2050-N$80+1))*(1-(SUM($E84:N84)/$E$82))*$E$82*'Fixed Data'!L$52)),0)</f>
        <v>-6.8547753623188434E-2</v>
      </c>
      <c r="P84" s="21">
        <f>IF($E$82&lt;0,(IF(2050-O$80&lt;=0,0,(2/(2050-O$80+1))*(1-(SUM($E84:O84)/$E$82))*$E$82*'Fixed Data'!M$52)),0)</f>
        <v>-6.3651485507246391E-2</v>
      </c>
      <c r="Q84" s="21">
        <f>IF($E$82&lt;0,(IF(2050-P$80&lt;=0,0,(2/(2050-P$80+1))*(1-(SUM($E84:P84)/$E$82))*$E$82*'Fixed Data'!N$52)),0)</f>
        <v>-5.8755217391304376E-2</v>
      </c>
      <c r="R84" s="21">
        <f>IF($E$82&lt;0,(IF(2050-Q$80&lt;=0,0,(2/(2050-Q$80+1))*(1-(SUM($E84:Q84)/$E$82))*$E$82*'Fixed Data'!O$52)),0)</f>
        <v>-5.3858949275362347E-2</v>
      </c>
      <c r="S84" s="21">
        <f>IF($E$82&lt;0,(IF(2050-R$80&lt;=0,0,(2/(2050-R$80+1))*(1-(SUM($E84:R84)/$E$82))*$E$82*'Fixed Data'!P$52)),0)</f>
        <v>-4.8962681159420332E-2</v>
      </c>
      <c r="T84" s="21">
        <f>IF($E$82&lt;0,(IF(2050-S$80&lt;=0,0,(2/(2050-S$80+1))*(1-(SUM($E84:S84)/$E$82))*$E$82*'Fixed Data'!Q$52)),0)</f>
        <v>-4.4066413043478289E-2</v>
      </c>
      <c r="U84" s="21">
        <f>IF($E$82&lt;0,(IF(2050-T$80&lt;=0,0,(2/(2050-T$80+1))*(1-(SUM($E84:T84)/$E$82))*$E$82*'Fixed Data'!R$52)),0)</f>
        <v>-3.9170144927536281E-2</v>
      </c>
      <c r="V84" s="21">
        <f>IF($E$82&lt;0,(IF(2050-U$80&lt;=0,0,(2/(2050-U$80+1))*(1-(SUM($E84:U84)/$E$82))*$E$82*'Fixed Data'!S$52)),0)</f>
        <v>-3.4273876811594217E-2</v>
      </c>
      <c r="W84" s="21">
        <f>IF($E$82&lt;0,(IF(2050-V$80&lt;=0,0,(2/(2050-V$80+1))*(1-(SUM($E84:V84)/$E$82))*$E$82*'Fixed Data'!T$52)),0)</f>
        <v>-2.9377608695652181E-2</v>
      </c>
      <c r="X84" s="21">
        <f>IF($E$82&lt;0,(IF(2050-W$80&lt;=0,0,(2/(2050-W$80+1))*(1-(SUM($E84:W84)/$E$82))*$E$82*'Fixed Data'!U$52)),0)</f>
        <v>-2.4481340579710208E-2</v>
      </c>
      <c r="Y84" s="21">
        <f>IF($E$82&lt;0,(IF(2050-X$80&lt;=0,0,(2/(2050-X$80+1))*(1-(SUM($E84:X84)/$E$82))*$E$82*'Fixed Data'!V$52)),0)</f>
        <v>-1.9585072463768151E-2</v>
      </c>
      <c r="Z84" s="21">
        <f>IF($E$82&lt;0,(IF(2050-Y$80&lt;=0,0,(2/(2050-Y$80+1))*(1-(SUM($E84:Y84)/$E$82))*$E$82*'Fixed Data'!W$52)),0)</f>
        <v>-1.4688804347826157E-2</v>
      </c>
      <c r="AA84" s="21">
        <f>IF($E$82&lt;0,(IF(2050-Z$80&lt;=0,0,(2/(2050-Z$80+1))*(1-(SUM($E84:Z84)/$E$82))*$E$82*'Fixed Data'!X$52)),0)</f>
        <v>-9.7925362318841049E-3</v>
      </c>
      <c r="AB84" s="21">
        <f>IF($E$82&lt;0,(IF(2050-AA$80&lt;=0,0,(2/(2050-AA$80+1))*(1-(SUM($E84:AA84)/$E$82))*$E$82*'Fixed Data'!Y$52)),0)</f>
        <v>-4.8962681159420525E-3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407</v>
      </c>
      <c r="C85" t="s">
        <v>408</v>
      </c>
      <c r="D85" t="s">
        <v>389</v>
      </c>
      <c r="E85" s="18"/>
      <c r="F85" s="18"/>
      <c r="G85" s="21">
        <f>IF($F$82&lt;0,(IF(2050-F$80&lt;=0,0,(2/(2050-F$80+1))*(1-(SUM($E85:F85)/$F$82))*$F$82*'Fixed Data'!D$52)),0)</f>
        <v>-0.11238217391304348</v>
      </c>
      <c r="H85" s="21">
        <f>IF($F$82&lt;0,(IF(2050-G$80&lt;=0,0,(2/(2050-G$80+1))*(1-(SUM($E85:G85)/$F$82))*$F$82*'Fixed Data'!E$52)),0)</f>
        <v>-0.10727389328063242</v>
      </c>
      <c r="I85" s="21">
        <f>IF($F$82&lt;0,(IF(2050-H$80&lt;=0,0,(2/(2050-H$80+1))*(1-(SUM($E85:H85)/$F$82))*$F$82*'Fixed Data'!F$52)),0)</f>
        <v>-0.10216561264822133</v>
      </c>
      <c r="J85" s="21">
        <f>IF($F$82&lt;0,(IF(2050-I$80&lt;=0,0,(2/(2050-I$80+1))*(1-(SUM($E85:I85)/$F$82))*$F$82*'Fixed Data'!G$52)),0)</f>
        <v>-9.7057332015810294E-2</v>
      </c>
      <c r="K85" s="21">
        <f>IF($F$82&lt;0,(IF(2050-J$80&lt;=0,0,(2/(2050-J$80+1))*(1-(SUM($E85:J85)/$F$82))*$F$82*'Fixed Data'!H$52)),0)</f>
        <v>-9.1949051383399191E-2</v>
      </c>
      <c r="L85" s="21">
        <f>IF($F$82&lt;0,(IF(2050-K$80&lt;=0,0,(2/(2050-K$80+1))*(1-(SUM($E85:K85)/$F$82))*$F$82*'Fixed Data'!I$52)),0)</f>
        <v>-8.6840770750988117E-2</v>
      </c>
      <c r="M85" s="21">
        <f>IF($F$82&lt;0,(IF(2050-L$80&lt;=0,0,(2/(2050-L$80+1))*(1-(SUM($E85:L85)/$F$82))*$F$82*'Fixed Data'!J$52)),0)</f>
        <v>-8.173249011857707E-2</v>
      </c>
      <c r="N85" s="21">
        <f>IF($F$82&lt;0,(IF(2050-M$80&lt;=0,0,(2/(2050-M$80+1))*(1-(SUM($E85:M85)/$F$82))*$F$82*'Fixed Data'!K$52)),0)</f>
        <v>-7.6624209486166009E-2</v>
      </c>
      <c r="O85" s="21">
        <f>IF($F$82&lt;0,(IF(2050-N$80&lt;=0,0,(2/(2050-N$80+1))*(1-(SUM($E85:N85)/$F$82))*$F$82*'Fixed Data'!L$52)),0)</f>
        <v>-7.1515928853754948E-2</v>
      </c>
      <c r="P85" s="21">
        <f>IF($F$82&lt;0,(IF(2050-O$80&lt;=0,0,(2/(2050-O$80+1))*(1-(SUM($E85:O85)/$F$82))*$F$82*'Fixed Data'!M$52)),0)</f>
        <v>-6.6407648221343873E-2</v>
      </c>
      <c r="Q85" s="21">
        <f>IF($F$82&lt;0,(IF(2050-P$80&lt;=0,0,(2/(2050-P$80+1))*(1-(SUM($E85:P85)/$F$82))*$F$82*'Fixed Data'!N$52)),0)</f>
        <v>-6.1299367588932827E-2</v>
      </c>
      <c r="R85" s="21">
        <f>IF($F$82&lt;0,(IF(2050-Q$80&lt;=0,0,(2/(2050-Q$80+1))*(1-(SUM($E85:Q85)/$F$82))*$F$82*'Fixed Data'!O$52)),0)</f>
        <v>-5.6191086956521745E-2</v>
      </c>
      <c r="S85" s="21">
        <f>IF($F$82&lt;0,(IF(2050-R$80&lt;=0,0,(2/(2050-R$80+1))*(1-(SUM($E85:R85)/$F$82))*$F$82*'Fixed Data'!P$52)),0)</f>
        <v>-5.1082806324110719E-2</v>
      </c>
      <c r="T85" s="21">
        <f>IF($F$82&lt;0,(IF(2050-S$80&lt;=0,0,(2/(2050-S$80+1))*(1-(SUM($E85:S85)/$F$82))*$F$82*'Fixed Data'!Q$52)),0)</f>
        <v>-4.5974525691699651E-2</v>
      </c>
      <c r="U85" s="21">
        <f>IF($F$82&lt;0,(IF(2050-T$80&lt;=0,0,(2/(2050-T$80+1))*(1-(SUM($E85:T85)/$F$82))*$F$82*'Fixed Data'!R$52)),0)</f>
        <v>-4.0866245059288549E-2</v>
      </c>
      <c r="V85" s="21">
        <f>IF($F$82&lt;0,(IF(2050-U$80&lt;=0,0,(2/(2050-U$80+1))*(1-(SUM($E85:U85)/$F$82))*$F$82*'Fixed Data'!S$52)),0)</f>
        <v>-3.5757964426877516E-2</v>
      </c>
      <c r="W85" s="21">
        <f>IF($F$82&lt;0,(IF(2050-V$80&lt;=0,0,(2/(2050-V$80+1))*(1-(SUM($E85:V85)/$F$82))*$F$82*'Fixed Data'!T$52)),0)</f>
        <v>-3.0649683794466427E-2</v>
      </c>
      <c r="X85" s="21">
        <f>IF($F$82&lt;0,(IF(2050-W$80&lt;=0,0,(2/(2050-W$80+1))*(1-(SUM($E85:W85)/$F$82))*$F$82*'Fixed Data'!U$52)),0)</f>
        <v>-2.5541403162055332E-2</v>
      </c>
      <c r="Y85" s="21">
        <f>IF($F$82&lt;0,(IF(2050-X$80&lt;=0,0,(2/(2050-X$80+1))*(1-(SUM($E85:X85)/$F$82))*$F$82*'Fixed Data'!V$52)),0)</f>
        <v>-2.0433122529644267E-2</v>
      </c>
      <c r="Z85" s="21">
        <f>IF($F$82&lt;0,(IF(2050-Y$80&lt;=0,0,(2/(2050-Y$80+1))*(1-(SUM($E85:Y85)/$F$82))*$F$82*'Fixed Data'!W$52)),0)</f>
        <v>-1.5324841897233184E-2</v>
      </c>
      <c r="AA85" s="21">
        <f>IF($F$82&lt;0,(IF(2050-Z$80&lt;=0,0,(2/(2050-Z$80+1))*(1-(SUM($E85:Z85)/$F$82))*$F$82*'Fixed Data'!X$52)),0)</f>
        <v>-1.0216561264822075E-2</v>
      </c>
      <c r="AB85" s="21">
        <f>IF($F$82&lt;0,(IF(2050-AA$80&lt;=0,0,(2/(2050-AA$80+1))*(1-(SUM($E85:AA85)/$F$82))*$F$82*'Fixed Data'!Y$52)),0)</f>
        <v>-5.1082806324110374E-3</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409</v>
      </c>
      <c r="C86" t="s">
        <v>410</v>
      </c>
      <c r="D86" t="s">
        <v>389</v>
      </c>
      <c r="E86" s="18"/>
      <c r="F86" s="18"/>
      <c r="G86" s="18"/>
      <c r="H86" s="21">
        <f>IF($G$82&lt;0,(IF(2050-G$80&lt;=0,0,(2/(2050-G$80+1))*(1-(SUM($E86:G86)/$G$82))*$G$82*'Fixed Data'!E$52)),0)</f>
        <v>-0.12285181818181823</v>
      </c>
      <c r="I86" s="21">
        <f>IF($G$82&lt;0,(IF(2050-H$80&lt;=0,0,(2/(2050-H$80+1))*(1-(SUM($E86:H86)/$G$82))*$G$82*'Fixed Data'!F$52)),0)</f>
        <v>-0.11700173160173163</v>
      </c>
      <c r="J86" s="21">
        <f>IF($G$82&lt;0,(IF(2050-I$80&lt;=0,0,(2/(2050-I$80+1))*(1-(SUM($E86:I86)/$G$82))*$G$82*'Fixed Data'!G$52)),0)</f>
        <v>-0.11115164502164505</v>
      </c>
      <c r="K86" s="21">
        <f>IF($G$82&lt;0,(IF(2050-J$80&lt;=0,0,(2/(2050-J$80+1))*(1-(SUM($E86:J86)/$G$82))*$G$82*'Fixed Data'!H$52)),0)</f>
        <v>-0.10530155844155845</v>
      </c>
      <c r="L86" s="21">
        <f>IF($G$82&lt;0,(IF(2050-K$80&lt;=0,0,(2/(2050-K$80+1))*(1-(SUM($E86:K86)/$G$82))*$G$82*'Fixed Data'!I$52)),0)</f>
        <v>-9.945147186147188E-2</v>
      </c>
      <c r="M86" s="21">
        <f>IF($G$82&lt;0,(IF(2050-L$80&lt;=0,0,(2/(2050-L$80+1))*(1-(SUM($E86:L86)/$G$82))*$G$82*'Fixed Data'!J$52)),0)</f>
        <v>-9.3601385281385313E-2</v>
      </c>
      <c r="N86" s="21">
        <f>IF($G$82&lt;0,(IF(2050-M$80&lt;=0,0,(2/(2050-M$80+1))*(1-(SUM($E86:M86)/$G$82))*$G$82*'Fixed Data'!K$52)),0)</f>
        <v>-8.7751298701298719E-2</v>
      </c>
      <c r="O86" s="21">
        <f>IF($G$82&lt;0,(IF(2050-N$80&lt;=0,0,(2/(2050-N$80+1))*(1-(SUM($E86:N86)/$G$82))*$G$82*'Fixed Data'!L$52)),0)</f>
        <v>-8.1901212121212152E-2</v>
      </c>
      <c r="P86" s="21">
        <f>IF($G$82&lt;0,(IF(2050-O$80&lt;=0,0,(2/(2050-O$80+1))*(1-(SUM($E86:O86)/$G$82))*$G$82*'Fixed Data'!M$52)),0)</f>
        <v>-7.6051125541125558E-2</v>
      </c>
      <c r="Q86" s="21">
        <f>IF($G$82&lt;0,(IF(2050-P$80&lt;=0,0,(2/(2050-P$80+1))*(1-(SUM($E86:P86)/$G$82))*$G$82*'Fixed Data'!N$52)),0)</f>
        <v>-7.0201038961038992E-2</v>
      </c>
      <c r="R86" s="21">
        <f>IF($G$82&lt;0,(IF(2050-Q$80&lt;=0,0,(2/(2050-Q$80+1))*(1-(SUM($E86:Q86)/$G$82))*$G$82*'Fixed Data'!O$52)),0)</f>
        <v>-6.4350952380952398E-2</v>
      </c>
      <c r="S86" s="21">
        <f>IF($G$82&lt;0,(IF(2050-R$80&lt;=0,0,(2/(2050-R$80+1))*(1-(SUM($E86:R86)/$G$82))*$G$82*'Fixed Data'!P$52)),0)</f>
        <v>-5.8500865800865838E-2</v>
      </c>
      <c r="T86" s="21">
        <f>IF($G$82&lt;0,(IF(2050-S$80&lt;=0,0,(2/(2050-S$80+1))*(1-(SUM($E86:S86)/$G$82))*$G$82*'Fixed Data'!Q$52)),0)</f>
        <v>-5.2650779220779223E-2</v>
      </c>
      <c r="U86" s="21">
        <f>IF($G$82&lt;0,(IF(2050-T$80&lt;=0,0,(2/(2050-T$80+1))*(1-(SUM($E86:T86)/$G$82))*$G$82*'Fixed Data'!R$52)),0)</f>
        <v>-4.6800692640692636E-2</v>
      </c>
      <c r="V86" s="21">
        <f>IF($G$82&lt;0,(IF(2050-U$80&lt;=0,0,(2/(2050-U$80+1))*(1-(SUM($E86:U86)/$G$82))*$G$82*'Fixed Data'!S$52)),0)</f>
        <v>-4.0950606060606076E-2</v>
      </c>
      <c r="W86" s="21">
        <f>IF($G$82&lt;0,(IF(2050-V$80&lt;=0,0,(2/(2050-V$80+1))*(1-(SUM($E86:V86)/$G$82))*$G$82*'Fixed Data'!T$52)),0)</f>
        <v>-3.5100519480519544E-2</v>
      </c>
      <c r="X86" s="21">
        <f>IF($G$82&lt;0,(IF(2050-W$80&lt;=0,0,(2/(2050-W$80+1))*(1-(SUM($E86:W86)/$G$82))*$G$82*'Fixed Data'!U$52)),0)</f>
        <v>-2.9250432900432919E-2</v>
      </c>
      <c r="Y86" s="21">
        <f>IF($G$82&lt;0,(IF(2050-X$80&lt;=0,0,(2/(2050-X$80+1))*(1-(SUM($E86:X86)/$G$82))*$G$82*'Fixed Data'!V$52)),0)</f>
        <v>-2.3400346320346373E-2</v>
      </c>
      <c r="Z86" s="21">
        <f>IF($G$82&lt;0,(IF(2050-Y$80&lt;=0,0,(2/(2050-Y$80+1))*(1-(SUM($E86:Y86)/$G$82))*$G$82*'Fixed Data'!W$52)),0)</f>
        <v>-1.7550259740259828E-2</v>
      </c>
      <c r="AA86" s="21">
        <f>IF($G$82&lt;0,(IF(2050-Z$80&lt;=0,0,(2/(2050-Z$80+1))*(1-(SUM($E86:Z86)/$G$82))*$G$82*'Fixed Data'!X$52)),0)</f>
        <v>-1.1700173160173166E-2</v>
      </c>
      <c r="AB86" s="21">
        <f>IF($G$82&lt;0,(IF(2050-AA$80&lt;=0,0,(2/(2050-AA$80+1))*(1-(SUM($E86:AA86)/$G$82))*$G$82*'Fixed Data'!Y$52)),0)</f>
        <v>-5.8500865800865335E-3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411</v>
      </c>
      <c r="C87" t="s">
        <v>412</v>
      </c>
      <c r="D87" t="s">
        <v>389</v>
      </c>
      <c r="E87" s="18"/>
      <c r="F87" s="18"/>
      <c r="G87" s="18"/>
      <c r="H87" s="18"/>
      <c r="I87" s="21">
        <f>IF($H$82&lt;0,(IF(2050-H$80&lt;=0,0,(2/(2050-H$80+1))*(1-(SUM($E87:H87)/$H$82))*$H$82*'Fixed Data'!F$52)),0)</f>
        <v>-0.12308523809523808</v>
      </c>
      <c r="J87" s="21">
        <f>IF($H$82&lt;0,(IF(2050-I$80&lt;=0,0,(2/(2050-I$80+1))*(1-(SUM($E87:I87)/$H$82))*$H$82*'Fixed Data'!G$52)),0)</f>
        <v>-0.1169309761904762</v>
      </c>
      <c r="K87" s="21">
        <f>IF($H$82&lt;0,(IF(2050-J$80&lt;=0,0,(2/(2050-J$80+1))*(1-(SUM($E87:J87)/$H$82))*$H$82*'Fixed Data'!H$52)),0)</f>
        <v>-0.11077671428571428</v>
      </c>
      <c r="L87" s="21">
        <f>IF($H$82&lt;0,(IF(2050-K$80&lt;=0,0,(2/(2050-K$80+1))*(1-(SUM($E87:K87)/$H$82))*$H$82*'Fixed Data'!I$52)),0)</f>
        <v>-0.10462245238095237</v>
      </c>
      <c r="M87" s="21">
        <f>IF($H$82&lt;0,(IF(2050-L$80&lt;=0,0,(2/(2050-L$80+1))*(1-(SUM($E87:L87)/$H$82))*$H$82*'Fixed Data'!J$52)),0)</f>
        <v>-9.8468190476190487E-2</v>
      </c>
      <c r="N87" s="21">
        <f>IF($H$82&lt;0,(IF(2050-M$80&lt;=0,0,(2/(2050-M$80+1))*(1-(SUM($E87:M87)/$H$82))*$H$82*'Fixed Data'!K$52)),0)</f>
        <v>-9.2313928571428561E-2</v>
      </c>
      <c r="O87" s="21">
        <f>IF($H$82&lt;0,(IF(2050-N$80&lt;=0,0,(2/(2050-N$80+1))*(1-(SUM($E87:N87)/$H$82))*$H$82*'Fixed Data'!L$52)),0)</f>
        <v>-8.6159666666666662E-2</v>
      </c>
      <c r="P87" s="21">
        <f>IF($H$82&lt;0,(IF(2050-O$80&lt;=0,0,(2/(2050-O$80+1))*(1-(SUM($E87:O87)/$H$82))*$H$82*'Fixed Data'!M$52)),0)</f>
        <v>-8.0005404761904764E-2</v>
      </c>
      <c r="Q87" s="21">
        <f>IF($H$82&lt;0,(IF(2050-P$80&lt;=0,0,(2/(2050-P$80+1))*(1-(SUM($E87:P87)/$H$82))*$H$82*'Fixed Data'!N$52)),0)</f>
        <v>-7.3851142857142865E-2</v>
      </c>
      <c r="R87" s="21">
        <f>IF($H$82&lt;0,(IF(2050-Q$80&lt;=0,0,(2/(2050-Q$80+1))*(1-(SUM($E87:Q87)/$H$82))*$H$82*'Fixed Data'!O$52)),0)</f>
        <v>-6.7696880952380939E-2</v>
      </c>
      <c r="S87" s="21">
        <f>IF($H$82&lt;0,(IF(2050-R$80&lt;=0,0,(2/(2050-R$80+1))*(1-(SUM($E87:R87)/$H$82))*$H$82*'Fixed Data'!P$52)),0)</f>
        <v>-6.1542619047619061E-2</v>
      </c>
      <c r="T87" s="21">
        <f>IF($H$82&lt;0,(IF(2050-S$80&lt;=0,0,(2/(2050-S$80+1))*(1-(SUM($E87:S87)/$H$82))*$H$82*'Fixed Data'!Q$52)),0)</f>
        <v>-5.5388357142857149E-2</v>
      </c>
      <c r="U87" s="21">
        <f>IF($H$82&lt;0,(IF(2050-T$80&lt;=0,0,(2/(2050-T$80+1))*(1-(SUM($E87:T87)/$H$82))*$H$82*'Fixed Data'!R$52)),0)</f>
        <v>-4.923409523809525E-2</v>
      </c>
      <c r="V87" s="21">
        <f>IF($H$82&lt;0,(IF(2050-U$80&lt;=0,0,(2/(2050-U$80+1))*(1-(SUM($E87:U87)/$H$82))*$H$82*'Fixed Data'!S$52)),0)</f>
        <v>-4.3079833333333359E-2</v>
      </c>
      <c r="W87" s="21">
        <f>IF($H$82&lt;0,(IF(2050-V$80&lt;=0,0,(2/(2050-V$80+1))*(1-(SUM($E87:V87)/$H$82))*$H$82*'Fixed Data'!T$52)),0)</f>
        <v>-3.692557142857146E-2</v>
      </c>
      <c r="X87" s="21">
        <f>IF($H$82&lt;0,(IF(2050-W$80&lt;=0,0,(2/(2050-W$80+1))*(1-(SUM($E87:W87)/$H$82))*$H$82*'Fixed Data'!U$52)),0)</f>
        <v>-3.0771309523809558E-2</v>
      </c>
      <c r="Y87" s="21">
        <f>IF($H$82&lt;0,(IF(2050-X$80&lt;=0,0,(2/(2050-X$80+1))*(1-(SUM($E87:X87)/$H$82))*$H$82*'Fixed Data'!V$52)),0)</f>
        <v>-2.4617047619047646E-2</v>
      </c>
      <c r="Z87" s="21">
        <f>IF($H$82&lt;0,(IF(2050-Y$80&lt;=0,0,(2/(2050-Y$80+1))*(1-(SUM($E87:Y87)/$H$82))*$H$82*'Fixed Data'!W$52)),0)</f>
        <v>-1.846278571428572E-2</v>
      </c>
      <c r="AA87" s="21">
        <f>IF($H$82&lt;0,(IF(2050-Z$80&lt;=0,0,(2/(2050-Z$80+1))*(1-(SUM($E87:Z87)/$H$82))*$H$82*'Fixed Data'!X$52)),0)</f>
        <v>-1.2308523809523859E-2</v>
      </c>
      <c r="AB87" s="21">
        <f>IF($H$82&lt;0,(IF(2050-AA$80&lt;=0,0,(2/(2050-AA$80+1))*(1-(SUM($E87:AA87)/$H$82))*$H$82*'Fixed Data'!Y$52)),0)</f>
        <v>-6.1542619047618829E-3</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413</v>
      </c>
      <c r="C88" t="s">
        <v>414</v>
      </c>
      <c r="D88" t="s">
        <v>389</v>
      </c>
      <c r="E88" s="18"/>
      <c r="F88" s="18"/>
      <c r="G88" s="18"/>
      <c r="H88" s="18"/>
      <c r="I88" s="18"/>
      <c r="J88" s="21">
        <f>IF($I$82&lt;0,(IF(2050-I$80&lt;=0,0,(2/(2050-I$80+1))*(1-(SUM($E88:I88)/$I$82))*$I$82*'Fixed Data'!G$52)),0)</f>
        <v>-0.13513700000000003</v>
      </c>
      <c r="K88" s="21">
        <f>IF($I$82&lt;0,(IF(2050-J$80&lt;=0,0,(2/(2050-J$80+1))*(1-(SUM($E88:J88)/$I$82))*$I$82*'Fixed Data'!H$52)),0)</f>
        <v>-0.12802452631578951</v>
      </c>
      <c r="L88" s="21">
        <f>IF($I$82&lt;0,(IF(2050-K$80&lt;=0,0,(2/(2050-K$80+1))*(1-(SUM($E88:K88)/$I$82))*$I$82*'Fixed Data'!I$52)),0)</f>
        <v>-0.12091205263157899</v>
      </c>
      <c r="M88" s="21">
        <f>IF($I$82&lt;0,(IF(2050-L$80&lt;=0,0,(2/(2050-L$80+1))*(1-(SUM($E88:L88)/$I$82))*$I$82*'Fixed Data'!J$52)),0)</f>
        <v>-0.11379957894736845</v>
      </c>
      <c r="N88" s="21">
        <f>IF($I$82&lt;0,(IF(2050-M$80&lt;=0,0,(2/(2050-M$80+1))*(1-(SUM($E88:M88)/$I$82))*$I$82*'Fixed Data'!K$52)),0)</f>
        <v>-0.10668710526315792</v>
      </c>
      <c r="O88" s="21">
        <f>IF($I$82&lt;0,(IF(2050-N$80&lt;=0,0,(2/(2050-N$80+1))*(1-(SUM($E88:N88)/$I$82))*$I$82*'Fixed Data'!L$52)),0)</f>
        <v>-9.9574631578947387E-2</v>
      </c>
      <c r="P88" s="21">
        <f>IF($I$82&lt;0,(IF(2050-O$80&lt;=0,0,(2/(2050-O$80+1))*(1-(SUM($E88:O88)/$I$82))*$I$82*'Fixed Data'!M$52)),0)</f>
        <v>-9.2462157894736871E-2</v>
      </c>
      <c r="Q88" s="21">
        <f>IF($I$82&lt;0,(IF(2050-P$80&lt;=0,0,(2/(2050-P$80+1))*(1-(SUM($E88:P88)/$I$82))*$I$82*'Fixed Data'!N$52)),0)</f>
        <v>-8.5349684210526328E-2</v>
      </c>
      <c r="R88" s="21">
        <f>IF($I$82&lt;0,(IF(2050-Q$80&lt;=0,0,(2/(2050-Q$80+1))*(1-(SUM($E88:Q88)/$I$82))*$I$82*'Fixed Data'!O$52)),0)</f>
        <v>-7.8237210526315798E-2</v>
      </c>
      <c r="S88" s="21">
        <f>IF($I$82&lt;0,(IF(2050-R$80&lt;=0,0,(2/(2050-R$80+1))*(1-(SUM($E88:R88)/$I$82))*$I$82*'Fixed Data'!P$52)),0)</f>
        <v>-7.1124736842105296E-2</v>
      </c>
      <c r="T88" s="21">
        <f>IF($I$82&lt;0,(IF(2050-S$80&lt;=0,0,(2/(2050-S$80+1))*(1-(SUM($E88:S88)/$I$82))*$I$82*'Fixed Data'!Q$52)),0)</f>
        <v>-6.401226315789478E-2</v>
      </c>
      <c r="U88" s="21">
        <f>IF($I$82&lt;0,(IF(2050-T$80&lt;=0,0,(2/(2050-T$80+1))*(1-(SUM($E88:T88)/$I$82))*$I$82*'Fixed Data'!R$52)),0)</f>
        <v>-5.6899789473684237E-2</v>
      </c>
      <c r="V88" s="21">
        <f>IF($I$82&lt;0,(IF(2050-U$80&lt;=0,0,(2/(2050-U$80+1))*(1-(SUM($E88:U88)/$I$82))*$I$82*'Fixed Data'!S$52)),0)</f>
        <v>-4.9787315789473707E-2</v>
      </c>
      <c r="W88" s="21">
        <f>IF($I$82&lt;0,(IF(2050-V$80&lt;=0,0,(2/(2050-V$80+1))*(1-(SUM($E88:V88)/$I$82))*$I$82*'Fixed Data'!T$52)),0)</f>
        <v>-4.2674842105263171E-2</v>
      </c>
      <c r="X88" s="21">
        <f>IF($I$82&lt;0,(IF(2050-W$80&lt;=0,0,(2/(2050-W$80+1))*(1-(SUM($E88:W88)/$I$82))*$I$82*'Fixed Data'!U$52)),0)</f>
        <v>-3.5562368421052648E-2</v>
      </c>
      <c r="Y88" s="21">
        <f>IF($I$82&lt;0,(IF(2050-X$80&lt;=0,0,(2/(2050-X$80+1))*(1-(SUM($E88:X88)/$I$82))*$I$82*'Fixed Data'!V$52)),0)</f>
        <v>-2.8449894736842146E-2</v>
      </c>
      <c r="Z88" s="21">
        <f>IF($I$82&lt;0,(IF(2050-Y$80&lt;=0,0,(2/(2050-Y$80+1))*(1-(SUM($E88:Y88)/$I$82))*$I$82*'Fixed Data'!W$52)),0)</f>
        <v>-2.1337421052631575E-2</v>
      </c>
      <c r="AA88" s="21">
        <f>IF($I$82&lt;0,(IF(2050-Z$80&lt;=0,0,(2/(2050-Z$80+1))*(1-(SUM($E88:Z88)/$I$82))*$I$82*'Fixed Data'!X$52)),0)</f>
        <v>-1.4224947368421101E-2</v>
      </c>
      <c r="AB88" s="21">
        <f>IF($I$82&lt;0,(IF(2050-AA$80&lt;=0,0,(2/(2050-AA$80+1))*(1-(SUM($E88:AA88)/$I$82))*$I$82*'Fixed Data'!Y$52)),0)</f>
        <v>-7.1124736842105504E-3</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415</v>
      </c>
      <c r="C89" t="s">
        <v>416</v>
      </c>
      <c r="D89" t="s">
        <v>389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417</v>
      </c>
      <c r="C90" t="s">
        <v>418</v>
      </c>
      <c r="D90" t="s">
        <v>389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419</v>
      </c>
      <c r="C91" t="s">
        <v>420</v>
      </c>
      <c r="D91" t="s">
        <v>389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421</v>
      </c>
      <c r="C92" t="s">
        <v>422</v>
      </c>
      <c r="D92" t="s">
        <v>389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423</v>
      </c>
      <c r="C93" t="s">
        <v>424</v>
      </c>
      <c r="D93" t="s">
        <v>389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425</v>
      </c>
      <c r="C94" t="s">
        <v>426</v>
      </c>
      <c r="D94" t="s">
        <v>389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427</v>
      </c>
      <c r="C95" t="s">
        <v>428</v>
      </c>
      <c r="D95" t="s">
        <v>389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429</v>
      </c>
      <c r="C96" t="s">
        <v>430</v>
      </c>
      <c r="D96" t="s">
        <v>389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431</v>
      </c>
      <c r="C97" t="s">
        <v>432</v>
      </c>
      <c r="D97" t="s">
        <v>389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433</v>
      </c>
      <c r="C98" t="s">
        <v>434</v>
      </c>
      <c r="D98" t="s">
        <v>389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435</v>
      </c>
      <c r="C99" t="s">
        <v>436</v>
      </c>
      <c r="D99" t="s">
        <v>389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437</v>
      </c>
      <c r="C100" t="s">
        <v>438</v>
      </c>
      <c r="D100" t="s">
        <v>389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439</v>
      </c>
      <c r="C101" t="s">
        <v>440</v>
      </c>
      <c r="D101" t="s">
        <v>389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441</v>
      </c>
      <c r="C102" t="s">
        <v>442</v>
      </c>
      <c r="D102" t="s">
        <v>389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443</v>
      </c>
      <c r="C103" t="s">
        <v>444</v>
      </c>
      <c r="D103" t="s">
        <v>389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445</v>
      </c>
      <c r="C104" t="s">
        <v>446</v>
      </c>
      <c r="D104" t="s">
        <v>389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447</v>
      </c>
      <c r="C105" t="s">
        <v>448</v>
      </c>
      <c r="D105" t="s">
        <v>389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449</v>
      </c>
      <c r="C106" t="s">
        <v>450</v>
      </c>
      <c r="D106" t="s">
        <v>389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451</v>
      </c>
      <c r="C107" t="s">
        <v>452</v>
      </c>
      <c r="D107" t="s">
        <v>389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526</v>
      </c>
      <c r="C108" t="s">
        <v>527</v>
      </c>
      <c r="D108" t="s">
        <v>389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528</v>
      </c>
      <c r="C109" t="s">
        <v>529</v>
      </c>
      <c r="D109" t="s">
        <v>389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530</v>
      </c>
      <c r="C110" t="s">
        <v>531</v>
      </c>
      <c r="D110" t="s">
        <v>389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532</v>
      </c>
      <c r="C111" t="s">
        <v>533</v>
      </c>
      <c r="D111" t="s">
        <v>389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534</v>
      </c>
      <c r="C112" t="s">
        <v>535</v>
      </c>
      <c r="D112" t="s">
        <v>389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536</v>
      </c>
      <c r="C113" t="s">
        <v>537</v>
      </c>
      <c r="D113" t="s">
        <v>389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538</v>
      </c>
      <c r="C114" t="s">
        <v>539</v>
      </c>
      <c r="D114" t="s">
        <v>389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540</v>
      </c>
      <c r="C115" t="s">
        <v>541</v>
      </c>
      <c r="D115" t="s">
        <v>389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542</v>
      </c>
      <c r="C116" t="s">
        <v>543</v>
      </c>
      <c r="D116" t="s">
        <v>389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544</v>
      </c>
      <c r="C117" t="s">
        <v>545</v>
      </c>
      <c r="D117" t="s">
        <v>389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546</v>
      </c>
      <c r="C118" t="s">
        <v>547</v>
      </c>
      <c r="D118" t="s">
        <v>389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548</v>
      </c>
      <c r="C119" t="s">
        <v>549</v>
      </c>
      <c r="D119" t="s">
        <v>389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550</v>
      </c>
      <c r="C120" t="s">
        <v>551</v>
      </c>
      <c r="D120" t="s">
        <v>389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552</v>
      </c>
      <c r="C121" t="s">
        <v>553</v>
      </c>
      <c r="D121" t="s">
        <v>389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554</v>
      </c>
      <c r="C122" t="s">
        <v>555</v>
      </c>
      <c r="D122" t="s">
        <v>389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556</v>
      </c>
      <c r="C123" t="s">
        <v>557</v>
      </c>
      <c r="D123" t="s">
        <v>389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558</v>
      </c>
      <c r="C124" t="s">
        <v>559</v>
      </c>
      <c r="D124" t="s">
        <v>389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560</v>
      </c>
      <c r="C125" t="s">
        <v>561</v>
      </c>
      <c r="D125" t="s">
        <v>389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562</v>
      </c>
      <c r="C126" t="s">
        <v>563</v>
      </c>
      <c r="D126" t="s">
        <v>389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564</v>
      </c>
      <c r="C127" t="s">
        <v>565</v>
      </c>
      <c r="D127" t="s">
        <v>389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453</v>
      </c>
      <c r="C128" t="s">
        <v>454</v>
      </c>
      <c r="D128" t="s">
        <v>389</v>
      </c>
      <c r="E128" s="21">
        <f>SUM(E84:E127)</f>
        <v>0</v>
      </c>
      <c r="F128" s="21">
        <f t="shared" ref="F128:AW128" si="10">SUM(F84:F127)</f>
        <v>-0.1126141666666667</v>
      </c>
      <c r="G128" s="21">
        <f t="shared" si="10"/>
        <v>-0.22010007246376814</v>
      </c>
      <c r="H128" s="21">
        <f t="shared" si="10"/>
        <v>-0.3329473418972333</v>
      </c>
      <c r="I128" s="21">
        <f t="shared" si="10"/>
        <v>-0.44017794466403165</v>
      </c>
      <c r="J128" s="21">
        <f t="shared" si="10"/>
        <v>-0.55330604743083012</v>
      </c>
      <c r="K128" s="21">
        <f t="shared" si="10"/>
        <v>-0.52418467651341794</v>
      </c>
      <c r="L128" s="21">
        <f t="shared" si="10"/>
        <v>-0.49506330559600586</v>
      </c>
      <c r="M128" s="21">
        <f t="shared" si="10"/>
        <v>-0.46594193467859379</v>
      </c>
      <c r="N128" s="21">
        <f t="shared" si="10"/>
        <v>-0.43682056376118172</v>
      </c>
      <c r="O128" s="21">
        <f t="shared" si="10"/>
        <v>-0.40769919284376965</v>
      </c>
      <c r="P128" s="21">
        <f t="shared" si="10"/>
        <v>-0.37857782192635747</v>
      </c>
      <c r="Q128" s="21">
        <f t="shared" si="10"/>
        <v>-0.3494564510089454</v>
      </c>
      <c r="R128" s="21">
        <f t="shared" si="10"/>
        <v>-0.32033508009153322</v>
      </c>
      <c r="S128" s="21">
        <f t="shared" si="10"/>
        <v>-0.29121370917412126</v>
      </c>
      <c r="T128" s="21">
        <f t="shared" si="10"/>
        <v>-0.26209233825670908</v>
      </c>
      <c r="U128" s="21">
        <f t="shared" si="10"/>
        <v>-0.23297096733929695</v>
      </c>
      <c r="V128" s="21">
        <f t="shared" si="10"/>
        <v>-0.20384959642188488</v>
      </c>
      <c r="W128" s="21">
        <f t="shared" si="10"/>
        <v>-0.17472822550447281</v>
      </c>
      <c r="X128" s="21">
        <f t="shared" si="10"/>
        <v>-0.14560685458706069</v>
      </c>
      <c r="Y128" s="21">
        <f t="shared" si="10"/>
        <v>-0.11648548366964859</v>
      </c>
      <c r="Z128" s="21">
        <f t="shared" si="10"/>
        <v>-8.7364112752236461E-2</v>
      </c>
      <c r="AA128" s="21">
        <f t="shared" si="10"/>
        <v>-5.8242741834824308E-2</v>
      </c>
      <c r="AB128" s="21">
        <f t="shared" si="10"/>
        <v>-2.9121370917412057E-2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455</v>
      </c>
      <c r="C129" t="s">
        <v>456</v>
      </c>
      <c r="D129" t="s">
        <v>389</v>
      </c>
      <c r="E129" s="21">
        <v>0</v>
      </c>
      <c r="F129" s="21">
        <f>E131</f>
        <v>-1.3513700000000004</v>
      </c>
      <c r="G129" s="21">
        <f t="shared" ref="G129:AW129" si="11">F131</f>
        <v>-2.5311508333333337</v>
      </c>
      <c r="H129" s="21">
        <f t="shared" si="11"/>
        <v>-3.662420760869566</v>
      </c>
      <c r="I129" s="21">
        <f t="shared" si="11"/>
        <v>-4.6218684189723325</v>
      </c>
      <c r="J129" s="21">
        <f t="shared" si="11"/>
        <v>-5.5330604743083009</v>
      </c>
      <c r="K129" s="21">
        <f t="shared" si="11"/>
        <v>-4.9797544268774709</v>
      </c>
      <c r="L129" s="21">
        <f t="shared" si="11"/>
        <v>-4.4555697503640532</v>
      </c>
      <c r="M129" s="21">
        <f t="shared" si="11"/>
        <v>-3.9605064447680474</v>
      </c>
      <c r="N129" s="21">
        <f t="shared" si="11"/>
        <v>-3.4945645100894538</v>
      </c>
      <c r="O129" s="21">
        <f t="shared" si="11"/>
        <v>-3.0577439463282721</v>
      </c>
      <c r="P129" s="21">
        <f t="shared" si="11"/>
        <v>-2.6500447534845026</v>
      </c>
      <c r="Q129" s="21">
        <f t="shared" si="11"/>
        <v>-2.2714669315581451</v>
      </c>
      <c r="R129" s="21">
        <f t="shared" si="11"/>
        <v>-1.9220104805491998</v>
      </c>
      <c r="S129" s="21">
        <f t="shared" si="11"/>
        <v>-1.6016754004576665</v>
      </c>
      <c r="T129" s="21">
        <f t="shared" si="11"/>
        <v>-1.3104616912835452</v>
      </c>
      <c r="U129" s="21">
        <f t="shared" si="11"/>
        <v>-1.0483693530268361</v>
      </c>
      <c r="V129" s="21">
        <f t="shared" si="11"/>
        <v>-0.81539838568753908</v>
      </c>
      <c r="W129" s="21">
        <f t="shared" si="11"/>
        <v>-0.61154878926565415</v>
      </c>
      <c r="X129" s="21">
        <f t="shared" si="11"/>
        <v>-0.43682056376118134</v>
      </c>
      <c r="Y129" s="21">
        <f t="shared" si="11"/>
        <v>-0.29121370917412065</v>
      </c>
      <c r="Z129" s="21">
        <f t="shared" si="11"/>
        <v>-0.17472822550447206</v>
      </c>
      <c r="AA129" s="21">
        <f t="shared" si="11"/>
        <v>-8.7364112752235601E-2</v>
      </c>
      <c r="AB129" s="21">
        <f t="shared" si="11"/>
        <v>-2.9121370917411293E-2</v>
      </c>
      <c r="AC129" s="21">
        <f t="shared" si="11"/>
        <v>7.6327832942979512E-16</v>
      </c>
      <c r="AD129" s="21">
        <f t="shared" si="11"/>
        <v>7.6327832942979512E-16</v>
      </c>
      <c r="AE129" s="21">
        <f t="shared" si="11"/>
        <v>7.6327832942979512E-16</v>
      </c>
      <c r="AF129" s="21">
        <f t="shared" si="11"/>
        <v>7.6327832942979512E-16</v>
      </c>
      <c r="AG129" s="21">
        <f t="shared" si="11"/>
        <v>7.6327832942979512E-16</v>
      </c>
      <c r="AH129" s="21">
        <f t="shared" si="11"/>
        <v>7.6327832942979512E-16</v>
      </c>
      <c r="AI129" s="21">
        <f t="shared" si="11"/>
        <v>7.6327832942979512E-16</v>
      </c>
      <c r="AJ129" s="21">
        <f t="shared" si="11"/>
        <v>7.6327832942979512E-16</v>
      </c>
      <c r="AK129" s="21">
        <f t="shared" si="11"/>
        <v>7.6327832942979512E-16</v>
      </c>
      <c r="AL129" s="21">
        <f t="shared" si="11"/>
        <v>7.6327832942979512E-16</v>
      </c>
      <c r="AM129" s="21">
        <f t="shared" si="11"/>
        <v>7.6327832942979512E-16</v>
      </c>
      <c r="AN129" s="21">
        <f t="shared" si="11"/>
        <v>7.6327832942979512E-16</v>
      </c>
      <c r="AO129" s="21">
        <f t="shared" si="11"/>
        <v>7.6327832942979512E-16</v>
      </c>
      <c r="AP129" s="21">
        <f t="shared" si="11"/>
        <v>7.6327832942979512E-16</v>
      </c>
      <c r="AQ129" s="21">
        <f t="shared" si="11"/>
        <v>7.6327832942979512E-16</v>
      </c>
      <c r="AR129" s="21">
        <f t="shared" si="11"/>
        <v>7.6327832942979512E-16</v>
      </c>
      <c r="AS129" s="21">
        <f t="shared" si="11"/>
        <v>7.6327832942979512E-16</v>
      </c>
      <c r="AT129" s="21">
        <f t="shared" si="11"/>
        <v>7.6327832942979512E-16</v>
      </c>
      <c r="AU129" s="21">
        <f t="shared" si="11"/>
        <v>7.6327832942979512E-16</v>
      </c>
      <c r="AV129" s="21">
        <f t="shared" si="11"/>
        <v>7.6327832942979512E-16</v>
      </c>
      <c r="AW129" s="21">
        <f t="shared" si="11"/>
        <v>7.6327832942979512E-16</v>
      </c>
      <c r="AX129" s="21">
        <f>AW131</f>
        <v>7.6327832942979512E-16</v>
      </c>
      <c r="AY129" s="21">
        <f>AX131</f>
        <v>7.6327832942979512E-16</v>
      </c>
      <c r="AZ129" s="21">
        <f>AY131</f>
        <v>7.6327832942979512E-16</v>
      </c>
      <c r="BA129" s="21">
        <f>AZ131</f>
        <v>7.6327832942979512E-16</v>
      </c>
      <c r="BB129" s="21">
        <f>BA131</f>
        <v>7.6327832942979512E-16</v>
      </c>
    </row>
    <row r="130" spans="1:54" ht="15" customHeight="1" outlineLevel="2">
      <c r="A130" s="8"/>
      <c r="B130" t="s">
        <v>457</v>
      </c>
      <c r="C130" t="s">
        <v>458</v>
      </c>
      <c r="D130" t="s">
        <v>389</v>
      </c>
      <c r="E130" s="21">
        <f>E131*(1/(1+'Fixed Data'!$B$10))</f>
        <v>-1.3003945342571215</v>
      </c>
      <c r="F130" s="21">
        <f>F131*(1/(1+'Fixed Data'!$B$10))</f>
        <v>-2.4356724724146788</v>
      </c>
      <c r="G130" s="21">
        <f>G131*(1/(1+'Fixed Data'!$B$10))</f>
        <v>-3.5242694003748714</v>
      </c>
      <c r="H130" s="21">
        <f>H131*(1/(1+'Fixed Data'!$B$10))</f>
        <v>-4.4475254224137153</v>
      </c>
      <c r="I130" s="21">
        <f>I131*(1/(1+'Fixed Data'!$B$10))</f>
        <v>-5.3243461069171492</v>
      </c>
      <c r="J130" s="21">
        <f>J131*(1/(1+'Fixed Data'!$B$10))</f>
        <v>-4.7919114962254348</v>
      </c>
      <c r="K130" s="21">
        <f>K131*(1/(1+'Fixed Data'!$B$10))</f>
        <v>-4.2874997597806521</v>
      </c>
      <c r="L130" s="21">
        <f>L131*(1/(1+'Fixed Data'!$B$10))</f>
        <v>-3.8111108975828021</v>
      </c>
      <c r="M130" s="21">
        <f>M131*(1/(1+'Fixed Data'!$B$10))</f>
        <v>-3.3627449096318842</v>
      </c>
      <c r="N130" s="21">
        <f>N131*(1/(1+'Fixed Data'!$B$10))</f>
        <v>-2.942401795927899</v>
      </c>
      <c r="O130" s="21">
        <f>O131*(1/(1+'Fixed Data'!$B$10))</f>
        <v>-2.5500815564708459</v>
      </c>
      <c r="P130" s="21">
        <f>P131*(1/(1+'Fixed Data'!$B$10))</f>
        <v>-2.185784191260725</v>
      </c>
      <c r="Q130" s="21">
        <f>Q131*(1/(1+'Fixed Data'!$B$10))</f>
        <v>-1.8495097002975365</v>
      </c>
      <c r="R130" s="21">
        <f>R131*(1/(1+'Fixed Data'!$B$10))</f>
        <v>-1.5412580835812806</v>
      </c>
      <c r="S130" s="21">
        <f>S131*(1/(1+'Fixed Data'!$B$10))</f>
        <v>-1.2610293411119566</v>
      </c>
      <c r="T130" s="21">
        <f>T131*(1/(1+'Fixed Data'!$B$10))</f>
        <v>-1.0088234728895653</v>
      </c>
      <c r="U130" s="21">
        <f>U131*(1/(1+'Fixed Data'!$B$10))</f>
        <v>-0.78464047891410627</v>
      </c>
      <c r="V130" s="21">
        <f>V131*(1/(1+'Fixed Data'!$B$10))</f>
        <v>-0.5884803591855795</v>
      </c>
      <c r="W130" s="21">
        <f>W131*(1/(1+'Fixed Data'!$B$10))</f>
        <v>-0.42034311370398519</v>
      </c>
      <c r="X130" s="21">
        <f>X131*(1/(1+'Fixed Data'!$B$10))</f>
        <v>-0.28022874246932322</v>
      </c>
      <c r="Y130" s="21">
        <f>Y131*(1/(1+'Fixed Data'!$B$10))</f>
        <v>-0.16813724548159362</v>
      </c>
      <c r="Z130" s="21">
        <f>Z131*(1/(1+'Fixed Data'!$B$10))</f>
        <v>-8.4068622740796392E-2</v>
      </c>
      <c r="AA130" s="21">
        <f>AA131*(1/(1+'Fixed Data'!$B$10))</f>
        <v>-2.8022874246931579E-2</v>
      </c>
      <c r="AB130" s="21">
        <f>AB131*(1/(1+'Fixed Data'!$B$10))</f>
        <v>7.3448646019033417E-16</v>
      </c>
      <c r="AC130" s="21">
        <f>AC131*(1/(1+'Fixed Data'!$B$10))</f>
        <v>7.3448646019033417E-16</v>
      </c>
      <c r="AD130" s="21">
        <f>AD131*(1/(1+'Fixed Data'!$B$10))</f>
        <v>7.3448646019033417E-16</v>
      </c>
      <c r="AE130" s="21">
        <f>AE131*(1/(1+'Fixed Data'!$B$10))</f>
        <v>7.3448646019033417E-16</v>
      </c>
      <c r="AF130" s="21">
        <f>AF131*(1/(1+'Fixed Data'!$B$10))</f>
        <v>7.3448646019033417E-16</v>
      </c>
      <c r="AG130" s="21">
        <f>AG131*(1/(1+'Fixed Data'!$B$10))</f>
        <v>7.3448646019033417E-16</v>
      </c>
      <c r="AH130" s="21">
        <f>AH131*(1/(1+'Fixed Data'!$B$10))</f>
        <v>7.3448646019033417E-16</v>
      </c>
      <c r="AI130" s="21">
        <f>AI131*(1/(1+'Fixed Data'!$B$10))</f>
        <v>7.3448646019033417E-16</v>
      </c>
      <c r="AJ130" s="21">
        <f>AJ131*(1/(1+'Fixed Data'!$B$10))</f>
        <v>7.3448646019033417E-16</v>
      </c>
      <c r="AK130" s="21">
        <f>AK131*(1/(1+'Fixed Data'!$B$10))</f>
        <v>7.3448646019033417E-16</v>
      </c>
      <c r="AL130" s="21">
        <f>AL131*(1/(1+'Fixed Data'!$B$10))</f>
        <v>7.3448646019033417E-16</v>
      </c>
      <c r="AM130" s="21">
        <f>AM131*(1/(1+'Fixed Data'!$B$10))</f>
        <v>7.3448646019033417E-16</v>
      </c>
      <c r="AN130" s="21">
        <f>AN131*(1/(1+'Fixed Data'!$B$10))</f>
        <v>7.3448646019033417E-16</v>
      </c>
      <c r="AO130" s="21">
        <f>AO131*(1/(1+'Fixed Data'!$B$10))</f>
        <v>7.3448646019033417E-16</v>
      </c>
      <c r="AP130" s="21">
        <f>AP131*(1/(1+'Fixed Data'!$B$10))</f>
        <v>7.3448646019033417E-16</v>
      </c>
      <c r="AQ130" s="21">
        <f>AQ131*(1/(1+'Fixed Data'!$B$10))</f>
        <v>7.3448646019033417E-16</v>
      </c>
      <c r="AR130" s="21">
        <f>AR131*(1/(1+'Fixed Data'!$B$10))</f>
        <v>7.3448646019033417E-16</v>
      </c>
      <c r="AS130" s="21">
        <f>AS131*(1/(1+'Fixed Data'!$B$10))</f>
        <v>7.3448646019033417E-16</v>
      </c>
      <c r="AT130" s="21">
        <f>AT131*(1/(1+'Fixed Data'!$B$10))</f>
        <v>7.3448646019033417E-16</v>
      </c>
      <c r="AU130" s="21">
        <f>AU131*(1/(1+'Fixed Data'!$B$10))</f>
        <v>7.3448646019033417E-16</v>
      </c>
      <c r="AV130" s="21">
        <f>AV131*(1/(1+'Fixed Data'!$B$10))</f>
        <v>7.3448646019033417E-16</v>
      </c>
      <c r="AW130" s="21">
        <f>AW131*(1/(1+'Fixed Data'!$B$10))</f>
        <v>7.3448646019033417E-16</v>
      </c>
      <c r="AX130" s="21">
        <f>AX131*(1/(1+'Fixed Data'!$B$10))</f>
        <v>7.3448646019033417E-16</v>
      </c>
      <c r="AY130" s="21">
        <f>AY131*(1/(1+'Fixed Data'!$B$10))</f>
        <v>7.3448646019033417E-16</v>
      </c>
      <c r="AZ130" s="21">
        <f>AZ131*(1/(1+'Fixed Data'!$B$10))</f>
        <v>7.3448646019033417E-16</v>
      </c>
      <c r="BA130" s="21">
        <f>BA131*(1/(1+'Fixed Data'!$B$10))</f>
        <v>7.3448646019033417E-16</v>
      </c>
      <c r="BB130" s="21">
        <f>BB131*(1/(1+'Fixed Data'!$B$10))</f>
        <v>7.3448646019033417E-16</v>
      </c>
    </row>
    <row r="131" spans="1:54" ht="13.9" customHeight="1" outlineLevel="2">
      <c r="A131" s="8"/>
      <c r="B131" t="s">
        <v>459</v>
      </c>
      <c r="C131" t="s">
        <v>460</v>
      </c>
      <c r="D131" t="s">
        <v>389</v>
      </c>
      <c r="E131" s="21">
        <f t="shared" ref="E131:BB131" si="12">E82-E128+E129</f>
        <v>-1.3513700000000004</v>
      </c>
      <c r="F131" s="21">
        <f t="shared" si="12"/>
        <v>-2.5311508333333337</v>
      </c>
      <c r="G131" s="21">
        <f t="shared" si="12"/>
        <v>-3.662420760869566</v>
      </c>
      <c r="H131" s="21">
        <f t="shared" si="12"/>
        <v>-4.6218684189723325</v>
      </c>
      <c r="I131" s="21">
        <f t="shared" si="12"/>
        <v>-5.5330604743083009</v>
      </c>
      <c r="J131" s="21">
        <f t="shared" si="12"/>
        <v>-4.9797544268774709</v>
      </c>
      <c r="K131" s="21">
        <f t="shared" si="12"/>
        <v>-4.4555697503640532</v>
      </c>
      <c r="L131" s="21">
        <f t="shared" si="12"/>
        <v>-3.9605064447680474</v>
      </c>
      <c r="M131" s="21">
        <f t="shared" si="12"/>
        <v>-3.4945645100894538</v>
      </c>
      <c r="N131" s="21">
        <f t="shared" si="12"/>
        <v>-3.0577439463282721</v>
      </c>
      <c r="O131" s="21">
        <f t="shared" si="12"/>
        <v>-2.6500447534845026</v>
      </c>
      <c r="P131" s="21">
        <f t="shared" si="12"/>
        <v>-2.2714669315581451</v>
      </c>
      <c r="Q131" s="21">
        <f t="shared" si="12"/>
        <v>-1.9220104805491998</v>
      </c>
      <c r="R131" s="21">
        <f t="shared" si="12"/>
        <v>-1.6016754004576665</v>
      </c>
      <c r="S131" s="21">
        <f t="shared" si="12"/>
        <v>-1.3104616912835452</v>
      </c>
      <c r="T131" s="21">
        <f t="shared" si="12"/>
        <v>-1.0483693530268361</v>
      </c>
      <c r="U131" s="21">
        <f t="shared" si="12"/>
        <v>-0.81539838568753908</v>
      </c>
      <c r="V131" s="21">
        <f t="shared" si="12"/>
        <v>-0.61154878926565415</v>
      </c>
      <c r="W131" s="21">
        <f t="shared" si="12"/>
        <v>-0.43682056376118134</v>
      </c>
      <c r="X131" s="21">
        <f t="shared" si="12"/>
        <v>-0.29121370917412065</v>
      </c>
      <c r="Y131" s="21">
        <f t="shared" si="12"/>
        <v>-0.17472822550447206</v>
      </c>
      <c r="Z131" s="21">
        <f t="shared" si="12"/>
        <v>-8.7364112752235601E-2</v>
      </c>
      <c r="AA131" s="21">
        <f t="shared" si="12"/>
        <v>-2.9121370917411293E-2</v>
      </c>
      <c r="AB131" s="21">
        <f t="shared" si="12"/>
        <v>7.6327832942979512E-16</v>
      </c>
      <c r="AC131" s="21">
        <f t="shared" si="12"/>
        <v>7.6327832942979512E-16</v>
      </c>
      <c r="AD131" s="21">
        <f t="shared" si="12"/>
        <v>7.6327832942979512E-16</v>
      </c>
      <c r="AE131" s="21">
        <f t="shared" si="12"/>
        <v>7.6327832942979512E-16</v>
      </c>
      <c r="AF131" s="21">
        <f t="shared" si="12"/>
        <v>7.6327832942979512E-16</v>
      </c>
      <c r="AG131" s="21">
        <f t="shared" si="12"/>
        <v>7.6327832942979512E-16</v>
      </c>
      <c r="AH131" s="21">
        <f t="shared" si="12"/>
        <v>7.6327832942979512E-16</v>
      </c>
      <c r="AI131" s="21">
        <f t="shared" si="12"/>
        <v>7.6327832942979512E-16</v>
      </c>
      <c r="AJ131" s="21">
        <f t="shared" si="12"/>
        <v>7.6327832942979512E-16</v>
      </c>
      <c r="AK131" s="21">
        <f t="shared" si="12"/>
        <v>7.6327832942979512E-16</v>
      </c>
      <c r="AL131" s="21">
        <f t="shared" si="12"/>
        <v>7.6327832942979512E-16</v>
      </c>
      <c r="AM131" s="21">
        <f t="shared" si="12"/>
        <v>7.6327832942979512E-16</v>
      </c>
      <c r="AN131" s="21">
        <f t="shared" si="12"/>
        <v>7.6327832942979512E-16</v>
      </c>
      <c r="AO131" s="21">
        <f t="shared" si="12"/>
        <v>7.6327832942979512E-16</v>
      </c>
      <c r="AP131" s="21">
        <f t="shared" si="12"/>
        <v>7.6327832942979512E-16</v>
      </c>
      <c r="AQ131" s="21">
        <f t="shared" si="12"/>
        <v>7.6327832942979512E-16</v>
      </c>
      <c r="AR131" s="21">
        <f t="shared" si="12"/>
        <v>7.6327832942979512E-16</v>
      </c>
      <c r="AS131" s="21">
        <f t="shared" si="12"/>
        <v>7.6327832942979512E-16</v>
      </c>
      <c r="AT131" s="21">
        <f t="shared" si="12"/>
        <v>7.6327832942979512E-16</v>
      </c>
      <c r="AU131" s="21">
        <f t="shared" si="12"/>
        <v>7.6327832942979512E-16</v>
      </c>
      <c r="AV131" s="21">
        <f t="shared" si="12"/>
        <v>7.6327832942979512E-16</v>
      </c>
      <c r="AW131" s="21">
        <f t="shared" si="12"/>
        <v>7.6327832942979512E-16</v>
      </c>
      <c r="AX131" s="21">
        <f t="shared" si="12"/>
        <v>7.6327832942979512E-16</v>
      </c>
      <c r="AY131" s="21">
        <f t="shared" si="12"/>
        <v>7.6327832942979512E-16</v>
      </c>
      <c r="AZ131" s="21">
        <f t="shared" si="12"/>
        <v>7.6327832942979512E-16</v>
      </c>
      <c r="BA131" s="21">
        <f t="shared" si="12"/>
        <v>7.6327832942979512E-16</v>
      </c>
      <c r="BB131" s="21">
        <f t="shared" si="12"/>
        <v>7.6327832942979512E-16</v>
      </c>
    </row>
    <row r="132" spans="1:54" ht="14.5" outlineLevel="2">
      <c r="A132" s="8"/>
      <c r="B132" t="s">
        <v>461</v>
      </c>
      <c r="C132" t="s">
        <v>462</v>
      </c>
      <c r="D132" t="s">
        <v>389</v>
      </c>
      <c r="E132" s="21">
        <f>AVERAGE(E129:E130)*'Fixed Data'!$B$10</f>
        <v>-2.5487732871439579E-2</v>
      </c>
      <c r="F132" s="21">
        <f>AVERAGE(F129:F130)*'Fixed Data'!$B$10</f>
        <v>-7.4226032459327712E-2</v>
      </c>
      <c r="G132" s="21">
        <f>AVERAGE(G129:G130)*'Fixed Data'!$B$10</f>
        <v>-0.11868623658068081</v>
      </c>
      <c r="H132" s="21">
        <f>AVERAGE(H129:H130)*'Fixed Data'!$B$10</f>
        <v>-0.15895494519235229</v>
      </c>
      <c r="I132" s="21">
        <f>AVERAGE(I129:I130)*'Fixed Data'!$B$10</f>
        <v>-0.19494580470743381</v>
      </c>
      <c r="J132" s="21">
        <f>AVERAGE(J129:J130)*'Fixed Data'!$B$10</f>
        <v>-0.2023694506224612</v>
      </c>
      <c r="K132" s="21">
        <f>AVERAGE(K129:K130)*'Fixed Data'!$B$10</f>
        <v>-0.18163818205849921</v>
      </c>
      <c r="L132" s="21">
        <f>AVERAGE(L129:L130)*'Fixed Data'!$B$10</f>
        <v>-0.16202694069975837</v>
      </c>
      <c r="M132" s="21">
        <f>AVERAGE(M129:M130)*'Fixed Data'!$B$10</f>
        <v>-0.14353572654623867</v>
      </c>
      <c r="N132" s="21">
        <f>AVERAGE(N129:N130)*'Fixed Data'!$B$10</f>
        <v>-0.12616453959794011</v>
      </c>
      <c r="O132" s="21">
        <f>AVERAGE(O129:O130)*'Fixed Data'!$B$10</f>
        <v>-0.10991337985486271</v>
      </c>
      <c r="P132" s="21">
        <f>AVERAGE(P129:P130)*'Fixed Data'!$B$10</f>
        <v>-9.4782247317006449E-2</v>
      </c>
      <c r="Q132" s="21">
        <f>AVERAGE(Q129:Q130)*'Fixed Data'!$B$10</f>
        <v>-8.0771141984371353E-2</v>
      </c>
      <c r="R132" s="21">
        <f>AVERAGE(R129:R130)*'Fixed Data'!$B$10</f>
        <v>-6.7880063856957412E-2</v>
      </c>
      <c r="S132" s="21">
        <f>AVERAGE(S129:S130)*'Fixed Data'!$B$10</f>
        <v>-5.610901293476462E-2</v>
      </c>
      <c r="T132" s="21">
        <f>AVERAGE(T129:T130)*'Fixed Data'!$B$10</f>
        <v>-4.5457989217792961E-2</v>
      </c>
      <c r="U132" s="21">
        <f>AVERAGE(U129:U130)*'Fixed Data'!$B$10</f>
        <v>-3.5926992706042472E-2</v>
      </c>
      <c r="V132" s="21">
        <f>AVERAGE(V129:V130)*'Fixed Data'!$B$10</f>
        <v>-2.7516023399513121E-2</v>
      </c>
      <c r="W132" s="21">
        <f>AVERAGE(W129:W130)*'Fixed Data'!$B$10</f>
        <v>-2.0225081298204932E-2</v>
      </c>
      <c r="X132" s="21">
        <f>AVERAGE(X129:X130)*'Fixed Data'!$B$10</f>
        <v>-1.4054166402117889E-2</v>
      </c>
      <c r="Y132" s="21">
        <f>AVERAGE(Y129:Y130)*'Fixed Data'!$B$10</f>
        <v>-9.003278711252E-3</v>
      </c>
      <c r="Z132" s="21">
        <f>AVERAGE(Z129:Z130)*'Fixed Data'!$B$10</f>
        <v>-5.0724182256072616E-3</v>
      </c>
      <c r="AA132" s="21">
        <f>AVERAGE(AA129:AA130)*'Fixed Data'!$B$10</f>
        <v>-2.2615849451836766E-3</v>
      </c>
      <c r="AB132" s="21">
        <f>AVERAGE(AB129:AB130)*'Fixed Data'!$B$10</f>
        <v>-5.7077886998124696E-4</v>
      </c>
      <c r="AC132" s="21">
        <f>AVERAGE(AC129:AC130)*'Fixed Data'!$B$10</f>
        <v>2.9356189876554534E-17</v>
      </c>
      <c r="AD132" s="21">
        <f>AVERAGE(AD129:AD130)*'Fixed Data'!$B$10</f>
        <v>2.9356189876554534E-17</v>
      </c>
      <c r="AE132" s="21">
        <f>AVERAGE(AE129:AE130)*'Fixed Data'!$B$10</f>
        <v>2.9356189876554534E-17</v>
      </c>
      <c r="AF132" s="21">
        <f>AVERAGE(AF129:AF130)*'Fixed Data'!$B$10</f>
        <v>2.9356189876554534E-17</v>
      </c>
      <c r="AG132" s="21">
        <f>AVERAGE(AG129:AG130)*'Fixed Data'!$B$10</f>
        <v>2.9356189876554534E-17</v>
      </c>
      <c r="AH132" s="21">
        <f>AVERAGE(AH129:AH130)*'Fixed Data'!$B$10</f>
        <v>2.9356189876554534E-17</v>
      </c>
      <c r="AI132" s="21">
        <f>AVERAGE(AI129:AI130)*'Fixed Data'!$B$10</f>
        <v>2.9356189876554534E-17</v>
      </c>
      <c r="AJ132" s="21">
        <f>AVERAGE(AJ129:AJ130)*'Fixed Data'!$B$10</f>
        <v>2.9356189876554534E-17</v>
      </c>
      <c r="AK132" s="21">
        <f>AVERAGE(AK129:AK130)*'Fixed Data'!$B$10</f>
        <v>2.9356189876554534E-17</v>
      </c>
      <c r="AL132" s="21">
        <f>AVERAGE(AL129:AL130)*'Fixed Data'!$B$10</f>
        <v>2.9356189876554534E-17</v>
      </c>
      <c r="AM132" s="21">
        <f>AVERAGE(AM129:AM130)*'Fixed Data'!$B$10</f>
        <v>2.9356189876554534E-17</v>
      </c>
      <c r="AN132" s="21">
        <f>AVERAGE(AN129:AN130)*'Fixed Data'!$B$10</f>
        <v>2.9356189876554534E-17</v>
      </c>
      <c r="AO132" s="21">
        <f>AVERAGE(AO129:AO130)*'Fixed Data'!$B$10</f>
        <v>2.9356189876554534E-17</v>
      </c>
      <c r="AP132" s="21">
        <f>AVERAGE(AP129:AP130)*'Fixed Data'!$B$10</f>
        <v>2.9356189876554534E-17</v>
      </c>
      <c r="AQ132" s="21">
        <f>AVERAGE(AQ129:AQ130)*'Fixed Data'!$B$10</f>
        <v>2.9356189876554534E-17</v>
      </c>
      <c r="AR132" s="21">
        <f>AVERAGE(AR129:AR130)*'Fixed Data'!$B$10</f>
        <v>2.9356189876554534E-17</v>
      </c>
      <c r="AS132" s="21">
        <f>AVERAGE(AS129:AS130)*'Fixed Data'!$B$10</f>
        <v>2.9356189876554534E-17</v>
      </c>
      <c r="AT132" s="21">
        <f>AVERAGE(AT129:AT130)*'Fixed Data'!$B$10</f>
        <v>2.9356189876554534E-17</v>
      </c>
      <c r="AU132" s="21">
        <f>AVERAGE(AU129:AU130)*'Fixed Data'!$B$10</f>
        <v>2.9356189876554534E-17</v>
      </c>
      <c r="AV132" s="21">
        <f>AVERAGE(AV129:AV130)*'Fixed Data'!$B$10</f>
        <v>2.9356189876554534E-17</v>
      </c>
      <c r="AW132" s="21">
        <f>AVERAGE(AW129:AW130)*'Fixed Data'!$B$10</f>
        <v>2.9356189876554534E-17</v>
      </c>
      <c r="AX132" s="21">
        <f>AVERAGE(AX129:AX130)*'Fixed Data'!$B$10</f>
        <v>2.9356189876554534E-17</v>
      </c>
      <c r="AY132" s="21">
        <f>AVERAGE(AY129:AY130)*'Fixed Data'!$B$10</f>
        <v>2.9356189876554534E-17</v>
      </c>
      <c r="AZ132" s="21">
        <f>AVERAGE(AZ129:AZ130)*'Fixed Data'!$B$10</f>
        <v>2.9356189876554534E-17</v>
      </c>
      <c r="BA132" s="21">
        <f>AVERAGE(BA129:BA130)*'Fixed Data'!$B$10</f>
        <v>2.9356189876554534E-17</v>
      </c>
      <c r="BB132" s="21">
        <f>AVERAGE(BB129:BB130)*'Fixed Data'!$B$10</f>
        <v>2.9356189876554534E-17</v>
      </c>
    </row>
    <row r="133" spans="1:54" ht="14" outlineLevel="2" thickBot="1">
      <c r="A133" s="9"/>
      <c r="B133" s="3" t="s">
        <v>463</v>
      </c>
      <c r="C133" s="7" t="s">
        <v>464</v>
      </c>
      <c r="D133" s="7" t="s">
        <v>389</v>
      </c>
      <c r="E133" s="21">
        <f>E128+E132</f>
        <v>-2.5487732871439579E-2</v>
      </c>
      <c r="F133" s="21">
        <f t="shared" ref="F133:BB133" si="13">F128+F132</f>
        <v>-0.18684019912599442</v>
      </c>
      <c r="G133" s="21">
        <f t="shared" si="13"/>
        <v>-0.33878630904444895</v>
      </c>
      <c r="H133" s="21">
        <f t="shared" si="13"/>
        <v>-0.49190228708958561</v>
      </c>
      <c r="I133" s="21">
        <f t="shared" si="13"/>
        <v>-0.63512374937146543</v>
      </c>
      <c r="J133" s="21">
        <f t="shared" si="13"/>
        <v>-0.75567549805329137</v>
      </c>
      <c r="K133" s="21">
        <f t="shared" si="13"/>
        <v>-0.70582285857191718</v>
      </c>
      <c r="L133" s="21">
        <f t="shared" si="13"/>
        <v>-0.65709024629576418</v>
      </c>
      <c r="M133" s="21">
        <f t="shared" si="13"/>
        <v>-0.60947766122483249</v>
      </c>
      <c r="N133" s="21">
        <f t="shared" si="13"/>
        <v>-0.56298510335912177</v>
      </c>
      <c r="O133" s="21">
        <f t="shared" si="13"/>
        <v>-0.51761257269863237</v>
      </c>
      <c r="P133" s="21">
        <f t="shared" si="13"/>
        <v>-0.47336006924336393</v>
      </c>
      <c r="Q133" s="21">
        <f t="shared" si="13"/>
        <v>-0.43022759299331675</v>
      </c>
      <c r="R133" s="21">
        <f t="shared" si="13"/>
        <v>-0.38821514394849066</v>
      </c>
      <c r="S133" s="21">
        <f t="shared" si="13"/>
        <v>-0.34732272210888587</v>
      </c>
      <c r="T133" s="21">
        <f t="shared" si="13"/>
        <v>-0.30755032747450206</v>
      </c>
      <c r="U133" s="21">
        <f t="shared" si="13"/>
        <v>-0.26889796004533945</v>
      </c>
      <c r="V133" s="21">
        <f t="shared" si="13"/>
        <v>-0.231365619821398</v>
      </c>
      <c r="W133" s="21">
        <f t="shared" si="13"/>
        <v>-0.19495330680267775</v>
      </c>
      <c r="X133" s="21">
        <f t="shared" si="13"/>
        <v>-0.15966102098917859</v>
      </c>
      <c r="Y133" s="21">
        <f t="shared" si="13"/>
        <v>-0.12548876238090059</v>
      </c>
      <c r="Z133" s="21">
        <f t="shared" si="13"/>
        <v>-9.2436530977843726E-2</v>
      </c>
      <c r="AA133" s="21">
        <f t="shared" si="13"/>
        <v>-6.0504326780007986E-2</v>
      </c>
      <c r="AB133" s="21">
        <f t="shared" si="13"/>
        <v>-2.9692149787393304E-2</v>
      </c>
      <c r="AC133" s="21">
        <f t="shared" si="13"/>
        <v>2.9356189876554534E-17</v>
      </c>
      <c r="AD133" s="21">
        <f t="shared" si="13"/>
        <v>2.9356189876554534E-17</v>
      </c>
      <c r="AE133" s="21">
        <f t="shared" si="13"/>
        <v>2.9356189876554534E-17</v>
      </c>
      <c r="AF133" s="21">
        <f t="shared" si="13"/>
        <v>2.9356189876554534E-17</v>
      </c>
      <c r="AG133" s="21">
        <f t="shared" si="13"/>
        <v>2.9356189876554534E-17</v>
      </c>
      <c r="AH133" s="21">
        <f t="shared" si="13"/>
        <v>2.9356189876554534E-17</v>
      </c>
      <c r="AI133" s="21">
        <f t="shared" si="13"/>
        <v>2.9356189876554534E-17</v>
      </c>
      <c r="AJ133" s="21">
        <f t="shared" si="13"/>
        <v>2.9356189876554534E-17</v>
      </c>
      <c r="AK133" s="21">
        <f t="shared" si="13"/>
        <v>2.9356189876554534E-17</v>
      </c>
      <c r="AL133" s="21">
        <f t="shared" si="13"/>
        <v>2.9356189876554534E-17</v>
      </c>
      <c r="AM133" s="21">
        <f t="shared" si="13"/>
        <v>2.9356189876554534E-17</v>
      </c>
      <c r="AN133" s="21">
        <f t="shared" si="13"/>
        <v>2.9356189876554534E-17</v>
      </c>
      <c r="AO133" s="21">
        <f t="shared" si="13"/>
        <v>2.9356189876554534E-17</v>
      </c>
      <c r="AP133" s="21">
        <f t="shared" si="13"/>
        <v>2.9356189876554534E-17</v>
      </c>
      <c r="AQ133" s="21">
        <f t="shared" si="13"/>
        <v>2.9356189876554534E-17</v>
      </c>
      <c r="AR133" s="21">
        <f t="shared" si="13"/>
        <v>2.9356189876554534E-17</v>
      </c>
      <c r="AS133" s="21">
        <f t="shared" si="13"/>
        <v>2.9356189876554534E-17</v>
      </c>
      <c r="AT133" s="21">
        <f t="shared" si="13"/>
        <v>2.9356189876554534E-17</v>
      </c>
      <c r="AU133" s="21">
        <f t="shared" si="13"/>
        <v>2.9356189876554534E-17</v>
      </c>
      <c r="AV133" s="21">
        <f t="shared" si="13"/>
        <v>2.9356189876554534E-17</v>
      </c>
      <c r="AW133" s="21">
        <f t="shared" si="13"/>
        <v>2.9356189876554534E-17</v>
      </c>
      <c r="AX133" s="21">
        <f t="shared" si="13"/>
        <v>2.9356189876554534E-17</v>
      </c>
      <c r="AY133" s="21">
        <f t="shared" si="13"/>
        <v>2.9356189876554534E-17</v>
      </c>
      <c r="AZ133" s="21">
        <f t="shared" si="13"/>
        <v>2.9356189876554534E-17</v>
      </c>
      <c r="BA133" s="21">
        <f t="shared" si="13"/>
        <v>2.9356189876554534E-17</v>
      </c>
      <c r="BB133" s="21">
        <f t="shared" si="13"/>
        <v>2.9356189876554534E-17</v>
      </c>
    </row>
    <row r="134" spans="1:54" ht="14" outlineLevel="2" thickBot="1">
      <c r="A134" s="139"/>
      <c r="B134" s="142" t="s">
        <v>465</v>
      </c>
      <c r="C134" s="143" t="s">
        <v>566</v>
      </c>
      <c r="D134" s="243"/>
      <c r="E134" s="245">
        <f t="shared" ref="E134:AJ134" si="14">E83+E77+E71</f>
        <v>-3.7057360358164741</v>
      </c>
      <c r="F134" s="245">
        <f t="shared" si="14"/>
        <v>-3.5955399324340629</v>
      </c>
      <c r="G134" s="245">
        <f t="shared" si="14"/>
        <v>-3.71484316829316</v>
      </c>
      <c r="H134" s="245">
        <f t="shared" si="14"/>
        <v>-3.6047801774339412</v>
      </c>
      <c r="I134" s="245">
        <f t="shared" si="14"/>
        <v>-3.7261129652112186</v>
      </c>
      <c r="J134" s="245">
        <f t="shared" si="14"/>
        <v>-1.0719362531055565</v>
      </c>
      <c r="K134" s="245">
        <f t="shared" si="14"/>
        <v>-1.082716587374386</v>
      </c>
      <c r="L134" s="245">
        <f t="shared" si="14"/>
        <v>-1.093605411169071</v>
      </c>
      <c r="M134" s="245">
        <f t="shared" si="14"/>
        <v>-1.1046038177640605</v>
      </c>
      <c r="N134" s="245">
        <f t="shared" si="14"/>
        <v>-1.1157129114806819</v>
      </c>
      <c r="O134" s="245">
        <f t="shared" si="14"/>
        <v>-1.1269338077994431</v>
      </c>
      <c r="P134" s="245">
        <f t="shared" si="14"/>
        <v>-1.1382676334733244</v>
      </c>
      <c r="Q134" s="245">
        <f t="shared" si="14"/>
        <v>-1.1497155266423642</v>
      </c>
      <c r="R134" s="245">
        <f t="shared" si="14"/>
        <v>-1.1612786369493557</v>
      </c>
      <c r="S134" s="245">
        <f t="shared" si="14"/>
        <v>-1.1729581256567747</v>
      </c>
      <c r="T134" s="245">
        <f t="shared" si="14"/>
        <v>-1.1847551657648399</v>
      </c>
      <c r="U134" s="245">
        <f t="shared" si="14"/>
        <v>-1.1966709421308819</v>
      </c>
      <c r="V134" s="245">
        <f t="shared" si="14"/>
        <v>-1.208706651589847</v>
      </c>
      <c r="W134" s="245">
        <f t="shared" si="14"/>
        <v>-1.2208635030760788</v>
      </c>
      <c r="X134" s="245">
        <f t="shared" si="14"/>
        <v>-1.2331427177464027</v>
      </c>
      <c r="Y134" s="245">
        <f t="shared" si="14"/>
        <v>-1.2455455291043978</v>
      </c>
      <c r="Z134" s="245">
        <f t="shared" si="14"/>
        <v>-1.2580731831259191</v>
      </c>
      <c r="AA134" s="245">
        <f t="shared" si="14"/>
        <v>-1.2707269383860775</v>
      </c>
      <c r="AB134" s="245">
        <f t="shared" si="14"/>
        <v>-1.2835080661873508</v>
      </c>
      <c r="AC134" s="245">
        <f t="shared" si="14"/>
        <v>-1.2964178506890625</v>
      </c>
      <c r="AD134" s="245">
        <f t="shared" si="14"/>
        <v>-1.3094575890383353</v>
      </c>
      <c r="AE134" s="245">
        <f t="shared" si="14"/>
        <v>-1.3226285915020863</v>
      </c>
      <c r="AF134" s="245">
        <f t="shared" si="14"/>
        <v>-1.3359321816007239</v>
      </c>
      <c r="AG134" s="245">
        <f t="shared" si="14"/>
        <v>-1.3493696962429842</v>
      </c>
      <c r="AH134" s="245">
        <f t="shared" si="14"/>
        <v>-1.3629424858622283</v>
      </c>
      <c r="AI134" s="245">
        <f t="shared" si="14"/>
        <v>-1.3766519145542579</v>
      </c>
      <c r="AJ134" s="245">
        <f t="shared" si="14"/>
        <v>-1.3904993602162972</v>
      </c>
      <c r="AK134" s="245">
        <f t="shared" ref="AK134:BB134" si="15">AK83+AK77+AK71</f>
        <v>-1.4044862146876818</v>
      </c>
      <c r="AL134" s="245">
        <f t="shared" si="15"/>
        <v>-1.4186138838918376</v>
      </c>
      <c r="AM134" s="245">
        <f t="shared" si="15"/>
        <v>-1.43288378797976</v>
      </c>
      <c r="AN134" s="245">
        <f t="shared" si="15"/>
        <v>-1.4472973614749636</v>
      </c>
      <c r="AO134" s="245">
        <f t="shared" si="15"/>
        <v>-1.4618560534199827</v>
      </c>
      <c r="AP134" s="245">
        <f t="shared" si="15"/>
        <v>-1.4765613275242964</v>
      </c>
      <c r="AQ134" s="245">
        <f t="shared" si="15"/>
        <v>-1.4914146623138904</v>
      </c>
      <c r="AR134" s="245">
        <f t="shared" si="15"/>
        <v>-1.5064175512822633</v>
      </c>
      <c r="AS134" s="245">
        <f t="shared" si="15"/>
        <v>-1.5215715030430885</v>
      </c>
      <c r="AT134" s="245">
        <f t="shared" si="15"/>
        <v>-1.5368780414842729</v>
      </c>
      <c r="AU134" s="245">
        <f t="shared" si="15"/>
        <v>-1.552338705923926</v>
      </c>
      <c r="AV134" s="245">
        <f t="shared" si="15"/>
        <v>-1.5679550512676057</v>
      </c>
      <c r="AW134" s="245">
        <f t="shared" si="15"/>
        <v>-1.5837286481673984</v>
      </c>
      <c r="AX134" s="245">
        <f t="shared" si="15"/>
        <v>-1.5996610831825786</v>
      </c>
      <c r="AY134" s="245">
        <f t="shared" si="15"/>
        <v>-1.6157539589419527</v>
      </c>
      <c r="AZ134" s="245">
        <f t="shared" si="15"/>
        <v>-1.6320088943078543</v>
      </c>
      <c r="BA134" s="245">
        <f t="shared" si="15"/>
        <v>-1.6484275245418709</v>
      </c>
      <c r="BB134" s="245">
        <f t="shared" si="15"/>
        <v>-1.665011332441096</v>
      </c>
    </row>
    <row r="135" spans="1:54" ht="14" outlineLevel="2" thickBot="1">
      <c r="A135" s="138"/>
      <c r="B135" s="140" t="s">
        <v>466</v>
      </c>
      <c r="C135" s="141"/>
      <c r="D135" s="244"/>
      <c r="E135" s="245">
        <f>E133+E134</f>
        <v>-3.7312237686879137</v>
      </c>
      <c r="F135" s="245">
        <f t="shared" ref="F135:AW135" si="16">F133+F134</f>
        <v>-3.7823801315600574</v>
      </c>
      <c r="G135" s="245">
        <f t="shared" si="16"/>
        <v>-4.0536294773376085</v>
      </c>
      <c r="H135" s="245">
        <f t="shared" si="16"/>
        <v>-4.0966824645235267</v>
      </c>
      <c r="I135" s="245">
        <f t="shared" si="16"/>
        <v>-4.3612367145826845</v>
      </c>
      <c r="J135" s="245">
        <f t="shared" si="16"/>
        <v>-1.8276117511588479</v>
      </c>
      <c r="K135" s="245">
        <f t="shared" si="16"/>
        <v>-1.7885394459463031</v>
      </c>
      <c r="L135" s="245">
        <f t="shared" si="16"/>
        <v>-1.7506956574648351</v>
      </c>
      <c r="M135" s="245">
        <f t="shared" si="16"/>
        <v>-1.714081478988893</v>
      </c>
      <c r="N135" s="245">
        <f t="shared" si="16"/>
        <v>-1.6786980148398036</v>
      </c>
      <c r="O135" s="245">
        <f t="shared" si="16"/>
        <v>-1.6445463804980753</v>
      </c>
      <c r="P135" s="245">
        <f t="shared" si="16"/>
        <v>-1.6116277027166883</v>
      </c>
      <c r="Q135" s="245">
        <f t="shared" si="16"/>
        <v>-1.579943119635681</v>
      </c>
      <c r="R135" s="245">
        <f t="shared" si="16"/>
        <v>-1.5494937808978464</v>
      </c>
      <c r="S135" s="245">
        <f t="shared" si="16"/>
        <v>-1.5202808477656606</v>
      </c>
      <c r="T135" s="245">
        <f t="shared" si="16"/>
        <v>-1.4923054932393418</v>
      </c>
      <c r="U135" s="245">
        <f t="shared" si="16"/>
        <v>-1.4655689021762213</v>
      </c>
      <c r="V135" s="245">
        <f t="shared" si="16"/>
        <v>-1.4400722714112451</v>
      </c>
      <c r="W135" s="245">
        <f t="shared" si="16"/>
        <v>-1.4158168098787565</v>
      </c>
      <c r="X135" s="245">
        <f t="shared" si="16"/>
        <v>-1.3928037387355814</v>
      </c>
      <c r="Y135" s="245">
        <f t="shared" si="16"/>
        <v>-1.3710342914852984</v>
      </c>
      <c r="Z135" s="245">
        <f t="shared" si="16"/>
        <v>-1.3505097141037627</v>
      </c>
      <c r="AA135" s="245">
        <f t="shared" si="16"/>
        <v>-1.3312312651660856</v>
      </c>
      <c r="AB135" s="245">
        <f t="shared" si="16"/>
        <v>-1.313200215974744</v>
      </c>
      <c r="AC135" s="245">
        <f t="shared" si="16"/>
        <v>-1.2964178506890625</v>
      </c>
      <c r="AD135" s="245">
        <f t="shared" si="16"/>
        <v>-1.3094575890383353</v>
      </c>
      <c r="AE135" s="245">
        <f t="shared" si="16"/>
        <v>-1.3226285915020863</v>
      </c>
      <c r="AF135" s="245">
        <f t="shared" si="16"/>
        <v>-1.3359321816007239</v>
      </c>
      <c r="AG135" s="245">
        <f t="shared" si="16"/>
        <v>-1.3493696962429842</v>
      </c>
      <c r="AH135" s="245">
        <f t="shared" si="16"/>
        <v>-1.3629424858622283</v>
      </c>
      <c r="AI135" s="245">
        <f t="shared" si="16"/>
        <v>-1.3766519145542579</v>
      </c>
      <c r="AJ135" s="245">
        <f t="shared" si="16"/>
        <v>-1.3904993602162972</v>
      </c>
      <c r="AK135" s="245">
        <f t="shared" si="16"/>
        <v>-1.4044862146876818</v>
      </c>
      <c r="AL135" s="245">
        <f t="shared" si="16"/>
        <v>-1.4186138838918376</v>
      </c>
      <c r="AM135" s="245">
        <f t="shared" si="16"/>
        <v>-1.43288378797976</v>
      </c>
      <c r="AN135" s="245">
        <f t="shared" si="16"/>
        <v>-1.4472973614749636</v>
      </c>
      <c r="AO135" s="245">
        <f t="shared" si="16"/>
        <v>-1.4618560534199827</v>
      </c>
      <c r="AP135" s="245">
        <f t="shared" si="16"/>
        <v>-1.4765613275242964</v>
      </c>
      <c r="AQ135" s="245">
        <f t="shared" si="16"/>
        <v>-1.4914146623138904</v>
      </c>
      <c r="AR135" s="245">
        <f t="shared" si="16"/>
        <v>-1.5064175512822633</v>
      </c>
      <c r="AS135" s="245">
        <f t="shared" si="16"/>
        <v>-1.5215715030430885</v>
      </c>
      <c r="AT135" s="245">
        <f t="shared" si="16"/>
        <v>-1.5368780414842729</v>
      </c>
      <c r="AU135" s="245">
        <f t="shared" si="16"/>
        <v>-1.552338705923926</v>
      </c>
      <c r="AV135" s="245">
        <f t="shared" si="16"/>
        <v>-1.5679550512676057</v>
      </c>
      <c r="AW135" s="245">
        <f t="shared" si="16"/>
        <v>-1.5837286481673984</v>
      </c>
      <c r="AX135" s="245">
        <f>AX133+AX134</f>
        <v>-1.5996610831825786</v>
      </c>
      <c r="AY135" s="245">
        <f>AY133+AY134</f>
        <v>-1.6157539589419527</v>
      </c>
      <c r="AZ135" s="245">
        <f>AZ133+AZ134</f>
        <v>-1.6320088943078543</v>
      </c>
      <c r="BA135" s="245">
        <f>BA133+BA134</f>
        <v>-1.6484275245418709</v>
      </c>
      <c r="BB135" s="245">
        <f>BB133+BB134</f>
        <v>-1.665011332441096</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567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469</v>
      </c>
      <c r="C142" s="134" t="s">
        <v>159</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46" t="s">
        <v>470</v>
      </c>
      <c r="B143" s="135" t="s">
        <v>284</v>
      </c>
      <c r="C143" s="135" t="s">
        <v>395</v>
      </c>
      <c r="D143" s="135" t="s">
        <v>389</v>
      </c>
      <c r="E143" s="21">
        <f>-(E$158*'Fixed Data'!$B$25*'Fixed Data'!E$47*'Fixed Data'!$B$24*'Fixed Data'!$B$23+E$158*'Fixed Data'!$B$26)*'Fixed Data'!L42/10^6</f>
        <v>-6.243471450355254</v>
      </c>
      <c r="F143" s="21">
        <f>-(F$158*'Fixed Data'!$B$25*'Fixed Data'!F$47*'Fixed Data'!$B$24*'Fixed Data'!$B$23+F$158*'Fixed Data'!$B$26)*'Fixed Data'!M42/10^6</f>
        <v>-6.3899390334993029</v>
      </c>
      <c r="G143" s="21">
        <f>-(G$158*'Fixed Data'!$B$25*'Fixed Data'!G$47*'Fixed Data'!$B$24*'Fixed Data'!$B$23+G$158*'Fixed Data'!$B$26)*'Fixed Data'!N42/10^6</f>
        <v>-6.4994816640208777</v>
      </c>
      <c r="H143" s="21">
        <f>-(H$158*'Fixed Data'!$B$25*'Fixed Data'!H$47*'Fixed Data'!$B$24*'Fixed Data'!$B$23+H$158*'Fixed Data'!$B$26)*'Fixed Data'!O42/10^6</f>
        <v>-6.6263233639718377</v>
      </c>
      <c r="I143" s="21">
        <f>-(I$158*'Fixed Data'!$B$25*'Fixed Data'!I$47*'Fixed Data'!$B$24*'Fixed Data'!$B$23+I$158*'Fixed Data'!$B$26)*'Fixed Data'!P42/10^6</f>
        <v>-6.7726914252344184</v>
      </c>
      <c r="J143" s="21">
        <f>-(J$158*'Fixed Data'!$B$25*'Fixed Data'!J$47*'Fixed Data'!$B$24*'Fixed Data'!$B$23+J$158*'Fixed Data'!$B$26)*'Fixed Data'!Q42/10^6</f>
        <v>-6.9146736867864522</v>
      </c>
      <c r="K143" s="21">
        <f>-(K$158*'Fixed Data'!$B$25*'Fixed Data'!K$47*'Fixed Data'!$B$24*'Fixed Data'!$B$23+K$158*'Fixed Data'!$B$26)*'Fixed Data'!R42/10^6</f>
        <v>-7.076111279400596</v>
      </c>
      <c r="L143" s="21">
        <f>-(L$158*'Fixed Data'!$B$25*'Fixed Data'!L$47*'Fixed Data'!$B$24*'Fixed Data'!$B$23+L$158*'Fixed Data'!$B$26)*'Fixed Data'!S42/10^6</f>
        <v>-7.263302555884656</v>
      </c>
      <c r="M143" s="21">
        <f>-(M$158*'Fixed Data'!$B$25*'Fixed Data'!M$47*'Fixed Data'!$B$24*'Fixed Data'!$B$23+M$158*'Fixed Data'!$B$26)*'Fixed Data'!T42/10^6</f>
        <v>-7.4535437871329808</v>
      </c>
      <c r="N143" s="21">
        <f>-(N$158*'Fixed Data'!$B$25*'Fixed Data'!N$47*'Fixed Data'!$B$24*'Fixed Data'!$B$23+N$158*'Fixed Data'!$B$26)*'Fixed Data'!U42/10^6</f>
        <v>-7.6232028777503746</v>
      </c>
      <c r="O143" s="21">
        <f>-(O$158*'Fixed Data'!$B$25*'Fixed Data'!O$47*'Fixed Data'!$B$24*'Fixed Data'!$B$23+O$158*'Fixed Data'!$B$26)*'Fixed Data'!V42/10^6</f>
        <v>-7.8194338094402038</v>
      </c>
      <c r="P143" s="21">
        <f>-(P$158*'Fixed Data'!$B$25*'Fixed Data'!P$47*'Fixed Data'!$B$24*'Fixed Data'!$B$23+P$158*'Fixed Data'!$B$26)*'Fixed Data'!W42/10^6</f>
        <v>-8.0188412884231131</v>
      </c>
      <c r="Q143" s="21">
        <f>-(Q$158*'Fixed Data'!$B$25*'Fixed Data'!Q$47*'Fixed Data'!$B$24*'Fixed Data'!$B$23+Q$158*'Fixed Data'!$B$26)*'Fixed Data'!X42/10^6</f>
        <v>-8.2214693974639097</v>
      </c>
      <c r="R143" s="21">
        <f>-(R$158*'Fixed Data'!$B$25*'Fixed Data'!R$47*'Fixed Data'!$B$24*'Fixed Data'!$B$23+R$158*'Fixed Data'!$B$26)*'Fixed Data'!Y42/10^6</f>
        <v>-8.4520041974655289</v>
      </c>
      <c r="S143" s="21">
        <f>-(S$158*'Fixed Data'!$B$25*'Fixed Data'!S$47*'Fixed Data'!$B$24*'Fixed Data'!$B$23+S$158*'Fixed Data'!$B$26)*'Fixed Data'!Z42/10^6</f>
        <v>-8.6614559173015522</v>
      </c>
      <c r="T143" s="21">
        <f>-(T$158*'Fixed Data'!$B$25*'Fixed Data'!T$47*'Fixed Data'!$B$24*'Fixed Data'!$B$23+T$158*'Fixed Data'!$B$26)*'Fixed Data'!AA42/10^6</f>
        <v>-8.8742664366742581</v>
      </c>
      <c r="U143" s="21">
        <f>-(U$158*'Fixed Data'!$B$25*'Fixed Data'!U$47*'Fixed Data'!$B$24*'Fixed Data'!$B$23+U$158*'Fixed Data'!$B$26)*'Fixed Data'!AB42/10^6</f>
        <v>-9.0904821715363564</v>
      </c>
      <c r="V143" s="21">
        <f>-(V$158*'Fixed Data'!$B$25*'Fixed Data'!V$47*'Fixed Data'!$B$24*'Fixed Data'!$B$23+V$158*'Fixed Data'!$B$26)*'Fixed Data'!AC42/10^6</f>
        <v>-9.3357979294431299</v>
      </c>
      <c r="W143" s="21">
        <f>-(W$158*'Fixed Data'!$B$25*'Fixed Data'!W$47*'Fixed Data'!$B$24*'Fixed Data'!$B$23+W$158*'Fixed Data'!$B$26)*'Fixed Data'!AD42/10^6</f>
        <v>-9.5592236895662346</v>
      </c>
      <c r="X143" s="21">
        <f>-(X$158*'Fixed Data'!$B$25*'Fixed Data'!X$47*'Fixed Data'!$B$24*'Fixed Data'!$B$23+X$158*'Fixed Data'!$B$26)*'Fixed Data'!AE42/10^6</f>
        <v>-9.8123664198052278</v>
      </c>
      <c r="Y143" s="21">
        <f>-(Y$158*'Fixed Data'!$B$25*'Fixed Data'!Y$47*'Fixed Data'!$B$24*'Fixed Data'!$B$23+Y$158*'Fixed Data'!$B$26)*'Fixed Data'!AF42/10^6</f>
        <v>-10.043205543754231</v>
      </c>
      <c r="Z143" s="21">
        <f>-(Z$158*'Fixed Data'!$B$25*'Fixed Data'!Z$47*'Fixed Data'!$B$24*'Fixed Data'!$B$23+Z$158*'Fixed Data'!$B$26)*'Fixed Data'!AG42/10^6</f>
        <v>-10.304391650048869</v>
      </c>
      <c r="AA143" s="21">
        <f>-(AA$158*'Fixed Data'!$B$25*'Fixed Data'!AA$47*'Fixed Data'!$B$24*'Fixed Data'!$B$23+AA$158*'Fixed Data'!$B$26)*'Fixed Data'!AH42/10^6</f>
        <v>-10.569816580096381</v>
      </c>
      <c r="AB143" s="21">
        <f>-(AB$158*'Fixed Data'!$B$25*'Fixed Data'!AB$47*'Fixed Data'!$B$24*'Fixed Data'!$B$23+AB$158*'Fixed Data'!$B$26)*'Fixed Data'!AI42/10^6</f>
        <v>-10.839539234185718</v>
      </c>
      <c r="AC143" s="21">
        <f>-(AC$158*'Fixed Data'!$B$25*'Fixed Data'!AC$47*'Fixed Data'!$B$24*'Fixed Data'!$B$23+AC$158*'Fixed Data'!$B$26)*'Fixed Data'!AJ42/10^6</f>
        <v>-11.107331508283261</v>
      </c>
      <c r="AD143" s="21">
        <f>-(AD$158*'Fixed Data'!$B$25*'Fixed Data'!AD$47*'Fixed Data'!$B$24*'Fixed Data'!$B$23+AD$158*'Fixed Data'!$B$26)*'Fixed Data'!AK42/10^6</f>
        <v>-11.380889441752657</v>
      </c>
      <c r="AE143" s="21">
        <f>-(AE$158*'Fixed Data'!$B$25*'Fixed Data'!AE$47*'Fixed Data'!$B$24*'Fixed Data'!$B$23+AE$158*'Fixed Data'!$B$26)*'Fixed Data'!AL42/10^6</f>
        <v>-11.661583427173717</v>
      </c>
      <c r="AF143" s="21">
        <f>-(AF$158*'Fixed Data'!$B$25*'Fixed Data'!AF$47*'Fixed Data'!$B$24*'Fixed Data'!$B$23+AF$158*'Fixed Data'!$B$26)*'Fixed Data'!AM42/10^6</f>
        <v>-11.945848933253473</v>
      </c>
      <c r="AG143" s="21">
        <f>-(AG$158*'Fixed Data'!$B$25*'Fixed Data'!AG$47*'Fixed Data'!$B$24*'Fixed Data'!$B$23+AG$158*'Fixed Data'!$B$26)*'Fixed Data'!AN42/10^6</f>
        <v>-12.234058124400507</v>
      </c>
      <c r="AH143" s="21">
        <f>-(AH$158*'Fixed Data'!$B$25*'Fixed Data'!AH$47*'Fixed Data'!$B$24*'Fixed Data'!$B$23+AH$158*'Fixed Data'!$B$26)*'Fixed Data'!AO42/10^6</f>
        <v>-12.526692676389176</v>
      </c>
      <c r="AI143" s="21">
        <f>-(AI$158*'Fixed Data'!$B$25*'Fixed Data'!AI$47*'Fixed Data'!$B$24*'Fixed Data'!$B$23+AI$158*'Fixed Data'!$B$26)*'Fixed Data'!AP42/10^6</f>
        <v>-12.824446739922514</v>
      </c>
      <c r="AJ143" s="21">
        <f>-(AJ$158*'Fixed Data'!$B$25*'Fixed Data'!AJ$47*'Fixed Data'!$B$24*'Fixed Data'!$B$23+AJ$158*'Fixed Data'!$B$26)*'Fixed Data'!AQ42/10^6</f>
        <v>-13.12698972581604</v>
      </c>
      <c r="AK143" s="21">
        <f>-(AK$158*'Fixed Data'!$B$25*'Fixed Data'!AK$47*'Fixed Data'!$B$24*'Fixed Data'!$B$23+AK$158*'Fixed Data'!$B$26)*'Fixed Data'!AR42/10^6</f>
        <v>-13.434117155895498</v>
      </c>
      <c r="AL143" s="21">
        <f>-(AL$158*'Fixed Data'!$B$25*'Fixed Data'!AL$47*'Fixed Data'!$B$24*'Fixed Data'!$B$23+AL$158*'Fixed Data'!$B$26)*'Fixed Data'!AS42/10^6</f>
        <v>-13.746077391619185</v>
      </c>
      <c r="AM143" s="21">
        <f>-(AM$158*'Fixed Data'!$B$25*'Fixed Data'!AM$47*'Fixed Data'!$B$24*'Fixed Data'!$B$23+AM$158*'Fixed Data'!$B$26)*'Fixed Data'!AT42/10^6</f>
        <v>-14.063009010768631</v>
      </c>
      <c r="AN143" s="21">
        <f>-(AN$158*'Fixed Data'!$B$25*'Fixed Data'!AN$47*'Fixed Data'!$B$24*'Fixed Data'!$B$23+AN$158*'Fixed Data'!$B$26)*'Fixed Data'!AU42/10^6</f>
        <v>-14.384961889227016</v>
      </c>
      <c r="AO143" s="21">
        <f>-(AO$158*'Fixed Data'!$B$25*'Fixed Data'!AO$47*'Fixed Data'!$B$24*'Fixed Data'!$B$23+AO$158*'Fixed Data'!$B$26)*'Fixed Data'!AV42/10^6</f>
        <v>-14.711943601457</v>
      </c>
      <c r="AP143" s="21">
        <f>-(AP$158*'Fixed Data'!$B$25*'Fixed Data'!AP$47*'Fixed Data'!$B$24*'Fixed Data'!$B$23+AP$158*'Fixed Data'!$B$26)*'Fixed Data'!AW42/10^6</f>
        <v>-15.044032522947443</v>
      </c>
      <c r="AQ143" s="21">
        <f>-(AQ$158*'Fixed Data'!$B$25*'Fixed Data'!AQ$47*'Fixed Data'!$B$24*'Fixed Data'!$B$23+AQ$158*'Fixed Data'!$B$26)*'Fixed Data'!AX42/10^6</f>
        <v>-15.381325775153204</v>
      </c>
      <c r="AR143" s="21">
        <f>-(AR$158*'Fixed Data'!$B$25*'Fixed Data'!AR$47*'Fixed Data'!$B$24*'Fixed Data'!$B$23+AR$158*'Fixed Data'!$B$26)*'Fixed Data'!AY42/10^6</f>
        <v>-15.723890900398077</v>
      </c>
      <c r="AS143" s="21">
        <f>-(AS$158*'Fixed Data'!$B$25*'Fixed Data'!AS$47*'Fixed Data'!$B$24*'Fixed Data'!$B$23+AS$158*'Fixed Data'!$B$26)*'Fixed Data'!AZ42/10^6</f>
        <v>-16.071790925285949</v>
      </c>
      <c r="AT143" s="21">
        <f>-(AT$158*'Fixed Data'!$B$25*'Fixed Data'!AT$47*'Fixed Data'!$B$24*'Fixed Data'!$B$23+AT$158*'Fixed Data'!$B$26)*'Fixed Data'!BA42/10^6</f>
        <v>-16.425096791380721</v>
      </c>
      <c r="AU143" s="21">
        <f>-(AU$158*'Fixed Data'!$B$25*'Fixed Data'!AU$47*'Fixed Data'!$B$24*'Fixed Data'!$B$23+AU$158*'Fixed Data'!$B$26)*'Fixed Data'!BB42/10^6</f>
        <v>-16.78388679067918</v>
      </c>
      <c r="AV143" s="21">
        <f>-(AV$158*'Fixed Data'!$B$25*'Fixed Data'!AV$47*'Fixed Data'!$B$24*'Fixed Data'!$B$23+AV$158*'Fixed Data'!$B$26)*'Fixed Data'!BC42/10^6</f>
        <v>-17.148236709292771</v>
      </c>
      <c r="AW143" s="21">
        <f>-(AW$158*'Fixed Data'!$B$25*'Fixed Data'!AW$47*'Fixed Data'!$B$24*'Fixed Data'!$B$23+AW$158*'Fixed Data'!$B$26)*'Fixed Data'!BD42/10^6</f>
        <v>-17.518220272472515</v>
      </c>
      <c r="AX143" s="21">
        <f>-(AX$158*'Fixed Data'!$B$25*'Fixed Data'!AX$47*'Fixed Data'!$B$24*'Fixed Data'!$B$23+AX$158*'Fixed Data'!$B$26)*'Fixed Data'!BE42/10^6</f>
        <v>-17.893913482473689</v>
      </c>
      <c r="AY143" s="21">
        <f>-(AY$158*'Fixed Data'!$B$25*'Fixed Data'!AY$47*'Fixed Data'!$B$24*'Fixed Data'!$B$23+AY$158*'Fixed Data'!$B$26)*'Fixed Data'!BF42/10^6</f>
        <v>-18.275394469229902</v>
      </c>
      <c r="AZ143" s="21">
        <f>-(AZ$158*'Fixed Data'!$B$25*'Fixed Data'!AZ$47*'Fixed Data'!$B$24*'Fixed Data'!$B$23+AZ$158*'Fixed Data'!$B$26)*'Fixed Data'!BG42/10^6</f>
        <v>-18.662742168669631</v>
      </c>
      <c r="BA143" s="21">
        <f>-(BA$158*'Fixed Data'!$B$25*'Fixed Data'!BA$47*'Fixed Data'!$B$24*'Fixed Data'!$B$23+BA$158*'Fixed Data'!$B$26)*'Fixed Data'!BH42/10^6</f>
        <v>-19.05603587227181</v>
      </c>
      <c r="BB143" s="21">
        <f>-(BB$158*'Fixed Data'!$B$25*'Fixed Data'!BB$47*'Fixed Data'!$B$24*'Fixed Data'!$B$23+BB$158*'Fixed Data'!$B$26)*'Fixed Data'!BI42/10^6</f>
        <v>-19.455353938116286</v>
      </c>
    </row>
    <row r="144" spans="1:54" outlineLevel="2">
      <c r="A144" s="447"/>
      <c r="B144" s="135" t="s">
        <v>284</v>
      </c>
      <c r="C144" s="135"/>
      <c r="D144" s="135" t="s">
        <v>389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47"/>
      <c r="B145" s="135" t="s">
        <v>284</v>
      </c>
      <c r="C145" s="135"/>
      <c r="D145" s="135" t="s">
        <v>389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47"/>
      <c r="B146" s="135" t="s">
        <v>287</v>
      </c>
      <c r="C146" s="135" t="s">
        <v>471</v>
      </c>
      <c r="D146" s="135" t="s">
        <v>389</v>
      </c>
      <c r="E146" s="21">
        <f>-E$161*'Fixed Data'!$B$20*'Fixed Data'!$B$22</f>
        <v>-0.75464287693719501</v>
      </c>
      <c r="F146" s="21">
        <f>-F$161*'Fixed Data'!$B$20*'Fixed Data'!$B$22</f>
        <v>-0.78182902956586031</v>
      </c>
      <c r="G146" s="21">
        <f>-G$161*'Fixed Data'!$B$20*'Fixed Data'!$B$22</f>
        <v>-0.80289687005192167</v>
      </c>
      <c r="H146" s="21">
        <f>-H$161*'Fixed Data'!$B$20*'Fixed Data'!$B$22</f>
        <v>-0.84026363520630032</v>
      </c>
      <c r="I146" s="21">
        <f>-I$161*'Fixed Data'!$B$20*'Fixed Data'!$B$22</f>
        <v>-0.87342645323157031</v>
      </c>
      <c r="J146" s="21">
        <f>-J$161*'Fixed Data'!$B$20*'Fixed Data'!$B$22</f>
        <v>-0.89041170467066177</v>
      </c>
      <c r="K146" s="21">
        <f>-K$161*'Fixed Data'!$B$20*'Fixed Data'!$B$22</f>
        <v>-0.94767391658243771</v>
      </c>
      <c r="L146" s="21">
        <f>-L$161*'Fixed Data'!$B$20*'Fixed Data'!$B$22</f>
        <v>-1.0095693256945861</v>
      </c>
      <c r="M146" s="21">
        <f>-M$161*'Fixed Data'!$B$20*'Fixed Data'!$B$22</f>
        <v>-1.0766260844806117</v>
      </c>
      <c r="N146" s="21">
        <f>-N$161*'Fixed Data'!$B$20*'Fixed Data'!$B$22</f>
        <v>-1.1494465751319423</v>
      </c>
      <c r="O146" s="21">
        <f>-O$161*'Fixed Data'!$B$20*'Fixed Data'!$B$22</f>
        <v>-1.2287187426596933</v>
      </c>
      <c r="P146" s="21">
        <f>-P$161*'Fixed Data'!$B$20*'Fixed Data'!$B$22</f>
        <v>-1.2982034534440776</v>
      </c>
      <c r="Q146" s="21">
        <f>-Q$161*'Fixed Data'!$B$20*'Fixed Data'!$B$22</f>
        <v>-1.3641964464173277</v>
      </c>
      <c r="R146" s="21">
        <f>-R$161*'Fixed Data'!$B$20*'Fixed Data'!$B$22</f>
        <v>-1.4333155829592585</v>
      </c>
      <c r="S146" s="21">
        <f>-S$161*'Fixed Data'!$B$20*'Fixed Data'!$B$22</f>
        <v>-1.5057092866562127</v>
      </c>
      <c r="T146" s="21">
        <f>-T$161*'Fixed Data'!$B$20*'Fixed Data'!$B$22</f>
        <v>-1.5815330347803871</v>
      </c>
      <c r="U146" s="21">
        <f>-U$161*'Fixed Data'!$B$20*'Fixed Data'!$B$22</f>
        <v>-1.6609496936470449</v>
      </c>
      <c r="V146" s="21">
        <f>-V$161*'Fixed Data'!$B$20*'Fixed Data'!$B$22</f>
        <v>-1.7441298699185894</v>
      </c>
      <c r="W146" s="21">
        <f>-W$161*'Fixed Data'!$B$20*'Fixed Data'!$B$22</f>
        <v>-1.8312522786138468</v>
      </c>
      <c r="X146" s="21">
        <f>-X$161*'Fixed Data'!$B$20*'Fixed Data'!$B$22</f>
        <v>-1.9225041286170499</v>
      </c>
      <c r="Y146" s="21">
        <f>-Y$161*'Fixed Data'!$B$20*'Fixed Data'!$B$22</f>
        <v>-2.0180815265185346</v>
      </c>
      <c r="Z146" s="21">
        <f>-Z$161*'Fixed Data'!$B$20*'Fixed Data'!$B$22</f>
        <v>-2.1181898996592112</v>
      </c>
      <c r="AA146" s="21">
        <f>-AA$161*'Fixed Data'!$B$20*'Fixed Data'!$B$22</f>
        <v>-2.2230444392917863</v>
      </c>
      <c r="AB146" s="21">
        <f>-AB$161*'Fixed Data'!$B$20*'Fixed Data'!$B$22</f>
        <v>-2.3328705648155461</v>
      </c>
      <c r="AC146" s="21">
        <f>-AC$161*'Fixed Data'!$B$20*'Fixed Data'!$B$22</f>
        <v>-4.8533380693851802</v>
      </c>
      <c r="AD146" s="21">
        <f>-AD$161*'Fixed Data'!$B$20*'Fixed Data'!$B$22</f>
        <v>-5.0931448309283613</v>
      </c>
      <c r="AE146" s="21">
        <f>-AE$161*'Fixed Data'!$B$20*'Fixed Data'!$B$22</f>
        <v>-5.3443403004623118</v>
      </c>
      <c r="AF146" s="21">
        <f>-AF$161*'Fixed Data'!$B$20*'Fixed Data'!$B$22</f>
        <v>-5.6074657783544248</v>
      </c>
      <c r="AG146" s="21">
        <f>-AG$161*'Fixed Data'!$B$20*'Fixed Data'!$B$22</f>
        <v>-5.8830883015868896</v>
      </c>
      <c r="AH146" s="21">
        <f>-AH$161*'Fixed Data'!$B$20*'Fixed Data'!$B$22</f>
        <v>-6.1718018676060069</v>
      </c>
      <c r="AI146" s="21">
        <f>-AI$161*'Fixed Data'!$B$20*'Fixed Data'!$B$22</f>
        <v>-6.4742287163725978</v>
      </c>
      <c r="AJ146" s="21">
        <f>-AJ$161*'Fixed Data'!$B$20*'Fixed Data'!$B$22</f>
        <v>-6.7910206733815537</v>
      </c>
      <c r="AK146" s="21">
        <f>-AK$161*'Fixed Data'!$B$20*'Fixed Data'!$B$22</f>
        <v>-7.1228605565498153</v>
      </c>
      <c r="AL146" s="21">
        <f>-AL$161*'Fixed Data'!$B$20*'Fixed Data'!$B$22</f>
        <v>-7.4704636500101262</v>
      </c>
      <c r="AM146" s="21">
        <f>-AM$161*'Fixed Data'!$B$20*'Fixed Data'!$B$22</f>
        <v>-7.8345792479929202</v>
      </c>
      <c r="AN146" s="21">
        <f>-AN$161*'Fixed Data'!$B$20*'Fixed Data'!$B$22</f>
        <v>-8.2159922721286538</v>
      </c>
      <c r="AO146" s="21">
        <f>-AO$161*'Fixed Data'!$B$20*'Fixed Data'!$B$22</f>
        <v>-8.615524965663333</v>
      </c>
      <c r="AP146" s="21">
        <f>-AP$161*'Fixed Data'!$B$20*'Fixed Data'!$B$22</f>
        <v>-9.0340386682438876</v>
      </c>
      <c r="AQ146" s="21">
        <f>-AQ$161*'Fixed Data'!$B$20*'Fixed Data'!$B$22</f>
        <v>-9.4724356751060217</v>
      </c>
      <c r="AR146" s="21">
        <f>-AR$161*'Fixed Data'!$B$20*'Fixed Data'!$B$22</f>
        <v>-9.9316611846779583</v>
      </c>
      <c r="AS146" s="21">
        <f>-AS$161*'Fixed Data'!$B$20*'Fixed Data'!$B$22</f>
        <v>-10.412705338804804</v>
      </c>
      <c r="AT146" s="21">
        <f>-AT$161*'Fixed Data'!$B$20*'Fixed Data'!$B$22</f>
        <v>-10.91660535999906</v>
      </c>
      <c r="AU146" s="21">
        <f>-AU$161*'Fixed Data'!$B$20*'Fixed Data'!$B$22</f>
        <v>-11.444447790330422</v>
      </c>
      <c r="AV146" s="21">
        <f>-AV$161*'Fixed Data'!$B$20*'Fixed Data'!$B$22</f>
        <v>-11.997370836789653</v>
      </c>
      <c r="AW146" s="21">
        <f>-AW$161*'Fixed Data'!$B$20*'Fixed Data'!$B$22</f>
        <v>-12.576566828189561</v>
      </c>
      <c r="AX146" s="21">
        <f>-AX$161*'Fixed Data'!$B$20*'Fixed Data'!$B$22</f>
        <v>-13.183284788907464</v>
      </c>
      <c r="AY146" s="21">
        <f>-AY$161*'Fixed Data'!$B$20*'Fixed Data'!$B$22</f>
        <v>-13.818833135026342</v>
      </c>
      <c r="AZ146" s="21">
        <f>-AZ$161*'Fixed Data'!$B$20*'Fixed Data'!$B$22</f>
        <v>-14.484582498694598</v>
      </c>
      <c r="BA146" s="21">
        <f>-BA$161*'Fixed Data'!$B$20*'Fixed Data'!$B$22</f>
        <v>-15.181968686803955</v>
      </c>
      <c r="BB146" s="21">
        <f>-BB$161*'Fixed Data'!$B$20*'Fixed Data'!$B$22</f>
        <v>-15.912931783009181</v>
      </c>
    </row>
    <row r="147" spans="1:54" outlineLevel="2">
      <c r="A147" s="447"/>
      <c r="B147" s="135" t="s">
        <v>287</v>
      </c>
      <c r="C147" s="135" t="s">
        <v>472</v>
      </c>
      <c r="D147" s="135" t="s">
        <v>389</v>
      </c>
      <c r="E147" s="21">
        <f>-E$162*'Fixed Data'!$B$21*'Fixed Data'!$B$22</f>
        <v>-1.1279388113670647E-2</v>
      </c>
      <c r="F147" s="21">
        <f>-F$162*'Fixed Data'!$B$21*'Fixed Data'!$B$22</f>
        <v>-1.1685730207643319E-2</v>
      </c>
      <c r="G147" s="21">
        <f>-G$162*'Fixed Data'!$B$21*'Fixed Data'!$B$22</f>
        <v>-1.200062398961823E-2</v>
      </c>
      <c r="H147" s="21">
        <f>-H$162*'Fixed Data'!$B$21*'Fixed Data'!$B$22</f>
        <v>-1.2559132205370915E-2</v>
      </c>
      <c r="I147" s="21">
        <f>-I$162*'Fixed Data'!$B$21*'Fixed Data'!$B$22</f>
        <v>-1.3054805466037132E-2</v>
      </c>
      <c r="J147" s="21">
        <f>-J$162*'Fixed Data'!$B$21*'Fixed Data'!$B$22</f>
        <v>-1.3308678190533526E-2</v>
      </c>
      <c r="K147" s="21">
        <f>-K$162*'Fixed Data'!$B$21*'Fixed Data'!$B$22</f>
        <v>-1.4164556821524611E-2</v>
      </c>
      <c r="L147" s="21">
        <f>-L$162*'Fixed Data'!$B$21*'Fixed Data'!$B$22</f>
        <v>-1.5089686261113072E-2</v>
      </c>
      <c r="M147" s="21">
        <f>-M$162*'Fixed Data'!$B$21*'Fixed Data'!$B$22</f>
        <v>-1.609196062307636E-2</v>
      </c>
      <c r="N147" s="21">
        <f>-N$162*'Fixed Data'!$B$21*'Fixed Data'!$B$22</f>
        <v>-1.7180383507312484E-2</v>
      </c>
      <c r="O147" s="21">
        <f>-O$162*'Fixed Data'!$B$21*'Fixed Data'!$B$22</f>
        <v>-1.8365237391823303E-2</v>
      </c>
      <c r="P147" s="21">
        <f>-P$162*'Fixed Data'!$B$21*'Fixed Data'!$B$22</f>
        <v>-1.9403801519115065E-2</v>
      </c>
      <c r="Q147" s="21">
        <f>-Q$162*'Fixed Data'!$B$21*'Fixed Data'!$B$22</f>
        <v>-2.0390176138523411E-2</v>
      </c>
      <c r="R147" s="21">
        <f>-R$162*'Fixed Data'!$B$21*'Fixed Data'!$B$22</f>
        <v>-2.1423276153065815E-2</v>
      </c>
      <c r="S147" s="21">
        <f>-S$162*'Fixed Data'!$B$21*'Fixed Data'!$B$22</f>
        <v>-2.2505319999153894E-2</v>
      </c>
      <c r="T147" s="21">
        <f>-T$162*'Fixed Data'!$B$21*'Fixed Data'!$B$22</f>
        <v>-2.3638631542220321E-2</v>
      </c>
      <c r="U147" s="21">
        <f>-U$162*'Fixed Data'!$B$21*'Fixed Data'!$B$22</f>
        <v>-2.4825645089189143E-2</v>
      </c>
      <c r="V147" s="21">
        <f>-V$162*'Fixed Data'!$B$21*'Fixed Data'!$B$22</f>
        <v>-2.6068910639296883E-2</v>
      </c>
      <c r="W147" s="21">
        <f>-W$162*'Fixed Data'!$B$21*'Fixed Data'!$B$22</f>
        <v>-2.7371099384601083E-2</v>
      </c>
      <c r="X147" s="21">
        <f>-X$162*'Fixed Data'!$B$21*'Fixed Data'!$B$22</f>
        <v>-2.8735009472050651E-2</v>
      </c>
      <c r="Y147" s="21">
        <f>-Y$162*'Fixed Data'!$B$21*'Fixed Data'!$B$22</f>
        <v>-3.0163572039554189E-2</v>
      </c>
      <c r="Z147" s="21">
        <f>-Z$162*'Fixed Data'!$B$21*'Fixed Data'!$B$22</f>
        <v>-3.1659857539080419E-2</v>
      </c>
      <c r="AA147" s="21">
        <f>-AA$162*'Fixed Data'!$B$21*'Fixed Data'!$B$22</f>
        <v>-3.3227082360437123E-2</v>
      </c>
      <c r="AB147" s="21">
        <f>-AB$162*'Fixed Data'!$B$21*'Fixed Data'!$B$22</f>
        <v>-3.4868615770029428E-2</v>
      </c>
      <c r="AC147" s="21">
        <f>-AC$162*'Fixed Data'!$B$21*'Fixed Data'!$B$22</f>
        <v>-7.254117862163921E-2</v>
      </c>
      <c r="AD147" s="21">
        <f>-AD$162*'Fixed Data'!$B$21*'Fixed Data'!$B$22</f>
        <v>-7.6125487992855831E-2</v>
      </c>
      <c r="AE147" s="21">
        <f>-AE$162*'Fixed Data'!$B$21*'Fixed Data'!$B$22</f>
        <v>-7.9880020474191404E-2</v>
      </c>
      <c r="AF147" s="21">
        <f>-AF$162*'Fixed Data'!$B$21*'Fixed Data'!$B$22</f>
        <v>-8.381286669648097E-2</v>
      </c>
      <c r="AG147" s="21">
        <f>-AG$162*'Fixed Data'!$B$21*'Fixed Data'!$B$22</f>
        <v>-8.7932501966909382E-2</v>
      </c>
      <c r="AH147" s="21">
        <f>-AH$162*'Fixed Data'!$B$21*'Fixed Data'!$B$22</f>
        <v>-9.2247804561466987E-2</v>
      </c>
      <c r="AI147" s="21">
        <f>-AI$162*'Fixed Data'!$B$21*'Fixed Data'!$B$22</f>
        <v>-9.676807488731648E-2</v>
      </c>
      <c r="AJ147" s="21">
        <f>-AJ$162*'Fixed Data'!$B$21*'Fixed Data'!$B$22</f>
        <v>-0.10150305555644508</v>
      </c>
      <c r="AK147" s="21">
        <f>-AK$162*'Fixed Data'!$B$21*'Fixed Data'!$B$22</f>
        <v>-0.10646295241393744</v>
      </c>
      <c r="AL147" s="21">
        <f>-AL$162*'Fixed Data'!$B$21*'Fixed Data'!$B$22</f>
        <v>-0.11165845656626495</v>
      </c>
      <c r="AM147" s="21">
        <f>-AM$162*'Fixed Data'!$B$21*'Fixed Data'!$B$22</f>
        <v>-0.11710076745715682</v>
      </c>
      <c r="AN147" s="21">
        <f>-AN$162*'Fixed Data'!$B$21*'Fixed Data'!$B$22</f>
        <v>-0.12280161704086534</v>
      </c>
      <c r="AO147" s="21">
        <f>-AO$162*'Fixed Data'!$B$21*'Fixed Data'!$B$22</f>
        <v>-0.12877329510502158</v>
      </c>
      <c r="AP147" s="21">
        <f>-AP$162*'Fixed Data'!$B$21*'Fixed Data'!$B$22</f>
        <v>-0.13502867579774663</v>
      </c>
      <c r="AQ147" s="21">
        <f>-AQ$162*'Fixed Data'!$B$21*'Fixed Data'!$B$22</f>
        <v>-0.14158124541629113</v>
      </c>
      <c r="AR147" s="21">
        <f>-AR$162*'Fixed Data'!$B$21*'Fixed Data'!$B$22</f>
        <v>-0.14844513151720085</v>
      </c>
      <c r="AS147" s="21">
        <f>-AS$162*'Fixed Data'!$B$21*'Fixed Data'!$B$22</f>
        <v>-0.1556351334108533</v>
      </c>
      <c r="AT147" s="21">
        <f>-AT$162*'Fixed Data'!$B$21*'Fixed Data'!$B$22</f>
        <v>-0.16316675410620024</v>
      </c>
      <c r="AU147" s="21">
        <f>-AU$162*'Fixed Data'!$B$21*'Fixed Data'!$B$22</f>
        <v>-0.17105623377469553</v>
      </c>
      <c r="AV147" s="21">
        <f>-AV$162*'Fixed Data'!$B$21*'Fixed Data'!$B$22</f>
        <v>-0.17932058480563418</v>
      </c>
      <c r="AW147" s="21">
        <f>-AW$162*'Fixed Data'!$B$21*'Fixed Data'!$B$22</f>
        <v>-0.1879776285286156</v>
      </c>
      <c r="AX147" s="21">
        <f>-AX$162*'Fixed Data'!$B$21*'Fixed Data'!$B$22</f>
        <v>-0.19704603368238496</v>
      </c>
      <c r="AY147" s="21">
        <f>-AY$162*'Fixed Data'!$B$21*'Fixed Data'!$B$22</f>
        <v>-0.20654535671312699</v>
      </c>
      <c r="AZ147" s="21">
        <f>-AZ$162*'Fixed Data'!$B$21*'Fixed Data'!$B$22</f>
        <v>-0.21649608398921577</v>
      </c>
      <c r="BA147" s="21">
        <f>-BA$162*'Fixed Data'!$B$21*'Fixed Data'!$B$22</f>
        <v>-0.22691967602353452</v>
      </c>
      <c r="BB147" s="21">
        <f>-BB$162*'Fixed Data'!$B$21*'Fixed Data'!$B$22</f>
        <v>-0.23784513058070295</v>
      </c>
    </row>
    <row r="148" spans="1:54" outlineLevel="2">
      <c r="A148" s="447"/>
      <c r="B148" s="135" t="s">
        <v>287</v>
      </c>
      <c r="C148" s="135"/>
      <c r="D148" s="135" t="s">
        <v>389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47"/>
      <c r="B149" s="135" t="s">
        <v>287</v>
      </c>
      <c r="C149" s="135"/>
      <c r="D149" s="135" t="s">
        <v>389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47"/>
      <c r="B150" s="135" t="s">
        <v>290</v>
      </c>
      <c r="C150" s="135" t="s">
        <v>473</v>
      </c>
      <c r="D150" s="135" t="s">
        <v>389</v>
      </c>
      <c r="E150" s="282">
        <v>-2.0252991865613823</v>
      </c>
      <c r="F150" s="279">
        <v>-2.0700809570040986</v>
      </c>
      <c r="G150" s="279">
        <v>-2.1052936107215174</v>
      </c>
      <c r="H150" s="279">
        <v>-2.1597695514197817</v>
      </c>
      <c r="I150" s="279">
        <v>-2.2117471612522892</v>
      </c>
      <c r="J150" s="279">
        <v>-2.252419401595843</v>
      </c>
      <c r="K150" s="279">
        <v>-2.3342585567125242</v>
      </c>
      <c r="L150" s="279">
        <v>-2.4213165799345369</v>
      </c>
      <c r="M150" s="279">
        <v>-2.5140633603576323</v>
      </c>
      <c r="N150" s="279">
        <v>-2.6130209263831059</v>
      </c>
      <c r="O150" s="279">
        <v>-2.7187699951480231</v>
      </c>
      <c r="P150" s="279">
        <v>-2.8259938180164967</v>
      </c>
      <c r="Q150" s="279">
        <v>-2.9373036064014872</v>
      </c>
      <c r="R150" s="279">
        <v>-3.0554615536034246</v>
      </c>
      <c r="S150" s="279">
        <v>-3.1810057734062314</v>
      </c>
      <c r="T150" s="279">
        <v>-3.3145230151610483</v>
      </c>
      <c r="U150" s="279">
        <v>-3.4566534156056155</v>
      </c>
      <c r="V150" s="279">
        <v>-3.6080957336430415</v>
      </c>
      <c r="W150" s="279">
        <v>-3.7696131180922867</v>
      </c>
      <c r="X150" s="279">
        <v>-3.9420394636465148</v>
      </c>
      <c r="Y150" s="279">
        <v>-4.1262864160464368</v>
      </c>
      <c r="Z150" s="279">
        <v>-4.3233510938523931</v>
      </c>
      <c r="AA150" s="279">
        <v>-4.5343246012434442</v>
      </c>
      <c r="AB150" s="279">
        <v>-4.7604014140560853</v>
      </c>
      <c r="AC150" s="279">
        <v>-6.9008466691768691</v>
      </c>
      <c r="AD150" s="279">
        <v>-7.252595726934465</v>
      </c>
      <c r="AE150" s="279">
        <v>-7.6280309852950658</v>
      </c>
      <c r="AF150" s="279">
        <v>-8.0290750365127366</v>
      </c>
      <c r="AG150" s="279">
        <v>-8.4578267839281907</v>
      </c>
      <c r="AH150" s="279">
        <v>-8.9165787849761102</v>
      </c>
      <c r="AI150" s="279">
        <v>-9.4078363622344057</v>
      </c>
      <c r="AJ150" s="279">
        <v>-9.9343386658465693</v>
      </c>
      <c r="AK150" s="279">
        <v>-10.499081889806089</v>
      </c>
      <c r="AL150" s="279">
        <v>-11.105344865758397</v>
      </c>
      <c r="AM150" s="279">
        <v>-11.756717281365647</v>
      </c>
      <c r="AN150" s="279">
        <v>-12.457130796119033</v>
      </c>
      <c r="AO150" s="279">
        <v>-13.21089335603549</v>
      </c>
      <c r="AP150" s="279">
        <v>-14.022727040226203</v>
      </c>
      <c r="AQ150" s="279">
        <v>-14.897809807178614</v>
      </c>
      <c r="AR150" s="279">
        <v>-15.841821547117593</v>
      </c>
      <c r="AS150" s="279">
        <v>-16.860994889364417</v>
      </c>
      <c r="AT150" s="279">
        <v>-17.962171260646898</v>
      </c>
      <c r="AU150" s="279">
        <v>-19.152862742275175</v>
      </c>
      <c r="AV150" s="279">
        <v>-20.441320331521915</v>
      </c>
      <c r="AW150" s="279">
        <v>-21.836609275994228</v>
      </c>
      <c r="AX150" s="279">
        <v>-23.348692219902969</v>
      </c>
      <c r="AY150" s="279">
        <v>-24.988520978607653</v>
      </c>
      <c r="AZ150" s="279">
        <v>-26.768137843435511</v>
      </c>
      <c r="BA150" s="279">
        <v>-28.700787413378649</v>
      </c>
      <c r="BB150" s="279">
        <v>-30.772973561549524</v>
      </c>
    </row>
    <row r="151" spans="1:54" outlineLevel="2">
      <c r="A151" s="447"/>
      <c r="B151" s="135" t="s">
        <v>290</v>
      </c>
      <c r="C151" s="135" t="s">
        <v>474</v>
      </c>
      <c r="D151" s="135" t="s">
        <v>389</v>
      </c>
      <c r="E151" s="282">
        <v>-12.808426744634319</v>
      </c>
      <c r="F151" s="279">
        <v>-13.063453118736849</v>
      </c>
      <c r="G151" s="279">
        <v>-13.175384078162038</v>
      </c>
      <c r="H151" s="279">
        <v>-13.533233584138376</v>
      </c>
      <c r="I151" s="279">
        <v>-13.792383606976927</v>
      </c>
      <c r="J151" s="279">
        <v>-13.780133762035607</v>
      </c>
      <c r="K151" s="279">
        <v>-14.365975254166854</v>
      </c>
      <c r="L151" s="279">
        <v>-14.975878366808681</v>
      </c>
      <c r="M151" s="279">
        <v>-15.610831618513945</v>
      </c>
      <c r="N151" s="279">
        <v>-16.271864151386044</v>
      </c>
      <c r="O151" s="279">
        <v>-16.960047401110323</v>
      </c>
      <c r="P151" s="279">
        <v>-17.676496835668214</v>
      </c>
      <c r="Q151" s="279">
        <v>-18.422373765560174</v>
      </c>
      <c r="R151" s="279">
        <v>-19.198887228480704</v>
      </c>
      <c r="S151" s="279">
        <v>-20.007295951506986</v>
      </c>
      <c r="T151" s="279">
        <v>-20.848910393992924</v>
      </c>
      <c r="U151" s="279">
        <v>-21.725094874489059</v>
      </c>
      <c r="V151" s="279">
        <v>-22.637269785143417</v>
      </c>
      <c r="W151" s="279">
        <v>-23.586913897188175</v>
      </c>
      <c r="X151" s="279">
        <v>-24.575566761256376</v>
      </c>
      <c r="Y151" s="279">
        <v>-25.604831206432671</v>
      </c>
      <c r="Z151" s="279">
        <v>-26.676375942101881</v>
      </c>
      <c r="AA151" s="279">
        <v>-27.791938266825653</v>
      </c>
      <c r="AB151" s="279">
        <v>-28.953326888651471</v>
      </c>
      <c r="AC151" s="279">
        <v>-59.999041280887255</v>
      </c>
      <c r="AD151" s="279">
        <v>-62.502447801907472</v>
      </c>
      <c r="AE151" s="279">
        <v>-65.108695769463026</v>
      </c>
      <c r="AF151" s="279">
        <v>-67.822011232136688</v>
      </c>
      <c r="AG151" s="279">
        <v>-70.646793958723208</v>
      </c>
      <c r="AH151" s="279">
        <v>-73.587624582184702</v>
      </c>
      <c r="AI151" s="279">
        <v>-76.649272037526401</v>
      </c>
      <c r="AJ151" s="279">
        <v>-79.836701305686773</v>
      </c>
      <c r="AK151" s="279">
        <v>-83.155081476043819</v>
      </c>
      <c r="AL151" s="279">
        <v>-86.609794140650706</v>
      </c>
      <c r="AM151" s="279">
        <v>-90.206442133855973</v>
      </c>
      <c r="AN151" s="279">
        <v>-93.950858631530977</v>
      </c>
      <c r="AO151" s="279">
        <v>-97.849116624708159</v>
      </c>
      <c r="AP151" s="279">
        <v>-101.90753878303975</v>
      </c>
      <c r="AQ151" s="279">
        <v>-106.13270772413242</v>
      </c>
      <c r="AR151" s="279">
        <v>-110.53147670546734</v>
      </c>
      <c r="AS151" s="279">
        <v>-115.11098075630041</v>
      </c>
      <c r="AT151" s="279">
        <v>-119.87864826766386</v>
      </c>
      <c r="AU151" s="279">
        <v>-124.84221305932955</v>
      </c>
      <c r="AV151" s="279">
        <v>-130.00972694337094</v>
      </c>
      <c r="AW151" s="279">
        <v>-135.38957280477834</v>
      </c>
      <c r="AX151" s="279">
        <v>-140.99047822040993</v>
      </c>
      <c r="AY151" s="279">
        <v>-146.82152963845863</v>
      </c>
      <c r="AZ151" s="279">
        <v>-152.89218714150255</v>
      </c>
      <c r="BA151" s="279">
        <v>-159.21229981718946</v>
      </c>
      <c r="BB151" s="279">
        <v>-165.79366733512941</v>
      </c>
    </row>
    <row r="152" spans="1:54" outlineLevel="2">
      <c r="A152" s="447"/>
      <c r="B152" s="135" t="s">
        <v>290</v>
      </c>
      <c r="C152" s="135" t="s">
        <v>475</v>
      </c>
      <c r="D152" s="135" t="s">
        <v>389</v>
      </c>
      <c r="E152" s="282">
        <v>-0.12235948750500072</v>
      </c>
      <c r="F152" s="279">
        <v>-0.12676751122660196</v>
      </c>
      <c r="G152" s="279">
        <v>-0.1301834981039626</v>
      </c>
      <c r="H152" s="279">
        <v>-0.13624222915906359</v>
      </c>
      <c r="I152" s="279">
        <v>-0.14161932280402334</v>
      </c>
      <c r="J152" s="279">
        <v>-0.14437334954269249</v>
      </c>
      <c r="K152" s="279">
        <v>-0.15365797292821295</v>
      </c>
      <c r="L152" s="279">
        <v>-0.16369383329253875</v>
      </c>
      <c r="M152" s="279">
        <v>-0.17456656646151186</v>
      </c>
      <c r="N152" s="279">
        <v>-0.18637384403381599</v>
      </c>
      <c r="O152" s="279">
        <v>-0.19922721095549561</v>
      </c>
      <c r="P152" s="279">
        <v>-0.210493617703437</v>
      </c>
      <c r="Q152" s="279">
        <v>-0.22119386949922826</v>
      </c>
      <c r="R152" s="279">
        <v>-0.23240100122010771</v>
      </c>
      <c r="S152" s="279">
        <v>-0.24413907859903941</v>
      </c>
      <c r="T152" s="279">
        <v>-0.25643331106941902</v>
      </c>
      <c r="U152" s="279">
        <v>-0.26931010614064865</v>
      </c>
      <c r="V152" s="279">
        <v>-0.2827971263593636</v>
      </c>
      <c r="W152" s="279">
        <v>-0.29692334897928574</v>
      </c>
      <c r="X152" s="279">
        <v>-0.31171912846850774</v>
      </c>
      <c r="Y152" s="279">
        <v>-0.32721626198913883</v>
      </c>
      <c r="Z152" s="279">
        <v>-0.34344805799066735</v>
      </c>
      <c r="AA152" s="279">
        <v>-0.36044940806513903</v>
      </c>
      <c r="AB152" s="279">
        <v>-0.37825686221919785</v>
      </c>
      <c r="AC152" s="279">
        <v>-0.78693111272539906</v>
      </c>
      <c r="AD152" s="279">
        <v>-0.825813918539122</v>
      </c>
      <c r="AE152" s="279">
        <v>-0.86654331499284132</v>
      </c>
      <c r="AF152" s="279">
        <v>-0.90920706974138699</v>
      </c>
      <c r="AG152" s="279">
        <v>-0.95389712343199795</v>
      </c>
      <c r="AH152" s="279">
        <v>-1.000709788141982</v>
      </c>
      <c r="AI152" s="279">
        <v>-1.0497459552532677</v>
      </c>
      <c r="AJ152" s="279">
        <v>-1.1011113132125807</v>
      </c>
      <c r="AK152" s="279">
        <v>-1.1549165756474176</v>
      </c>
      <c r="AL152" s="279">
        <v>-1.2112777203302965</v>
      </c>
      <c r="AM152" s="279">
        <v>-1.2703162395071652</v>
      </c>
      <c r="AN152" s="279">
        <v>-1.332159402130523</v>
      </c>
      <c r="AO152" s="279">
        <v>-1.3969405285632082</v>
      </c>
      <c r="AP152" s="279">
        <v>-1.4647992783461692</v>
      </c>
      <c r="AQ152" s="279">
        <v>-1.5358819516513098</v>
      </c>
      <c r="AR152" s="279">
        <v>-1.6103418050703233</v>
      </c>
      <c r="AS152" s="279">
        <v>-1.6883393824212587</v>
      </c>
      <c r="AT152" s="279">
        <v>-1.7700428612870853</v>
      </c>
      <c r="AU152" s="279">
        <v>-1.8556284160343517</v>
      </c>
      <c r="AV152" s="279">
        <v>-1.9452805980956742</v>
      </c>
      <c r="AW152" s="279">
        <v>-2.0391927343372238</v>
      </c>
      <c r="AX152" s="279">
        <v>-2.1375673443710808</v>
      </c>
      <c r="AY152" s="279">
        <v>-2.2406165777135758</v>
      </c>
      <c r="AZ152" s="279">
        <v>-2.3485626717333763</v>
      </c>
      <c r="BA152" s="279">
        <v>-2.4616384313780642</v>
      </c>
      <c r="BB152" s="279">
        <v>-2.5801584261598909</v>
      </c>
    </row>
    <row r="153" spans="1:54" outlineLevel="2">
      <c r="A153" s="447"/>
      <c r="B153" s="135" t="s">
        <v>476</v>
      </c>
      <c r="C153" s="135"/>
      <c r="D153" s="135" t="s">
        <v>389</v>
      </c>
      <c r="E153" s="282"/>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48"/>
      <c r="B154" s="135" t="s">
        <v>476</v>
      </c>
      <c r="C154" s="135"/>
      <c r="D154" s="135" t="s">
        <v>389</v>
      </c>
      <c r="E154" s="282"/>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31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380</v>
      </c>
      <c r="B156" s="134"/>
      <c r="C156" s="135"/>
      <c r="D156" s="135"/>
      <c r="E156" s="31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469</v>
      </c>
      <c r="C157" s="134" t="s">
        <v>159</v>
      </c>
      <c r="D157" s="135"/>
      <c r="E157" s="317">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46" t="s">
        <v>477</v>
      </c>
      <c r="B158" s="135" t="s">
        <v>284</v>
      </c>
      <c r="C158" s="135" t="s">
        <v>395</v>
      </c>
      <c r="D158" s="135" t="s">
        <v>478</v>
      </c>
      <c r="E158" s="238">
        <v>15.331392839572398</v>
      </c>
      <c r="F158" s="238">
        <v>15.416737686043303</v>
      </c>
      <c r="G158" s="238">
        <v>15.464736570642788</v>
      </c>
      <c r="H158" s="238">
        <v>15.552030408252254</v>
      </c>
      <c r="I158" s="238">
        <v>15.629745345172715</v>
      </c>
      <c r="J158" s="238">
        <v>15.694948967156018</v>
      </c>
      <c r="K158" s="238">
        <v>15.852791185578965</v>
      </c>
      <c r="L158" s="238">
        <v>16.012221873061371</v>
      </c>
      <c r="M158" s="238">
        <v>16.173257036979273</v>
      </c>
      <c r="N158" s="238">
        <v>16.335912846453567</v>
      </c>
      <c r="O158" s="238">
        <v>16.500205633994323</v>
      </c>
      <c r="P158" s="238">
        <v>16.666151897159558</v>
      </c>
      <c r="Q158" s="238">
        <v>16.833768300232961</v>
      </c>
      <c r="R158" s="238">
        <v>17.003071675917891</v>
      </c>
      <c r="S158" s="238">
        <v>17.174079027049402</v>
      </c>
      <c r="T158" s="238">
        <v>17.346807528322827</v>
      </c>
      <c r="U158" s="238">
        <v>17.521274528041566</v>
      </c>
      <c r="V158" s="238">
        <v>17.697497549881444</v>
      </c>
      <c r="W158" s="238">
        <v>17.875494294673796</v>
      </c>
      <c r="X158" s="238">
        <v>18.055282642207658</v>
      </c>
      <c r="Y158" s="238">
        <v>18.236880653049287</v>
      </c>
      <c r="Z158" s="238">
        <v>18.420306570380028</v>
      </c>
      <c r="AA158" s="238">
        <v>18.605578821855516</v>
      </c>
      <c r="AB158" s="238">
        <v>18.792716021481446</v>
      </c>
      <c r="AC158" s="238">
        <v>18.981736971509331</v>
      </c>
      <c r="AD158" s="238">
        <v>19.17266066435392</v>
      </c>
      <c r="AE158" s="238">
        <v>19.3655062845258</v>
      </c>
      <c r="AF158" s="238">
        <v>19.560293210588942</v>
      </c>
      <c r="AG158" s="238">
        <v>19.757041017134974</v>
      </c>
      <c r="AH158" s="238">
        <v>19.955769476778745</v>
      </c>
      <c r="AI158" s="238">
        <v>20.156498562176214</v>
      </c>
      <c r="AJ158" s="238">
        <v>20.359248448059372</v>
      </c>
      <c r="AK158" s="238">
        <v>20.564039513296162</v>
      </c>
      <c r="AL158" s="238">
        <v>20.770892342969283</v>
      </c>
      <c r="AM158" s="238">
        <v>20.979827730476973</v>
      </c>
      <c r="AN158" s="238">
        <v>21.190866679655326</v>
      </c>
      <c r="AO158" s="238">
        <v>21.404030406923273</v>
      </c>
      <c r="AP158" s="238">
        <v>21.619340343448496</v>
      </c>
      <c r="AQ158" s="238">
        <v>21.836818137337239</v>
      </c>
      <c r="AR158" s="238">
        <v>22.056485655845293</v>
      </c>
      <c r="AS158" s="238">
        <v>22.278364987613241</v>
      </c>
      <c r="AT158" s="238">
        <v>22.502478444922108</v>
      </c>
      <c r="AU158" s="238">
        <v>22.728848565977046</v>
      </c>
      <c r="AV158" s="238">
        <v>22.957498117209639</v>
      </c>
      <c r="AW158" s="238">
        <v>23.188450095607148</v>
      </c>
      <c r="AX158" s="238">
        <v>23.421727731064781</v>
      </c>
      <c r="AY158" s="238">
        <v>23.657354488762742</v>
      </c>
      <c r="AZ158" s="238">
        <v>23.895354071567336</v>
      </c>
      <c r="BA158" s="238">
        <v>24.135750422457541</v>
      </c>
      <c r="BB158" s="238">
        <v>24.378565252075798</v>
      </c>
    </row>
    <row r="159" spans="1:54" outlineLevel="2">
      <c r="A159" s="447"/>
      <c r="B159" s="135" t="s">
        <v>284</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47"/>
      <c r="B160" s="135" t="s">
        <v>284</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47"/>
      <c r="B161" s="135" t="s">
        <v>287</v>
      </c>
      <c r="C161" s="135" t="s">
        <v>471</v>
      </c>
      <c r="D161" s="135"/>
      <c r="E161" s="238">
        <v>3.3687148587763477E-2</v>
      </c>
      <c r="F161" s="36">
        <v>3.4900734498556726E-2</v>
      </c>
      <c r="G161" s="36">
        <v>3.5841199842585027E-2</v>
      </c>
      <c r="H161" s="36">
        <v>3.750924682012826E-2</v>
      </c>
      <c r="I161" s="36">
        <v>3.8989630207486733E-2</v>
      </c>
      <c r="J161" s="36">
        <v>3.9747849368517545E-2</v>
      </c>
      <c r="K161" s="36">
        <v>4.2304026204062678E-2</v>
      </c>
      <c r="L161" s="36">
        <v>4.5067028290723711E-2</v>
      </c>
      <c r="M161" s="36">
        <v>4.8060432278324933E-2</v>
      </c>
      <c r="N161" s="36">
        <v>5.1311128420533897E-2</v>
      </c>
      <c r="O161" s="36">
        <v>5.4849826482880649E-2</v>
      </c>
      <c r="P161" s="36">
        <v>5.7951613895585702E-2</v>
      </c>
      <c r="Q161" s="36">
        <v>6.0897531531572527E-2</v>
      </c>
      <c r="R161" s="36">
        <v>6.3982999763110227E-2</v>
      </c>
      <c r="S161" s="36">
        <v>6.7214644197568701E-2</v>
      </c>
      <c r="T161" s="36">
        <v>7.0599405317831404E-2</v>
      </c>
      <c r="U161" s="36">
        <v>7.4144553452592743E-2</v>
      </c>
      <c r="V161" s="36">
        <v>7.7857704458520915E-2</v>
      </c>
      <c r="W161" s="36">
        <v>8.174683614813899E-2</v>
      </c>
      <c r="X161" s="36">
        <v>8.5820305498889971E-2</v>
      </c>
      <c r="Y161" s="36">
        <v>9.008686668052697E-2</v>
      </c>
      <c r="Z161" s="36">
        <v>9.4555689939757048E-2</v>
      </c>
      <c r="AA161" s="36">
        <v>9.9236381382893896E-2</v>
      </c>
      <c r="AB161" s="36">
        <v>0.10413900369923115</v>
      </c>
      <c r="AC161" s="36">
        <v>0.21665230758367646</v>
      </c>
      <c r="AD161" s="36">
        <v>0.22735724664205945</v>
      </c>
      <c r="AE161" s="36">
        <v>0.23857057597355391</v>
      </c>
      <c r="AF161" s="36">
        <v>0.25031645914806055</v>
      </c>
      <c r="AG161" s="36">
        <v>0.2626202086142323</v>
      </c>
      <c r="AH161" s="36">
        <v>0.27550834033193022</v>
      </c>
      <c r="AI161" s="36">
        <v>0.28900863100276775</v>
      </c>
      <c r="AJ161" s="36">
        <v>0.30315017802230881</v>
      </c>
      <c r="AK161" s="36">
        <v>0.31796346228334299</v>
      </c>
      <c r="AL161" s="36">
        <v>0.33348041396582506</v>
      </c>
      <c r="AM161" s="36">
        <v>0.34973448145553859</v>
      </c>
      <c r="AN161" s="36">
        <v>0.36676070354023732</v>
      </c>
      <c r="AO161" s="36">
        <v>0.3845957850391809</v>
      </c>
      <c r="AP161" s="36">
        <v>0.40327817602929628</v>
      </c>
      <c r="AQ161" s="36">
        <v>0.42284815483905391</v>
      </c>
      <c r="AR161" s="36">
        <v>0.44334791498921661</v>
      </c>
      <c r="AS161" s="36">
        <v>0.46482165626815897</v>
      </c>
      <c r="AT161" s="36">
        <v>0.48731568013842047</v>
      </c>
      <c r="AU161" s="36">
        <v>0.51087848968042138</v>
      </c>
      <c r="AV161" s="36">
        <v>0.53556089428916609</v>
      </c>
      <c r="AW161" s="36">
        <v>0.56141611934994606</v>
      </c>
      <c r="AX161" s="36">
        <v>0.58849992112983063</v>
      </c>
      <c r="AY161" s="36">
        <v>0.61687070713301695</v>
      </c>
      <c r="AZ161" s="36">
        <v>0.64658966217983971</v>
      </c>
      <c r="BA161" s="36">
        <v>0.67772088048172408</v>
      </c>
      <c r="BB161" s="36">
        <v>0.7103509670916669</v>
      </c>
    </row>
    <row r="162" spans="1:54" outlineLevel="2">
      <c r="A162" s="447"/>
      <c r="B162" s="135" t="s">
        <v>287</v>
      </c>
      <c r="C162" s="135" t="s">
        <v>472</v>
      </c>
      <c r="D162" s="135"/>
      <c r="E162" s="238">
        <v>7.4860330195029814E-2</v>
      </c>
      <c r="F162" s="36">
        <v>7.7557187774570518E-2</v>
      </c>
      <c r="G162" s="36">
        <v>7.9647110761300002E-2</v>
      </c>
      <c r="H162" s="36">
        <v>8.3353881822507581E-2</v>
      </c>
      <c r="I162" s="36">
        <v>8.6643622683303653E-2</v>
      </c>
      <c r="J162" s="36">
        <v>8.8328554152261429E-2</v>
      </c>
      <c r="K162" s="36">
        <v>9.4008947120139547E-2</v>
      </c>
      <c r="L162" s="36">
        <v>0.10014895175716389</v>
      </c>
      <c r="M162" s="36">
        <v>0.10680096061849985</v>
      </c>
      <c r="N162" s="36">
        <v>0.11402472982340817</v>
      </c>
      <c r="O162" s="36">
        <v>0.12188850329529011</v>
      </c>
      <c r="P162" s="36">
        <v>0.1287813642124124</v>
      </c>
      <c r="Q162" s="36">
        <v>0.13532784784793966</v>
      </c>
      <c r="R162" s="36">
        <v>0.14218444391802262</v>
      </c>
      <c r="S162" s="36">
        <v>0.14936587599459764</v>
      </c>
      <c r="T162" s="36">
        <v>0.15688756737295931</v>
      </c>
      <c r="U162" s="36">
        <v>0.16476567433909525</v>
      </c>
      <c r="V162" s="36">
        <v>0.17301712101893493</v>
      </c>
      <c r="W162" s="36">
        <v>0.18165963588475245</v>
      </c>
      <c r="X162" s="36">
        <v>0.19071178999753252</v>
      </c>
      <c r="Y162" s="36">
        <v>0.20019303706783767</v>
      </c>
      <c r="Z162" s="36">
        <v>0.21012375542168255</v>
      </c>
      <c r="AA162" s="36">
        <v>0.22052529196198595</v>
      </c>
      <c r="AB162" s="36">
        <v>0.23142000822051378</v>
      </c>
      <c r="AC162" s="36">
        <v>0.48144957240817182</v>
      </c>
      <c r="AD162" s="36">
        <v>0.50523832587124384</v>
      </c>
      <c r="AE162" s="36">
        <v>0.5301568354967876</v>
      </c>
      <c r="AF162" s="36">
        <v>0.55625879810680201</v>
      </c>
      <c r="AG162" s="36">
        <v>0.58360046358718243</v>
      </c>
      <c r="AH162" s="36">
        <v>0.61224075629317765</v>
      </c>
      <c r="AI162" s="36">
        <v>0.64224140222837345</v>
      </c>
      <c r="AJ162" s="36">
        <v>0.67366706227179729</v>
      </c>
      <c r="AK162" s="36">
        <v>0.7065854717407607</v>
      </c>
      <c r="AL162" s="36">
        <v>0.74106758659072258</v>
      </c>
      <c r="AM162" s="36">
        <v>0.77718773656786411</v>
      </c>
      <c r="AN162" s="36">
        <v>0.81502378564497446</v>
      </c>
      <c r="AO162" s="36">
        <v>0.85465730008706886</v>
      </c>
      <c r="AP162" s="36">
        <v>0.89617372450954758</v>
      </c>
      <c r="AQ162" s="36">
        <v>0.93966256630901024</v>
      </c>
      <c r="AR162" s="36">
        <v>0.98521758886492439</v>
      </c>
      <c r="AS162" s="36">
        <v>1.0329370139292464</v>
      </c>
      <c r="AT162" s="36">
        <v>1.0829237336409336</v>
      </c>
      <c r="AU162" s="36">
        <v>1.1352855326231597</v>
      </c>
      <c r="AV162" s="36">
        <v>1.1901353206425886</v>
      </c>
      <c r="AW162" s="36">
        <v>1.2475913763332107</v>
      </c>
      <c r="AX162" s="36">
        <v>1.307777602510737</v>
      </c>
      <c r="AY162" s="36">
        <v>1.3708237936289163</v>
      </c>
      <c r="AZ162" s="36">
        <v>1.4368659159552026</v>
      </c>
      <c r="BA162" s="36">
        <v>1.5060464010704937</v>
      </c>
      <c r="BB162" s="36">
        <v>1.5785577046481361</v>
      </c>
    </row>
    <row r="163" spans="1:54" outlineLevel="2">
      <c r="A163" s="447"/>
      <c r="B163" s="135" t="s">
        <v>287</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47"/>
      <c r="B164" s="135" t="s">
        <v>287</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47"/>
      <c r="B165" s="135" t="s">
        <v>476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47"/>
      <c r="B166" s="135" t="s">
        <v>476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47"/>
      <c r="B167" s="135" t="s">
        <v>476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47"/>
      <c r="B168" s="135" t="s">
        <v>476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48"/>
      <c r="B169" s="135" t="s">
        <v>476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46" t="s">
        <v>482</v>
      </c>
      <c r="B172" s="135" t="s">
        <v>284</v>
      </c>
      <c r="C172" s="135" t="s">
        <v>395</v>
      </c>
      <c r="D172" s="135" t="s">
        <v>389</v>
      </c>
      <c r="E172" s="262">
        <f>-(E$158*'Fixed Data'!$B$25*'Fixed Data'!E$47*'Fixed Data'!$B$24*'Fixed Data'!$B$23+E$158*'Fixed Data'!$B$26)*'Fixed Data'!L44/10^6</f>
        <v>-3.1266762952300908</v>
      </c>
      <c r="F172" s="262">
        <f>-(F$158*'Fixed Data'!$B$25*'Fixed Data'!F$47*'Fixed Data'!$B$24*'Fixed Data'!$B$23+F$158*'Fixed Data'!$B$26)*'Fixed Data'!M44/10^6</f>
        <v>-3.1919608921542837</v>
      </c>
      <c r="G172" s="262">
        <f>-(G$158*'Fixed Data'!$B$25*'Fixed Data'!G$47*'Fixed Data'!$B$24*'Fixed Data'!$B$23+G$158*'Fixed Data'!$B$26)*'Fixed Data'!N44/10^6</f>
        <v>-3.2506587089818364</v>
      </c>
      <c r="H172" s="262">
        <f>-(H$158*'Fixed Data'!$B$25*'Fixed Data'!H$47*'Fixed Data'!$B$24*'Fixed Data'!$B$23+H$158*'Fixed Data'!$B$26)*'Fixed Data'!O44/10^6</f>
        <v>-3.3187895536500296</v>
      </c>
      <c r="I172" s="262">
        <f>-(I$158*'Fixed Data'!$B$25*'Fixed Data'!I$47*'Fixed Data'!$B$24*'Fixed Data'!$B$23+I$158*'Fixed Data'!$B$26)*'Fixed Data'!P44/10^6</f>
        <v>-3.3861663472850361</v>
      </c>
      <c r="J172" s="262">
        <f>-(J$158*'Fixed Data'!$B$25*'Fixed Data'!J$47*'Fixed Data'!$B$24*'Fixed Data'!$B$23+J$158*'Fixed Data'!$B$26)*'Fixed Data'!Q44/10^6</f>
        <v>-3.4520737440656557</v>
      </c>
      <c r="K172" s="262">
        <f>-(K$158*'Fixed Data'!$B$25*'Fixed Data'!K$47*'Fixed Data'!$B$24*'Fixed Data'!$B$23+K$158*'Fixed Data'!$B$26)*'Fixed Data'!R44/10^6</f>
        <v>-3.5398891727072885</v>
      </c>
      <c r="L172" s="262">
        <f>-(L$158*'Fixed Data'!$B$25*'Fixed Data'!L$47*'Fixed Data'!$B$24*'Fixed Data'!$B$23+L$158*'Fixed Data'!$B$26)*'Fixed Data'!S44/10^6</f>
        <v>-3.629938732752831</v>
      </c>
      <c r="M172" s="262">
        <f>-(M$158*'Fixed Data'!$B$25*'Fixed Data'!M$47*'Fixed Data'!$B$24*'Fixed Data'!$B$23+M$158*'Fixed Data'!$B$26)*'Fixed Data'!T44/10^6</f>
        <v>-3.7222792723926776</v>
      </c>
      <c r="N172" s="262">
        <f>-(N$158*'Fixed Data'!$B$25*'Fixed Data'!N$47*'Fixed Data'!$B$24*'Fixed Data'!$B$23+N$158*'Fixed Data'!$B$26)*'Fixed Data'!U44/10^6</f>
        <v>-3.8169690851710327</v>
      </c>
      <c r="O172" s="262">
        <f>-(O$158*'Fixed Data'!$B$25*'Fixed Data'!O$47*'Fixed Data'!$B$24*'Fixed Data'!$B$23+O$158*'Fixed Data'!$B$26)*'Fixed Data'!V44/10^6</f>
        <v>-3.9140679485560157</v>
      </c>
      <c r="P172" s="262">
        <f>-(P$158*'Fixed Data'!$B$25*'Fixed Data'!P$47*'Fixed Data'!$B$24*'Fixed Data'!$B$23+P$158*'Fixed Data'!$B$26)*'Fixed Data'!W44/10^6</f>
        <v>-4.0136371635086103</v>
      </c>
      <c r="Q172" s="262">
        <f>-(Q$158*'Fixed Data'!$B$25*'Fixed Data'!Q$47*'Fixed Data'!$B$24*'Fixed Data'!$B$23+Q$158*'Fixed Data'!$B$26)*'Fixed Data'!X44/10^6</f>
        <v>-4.1157395901960125</v>
      </c>
      <c r="R172" s="262">
        <f>-(R$158*'Fixed Data'!$B$25*'Fixed Data'!R$47*'Fixed Data'!$B$24*'Fixed Data'!$B$23+R$158*'Fixed Data'!$B$26)*'Fixed Data'!Y44/10^6</f>
        <v>-4.2204396869219423</v>
      </c>
      <c r="S172" s="262">
        <f>-(S$158*'Fixed Data'!$B$25*'Fixed Data'!S$47*'Fixed Data'!$B$24*'Fixed Data'!$B$23+S$158*'Fixed Data'!$B$26)*'Fixed Data'!Z44/10^6</f>
        <v>-4.3268297982363952</v>
      </c>
      <c r="T172" s="262">
        <f>-(T$158*'Fixed Data'!$B$25*'Fixed Data'!T$47*'Fixed Data'!$B$24*'Fixed Data'!$B$23+T$158*'Fixed Data'!$B$26)*'Fixed Data'!AA44/10^6</f>
        <v>-4.43590214389606</v>
      </c>
      <c r="U172" s="262">
        <f>-(U$158*'Fixed Data'!$B$25*'Fixed Data'!U$47*'Fixed Data'!$B$24*'Fixed Data'!$B$23+U$158*'Fixed Data'!$B$26)*'Fixed Data'!AB44/10^6</f>
        <v>-4.547724356651841</v>
      </c>
      <c r="V172" s="262">
        <f>-(V$158*'Fixed Data'!$B$25*'Fixed Data'!V$47*'Fixed Data'!$B$24*'Fixed Data'!$B$23+V$158*'Fixed Data'!$B$26)*'Fixed Data'!AC44/10^6</f>
        <v>-4.6623657809164447</v>
      </c>
      <c r="W172" s="262">
        <f>-(W$158*'Fixed Data'!$B$25*'Fixed Data'!W$47*'Fixed Data'!$B$24*'Fixed Data'!$B$23+W$158*'Fixed Data'!$B$26)*'Fixed Data'!AD44/10^6</f>
        <v>-4.7798974997746013</v>
      </c>
      <c r="X172" s="262">
        <f>-(X$158*'Fixed Data'!$B$25*'Fixed Data'!X$47*'Fixed Data'!$B$24*'Fixed Data'!$B$23+X$158*'Fixed Data'!$B$26)*'Fixed Data'!AE44/10^6</f>
        <v>-4.900392398685554</v>
      </c>
      <c r="Y172" s="262">
        <f>-(Y$158*'Fixed Data'!$B$25*'Fixed Data'!Y$47*'Fixed Data'!$B$24*'Fixed Data'!$B$23+Y$158*'Fixed Data'!$B$26)*'Fixed Data'!AF44/10^6</f>
        <v>-5.0239251970853891</v>
      </c>
      <c r="Z172" s="262">
        <f>-(Z$158*'Fixed Data'!$B$25*'Fixed Data'!Z$47*'Fixed Data'!$B$24*'Fixed Data'!$B$23+Z$158*'Fixed Data'!$B$26)*'Fixed Data'!AG44/10^6</f>
        <v>-5.150572498927013</v>
      </c>
      <c r="AA172" s="262">
        <f>-(AA$158*'Fixed Data'!$B$25*'Fixed Data'!AA$47*'Fixed Data'!$B$24*'Fixed Data'!$B$23+AA$158*'Fixed Data'!$B$26)*'Fixed Data'!AH44/10^6</f>
        <v>-5.2804128392014045</v>
      </c>
      <c r="AB172" s="262">
        <f>-(AB$158*'Fixed Data'!$B$25*'Fixed Data'!AB$47*'Fixed Data'!$B$24*'Fixed Data'!$B$23+AB$158*'Fixed Data'!$B$26)*'Fixed Data'!AI44/10^6</f>
        <v>-5.4135267397105622</v>
      </c>
      <c r="AC172" s="262">
        <f>-(AC$158*'Fixed Data'!$B$25*'Fixed Data'!AC$47*'Fixed Data'!$B$24*'Fixed Data'!$B$23+AC$158*'Fixed Data'!$B$26)*'Fixed Data'!AJ44/10^6</f>
        <v>-5.5464277914851401</v>
      </c>
      <c r="AD172" s="262">
        <f>-(AD$158*'Fixed Data'!$B$25*'Fixed Data'!AD$47*'Fixed Data'!$B$24*'Fixed Data'!$B$23+AD$158*'Fixed Data'!$B$26)*'Fixed Data'!AK44/10^6</f>
        <v>-5.68212873375625</v>
      </c>
      <c r="AE172" s="262">
        <f>-(AE$158*'Fixed Data'!$B$25*'Fixed Data'!AE$47*'Fixed Data'!$B$24*'Fixed Data'!$B$23+AE$158*'Fixed Data'!$B$26)*'Fixed Data'!AL44/10^6</f>
        <v>-5.8203030513837133</v>
      </c>
      <c r="AF172" s="262">
        <f>-(AF$158*'Fixed Data'!$B$25*'Fixed Data'!AF$47*'Fixed Data'!$B$24*'Fixed Data'!$B$23+AF$158*'Fixed Data'!$B$26)*'Fixed Data'!AM44/10^6</f>
        <v>-5.9607135462956498</v>
      </c>
      <c r="AG172" s="262">
        <f>-(AG$158*'Fixed Data'!$B$25*'Fixed Data'!AG$47*'Fixed Data'!$B$24*'Fixed Data'!$B$23+AG$158*'Fixed Data'!$B$26)*'Fixed Data'!AN44/10^6</f>
        <v>-6.1032310677111106</v>
      </c>
      <c r="AH172" s="262">
        <f>-(AH$158*'Fixed Data'!$B$25*'Fixed Data'!AH$47*'Fixed Data'!$B$24*'Fixed Data'!$B$23+AH$158*'Fixed Data'!$B$26)*'Fixed Data'!AO44/10^6</f>
        <v>-6.2478885345470383</v>
      </c>
      <c r="AI172" s="262">
        <f>-(AI$158*'Fixed Data'!$B$25*'Fixed Data'!AI$47*'Fixed Data'!$B$24*'Fixed Data'!$B$23+AI$158*'Fixed Data'!$B$26)*'Fixed Data'!AP44/10^6</f>
        <v>-6.3949727761281627</v>
      </c>
      <c r="AJ172" s="262">
        <f>-(AJ$158*'Fixed Data'!$B$25*'Fixed Data'!AJ$47*'Fixed Data'!$B$24*'Fixed Data'!$B$23+AJ$158*'Fixed Data'!$B$26)*'Fixed Data'!AQ44/10^6</f>
        <v>-6.5443934203647123</v>
      </c>
      <c r="AK172" s="262">
        <f>-(AK$158*'Fixed Data'!$B$25*'Fixed Data'!AK$47*'Fixed Data'!$B$24*'Fixed Data'!$B$23+AK$158*'Fixed Data'!$B$26)*'Fixed Data'!AR44/10^6</f>
        <v>-6.696146944741507</v>
      </c>
      <c r="AL172" s="262">
        <f>-(AL$158*'Fixed Data'!$B$25*'Fixed Data'!AL$47*'Fixed Data'!$B$24*'Fixed Data'!$B$23+AL$158*'Fixed Data'!$B$26)*'Fixed Data'!AS44/10^6</f>
        <v>-6.8502764669616303</v>
      </c>
      <c r="AM172" s="262">
        <f>-(AM$158*'Fixed Data'!$B$25*'Fixed Data'!AM$47*'Fixed Data'!$B$24*'Fixed Data'!$B$23+AM$158*'Fixed Data'!$B$26)*'Fixed Data'!AT44/10^6</f>
        <v>-7.0068368870778714</v>
      </c>
      <c r="AN172" s="262">
        <f>-(AN$158*'Fixed Data'!$B$25*'Fixed Data'!AN$47*'Fixed Data'!$B$24*'Fixed Data'!$B$23+AN$158*'Fixed Data'!$B$26)*'Fixed Data'!AU44/10^6</f>
        <v>-7.1658670928180337</v>
      </c>
      <c r="AO172" s="262">
        <f>-(AO$158*'Fixed Data'!$B$25*'Fixed Data'!AO$47*'Fixed Data'!$B$24*'Fixed Data'!$B$23+AO$158*'Fixed Data'!$B$26)*'Fixed Data'!AV44/10^6</f>
        <v>-7.3273827815491233</v>
      </c>
      <c r="AP172" s="262">
        <f>-(AP$158*'Fixed Data'!$B$25*'Fixed Data'!AP$47*'Fixed Data'!$B$24*'Fixed Data'!$B$23+AP$158*'Fixed Data'!$B$26)*'Fixed Data'!AW44/10^6</f>
        <v>-7.4914198351594505</v>
      </c>
      <c r="AQ172" s="262">
        <f>-(AQ$158*'Fixed Data'!$B$25*'Fixed Data'!AQ$47*'Fixed Data'!$B$24*'Fixed Data'!$B$23+AQ$158*'Fixed Data'!$B$26)*'Fixed Data'!AX44/10^6</f>
        <v>-7.6580172079960009</v>
      </c>
      <c r="AR172" s="262">
        <f>-(AR$158*'Fixed Data'!$B$25*'Fixed Data'!AR$47*'Fixed Data'!$B$24*'Fixed Data'!$B$23+AR$158*'Fixed Data'!$B$26)*'Fixed Data'!AY44/10^6</f>
        <v>-7.8272108225843535</v>
      </c>
      <c r="AS172" s="262">
        <f>-(AS$158*'Fixed Data'!$B$25*'Fixed Data'!AS$47*'Fixed Data'!$B$24*'Fixed Data'!$B$23+AS$158*'Fixed Data'!$B$26)*'Fixed Data'!AZ44/10^6</f>
        <v>-7.9990343098046388</v>
      </c>
      <c r="AT172" s="262">
        <f>-(AT$158*'Fixed Data'!$B$25*'Fixed Data'!AT$47*'Fixed Data'!$B$24*'Fixed Data'!$B$23+AT$158*'Fixed Data'!$B$26)*'Fixed Data'!BA44/10^6</f>
        <v>-8.1735223990525547</v>
      </c>
      <c r="AU172" s="262">
        <f>-(AU$158*'Fixed Data'!$B$25*'Fixed Data'!AU$47*'Fixed Data'!$B$24*'Fixed Data'!$B$23+AU$158*'Fixed Data'!$B$26)*'Fixed Data'!BB44/10^6</f>
        <v>-8.350712405842371</v>
      </c>
      <c r="AV172" s="262">
        <f>-(AV$158*'Fixed Data'!$B$25*'Fixed Data'!AV$47*'Fixed Data'!$B$24*'Fixed Data'!$B$23+AV$158*'Fixed Data'!$B$26)*'Fixed Data'!BC44/10^6</f>
        <v>-8.5306414108936277</v>
      </c>
      <c r="AW172" s="262">
        <f>-(AW$158*'Fixed Data'!$B$25*'Fixed Data'!AW$47*'Fixed Data'!$B$24*'Fixed Data'!$B$23+AW$158*'Fixed Data'!$B$26)*'Fixed Data'!BD44/10^6</f>
        <v>-8.7133463576502379</v>
      </c>
      <c r="AX172" s="262">
        <f>-(AX$158*'Fixed Data'!$B$25*'Fixed Data'!AX$47*'Fixed Data'!$B$24*'Fixed Data'!$B$23+AX$158*'Fixed Data'!$B$26)*'Fixed Data'!BE44/10^6</f>
        <v>-8.8988647204668023</v>
      </c>
      <c r="AY172" s="262">
        <f>-(AY$158*'Fixed Data'!$B$25*'Fixed Data'!AY$47*'Fixed Data'!$B$24*'Fixed Data'!$B$23+AY$158*'Fixed Data'!$B$26)*'Fixed Data'!BF44/10^6</f>
        <v>-9.0872347393852415</v>
      </c>
      <c r="AZ172" s="262">
        <f>-(AZ$158*'Fixed Data'!$B$25*'Fixed Data'!AZ$47*'Fixed Data'!$B$24*'Fixed Data'!$B$23+AZ$158*'Fixed Data'!$B$26)*'Fixed Data'!BG44/10^6</f>
        <v>-9.2784951880037863</v>
      </c>
      <c r="BA172" s="262">
        <f>-(BA$158*'Fixed Data'!$B$25*'Fixed Data'!BA$47*'Fixed Data'!$B$24*'Fixed Data'!$B$23+BA$158*'Fixed Data'!$B$26)*'Fixed Data'!BH44/10^6</f>
        <v>-9.4726851713517064</v>
      </c>
      <c r="BB172" s="262">
        <f>-(BB$158*'Fixed Data'!$B$25*'Fixed Data'!BB$47*'Fixed Data'!$B$24*'Fixed Data'!$B$23+BB$158*'Fixed Data'!$B$26)*'Fixed Data'!BI44/10^6</f>
        <v>-9.6698432967731129</v>
      </c>
    </row>
    <row r="173" spans="1:54" outlineLevel="2">
      <c r="A173" s="447"/>
      <c r="B173" s="135" t="s">
        <v>284</v>
      </c>
      <c r="C173" s="135"/>
      <c r="D173" s="135" t="s">
        <v>389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48"/>
      <c r="B174" s="135" t="s">
        <v>284</v>
      </c>
      <c r="C174" s="135"/>
      <c r="D174" s="135" t="s">
        <v>389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46" t="s">
        <v>483</v>
      </c>
      <c r="B176" s="135" t="s">
        <v>284</v>
      </c>
      <c r="C176" s="135" t="s">
        <v>395</v>
      </c>
      <c r="D176" s="135" t="s">
        <v>389</v>
      </c>
      <c r="E176" s="262">
        <f>-(E$158*'Fixed Data'!$B$25*'Fixed Data'!E$47*'Fixed Data'!$B$24*'Fixed Data'!$B$23+E$158*'Fixed Data'!$B$26)*'Fixed Data'!L46/10^6</f>
        <v>-9.3800288834683965</v>
      </c>
      <c r="F176" s="262">
        <f>-(F$158*'Fixed Data'!$B$25*'Fixed Data'!F$47*'Fixed Data'!$B$24*'Fixed Data'!$B$23+F$158*'Fixed Data'!$B$26)*'Fixed Data'!M46/10^6</f>
        <v>-9.5758826742286072</v>
      </c>
      <c r="G176" s="262">
        <f>-(G$158*'Fixed Data'!$B$25*'Fixed Data'!G$47*'Fixed Data'!$B$24*'Fixed Data'!$B$23+G$158*'Fixed Data'!$B$26)*'Fixed Data'!N46/10^6</f>
        <v>-9.751976126945511</v>
      </c>
      <c r="H176" s="262">
        <f>-(H$158*'Fixed Data'!$B$25*'Fixed Data'!H$47*'Fixed Data'!$B$24*'Fixed Data'!$B$23+H$158*'Fixed Data'!$B$26)*'Fixed Data'!O46/10^6</f>
        <v>-9.956368660950087</v>
      </c>
      <c r="I176" s="262">
        <f>-(I$158*'Fixed Data'!$B$25*'Fixed Data'!I$47*'Fixed Data'!$B$24*'Fixed Data'!$B$23+I$158*'Fixed Data'!$B$26)*'Fixed Data'!P46/10^6</f>
        <v>-10.158499041855107</v>
      </c>
      <c r="J176" s="262">
        <f>-(J$158*'Fixed Data'!$B$25*'Fixed Data'!J$47*'Fixed Data'!$B$24*'Fixed Data'!$B$23+J$158*'Fixed Data'!$B$26)*'Fixed Data'!Q46/10^6</f>
        <v>-10.356221229922404</v>
      </c>
      <c r="K176" s="262">
        <f>-(K$158*'Fixed Data'!$B$25*'Fixed Data'!K$47*'Fixed Data'!$B$24*'Fixed Data'!$B$23+K$158*'Fixed Data'!$B$26)*'Fixed Data'!R46/10^6</f>
        <v>-10.619667518121867</v>
      </c>
      <c r="L176" s="262">
        <f>-(L$158*'Fixed Data'!$B$25*'Fixed Data'!L$47*'Fixed Data'!$B$24*'Fixed Data'!$B$23+L$158*'Fixed Data'!$B$26)*'Fixed Data'!S46/10^6</f>
        <v>-10.889816198258494</v>
      </c>
      <c r="M176" s="262">
        <f>-(M$158*'Fixed Data'!$B$25*'Fixed Data'!M$47*'Fixed Data'!$B$24*'Fixed Data'!$B$23+M$158*'Fixed Data'!$B$26)*'Fixed Data'!T46/10^6</f>
        <v>-11.166837814834151</v>
      </c>
      <c r="N176" s="262">
        <f>-(N$158*'Fixed Data'!$B$25*'Fixed Data'!N$47*'Fixed Data'!$B$24*'Fixed Data'!$B$23+N$158*'Fixed Data'!$B$26)*'Fixed Data'!U46/10^6</f>
        <v>-11.450907253145642</v>
      </c>
      <c r="O176" s="262">
        <f>-(O$158*'Fixed Data'!$B$25*'Fixed Data'!O$47*'Fixed Data'!$B$24*'Fixed Data'!$B$23+O$158*'Fixed Data'!$B$26)*'Fixed Data'!V46/10^6</f>
        <v>-11.742203845668048</v>
      </c>
      <c r="P176" s="262">
        <f>-(P$158*'Fixed Data'!$B$25*'Fixed Data'!P$47*'Fixed Data'!$B$24*'Fixed Data'!$B$23+P$158*'Fixed Data'!$B$26)*'Fixed Data'!W46/10^6</f>
        <v>-12.040911492941143</v>
      </c>
      <c r="Q176" s="262">
        <f>-(Q$158*'Fixed Data'!$B$25*'Fixed Data'!Q$47*'Fixed Data'!$B$24*'Fixed Data'!$B$23+Q$158*'Fixed Data'!$B$26)*'Fixed Data'!X46/10^6</f>
        <v>-12.347218770588038</v>
      </c>
      <c r="R176" s="262">
        <f>-(R$158*'Fixed Data'!$B$25*'Fixed Data'!R$47*'Fixed Data'!$B$24*'Fixed Data'!$B$23+R$158*'Fixed Data'!$B$26)*'Fixed Data'!Y46/10^6</f>
        <v>-12.661319060765827</v>
      </c>
      <c r="S176" s="262">
        <f>-(S$158*'Fixed Data'!$B$25*'Fixed Data'!S$47*'Fixed Data'!$B$24*'Fixed Data'!$B$23+S$158*'Fixed Data'!$B$26)*'Fixed Data'!Z46/10^6</f>
        <v>-12.98048939222026</v>
      </c>
      <c r="T176" s="262">
        <f>-(T$158*'Fixed Data'!$B$25*'Fixed Data'!T$47*'Fixed Data'!$B$24*'Fixed Data'!$B$23+T$158*'Fixed Data'!$B$26)*'Fixed Data'!AA46/10^6</f>
        <v>-13.307706429174223</v>
      </c>
      <c r="U176" s="262">
        <f>-(U$158*'Fixed Data'!$B$25*'Fixed Data'!U$47*'Fixed Data'!$B$24*'Fixed Data'!$B$23+U$158*'Fixed Data'!$B$26)*'Fixed Data'!AB46/10^6</f>
        <v>-13.643173072494761</v>
      </c>
      <c r="V176" s="262">
        <f>-(V$158*'Fixed Data'!$B$25*'Fixed Data'!V$47*'Fixed Data'!$B$24*'Fixed Data'!$B$23+V$158*'Fixed Data'!$B$26)*'Fixed Data'!AC46/10^6</f>
        <v>-13.987097340184555</v>
      </c>
      <c r="W176" s="262">
        <f>-(W$158*'Fixed Data'!$B$25*'Fixed Data'!W$47*'Fixed Data'!$B$24*'Fixed Data'!$B$23+W$158*'Fixed Data'!$B$26)*'Fixed Data'!AD46/10^6</f>
        <v>-14.339692499323803</v>
      </c>
      <c r="X176" s="262">
        <f>-(X$158*'Fixed Data'!$B$25*'Fixed Data'!X$47*'Fixed Data'!$B$24*'Fixed Data'!$B$23+X$158*'Fixed Data'!$B$26)*'Fixed Data'!AE46/10^6</f>
        <v>-14.701177196056662</v>
      </c>
      <c r="Y176" s="262">
        <f>-(Y$158*'Fixed Data'!$B$25*'Fixed Data'!Y$47*'Fixed Data'!$B$24*'Fixed Data'!$B$23+Y$158*'Fixed Data'!$B$26)*'Fixed Data'!AF46/10^6</f>
        <v>-15.071775591256166</v>
      </c>
      <c r="Z176" s="262">
        <f>-(Z$158*'Fixed Data'!$B$25*'Fixed Data'!Z$47*'Fixed Data'!$B$24*'Fixed Data'!$B$23+Z$158*'Fixed Data'!$B$26)*'Fixed Data'!AG46/10^6</f>
        <v>-15.451717494111509</v>
      </c>
      <c r="AA176" s="262">
        <f>-(AA$158*'Fixed Data'!$B$25*'Fixed Data'!AA$47*'Fixed Data'!$B$24*'Fixed Data'!$B$23+AA$158*'Fixed Data'!$B$26)*'Fixed Data'!AH46/10^6</f>
        <v>-15.841238520300594</v>
      </c>
      <c r="AB176" s="262">
        <f>-(AB$158*'Fixed Data'!$B$25*'Fixed Data'!AB$47*'Fixed Data'!$B$24*'Fixed Data'!$B$23+AB$158*'Fixed Data'!$B$26)*'Fixed Data'!AI46/10^6</f>
        <v>-16.240580219131687</v>
      </c>
      <c r="AC176" s="262">
        <f>-(AC$158*'Fixed Data'!$B$25*'Fixed Data'!AC$47*'Fixed Data'!$B$24*'Fixed Data'!$B$23+AC$158*'Fixed Data'!$B$26)*'Fixed Data'!AJ46/10^6</f>
        <v>-16.639283374612617</v>
      </c>
      <c r="AD176" s="262">
        <f>-(AD$158*'Fixed Data'!$B$25*'Fixed Data'!AD$47*'Fixed Data'!$B$24*'Fixed Data'!$B$23+AD$158*'Fixed Data'!$B$26)*'Fixed Data'!AK46/10^6</f>
        <v>-17.046386201608978</v>
      </c>
      <c r="AE176" s="262">
        <f>-(AE$158*'Fixed Data'!$B$25*'Fixed Data'!AE$47*'Fixed Data'!$B$24*'Fixed Data'!$B$23+AE$158*'Fixed Data'!$B$26)*'Fixed Data'!AL46/10^6</f>
        <v>-17.460909154718006</v>
      </c>
      <c r="AF176" s="262">
        <f>-(AF$158*'Fixed Data'!$B$25*'Fixed Data'!AF$47*'Fixed Data'!$B$24*'Fixed Data'!$B$23+AF$158*'Fixed Data'!$B$26)*'Fixed Data'!AM46/10^6</f>
        <v>-17.882140639737678</v>
      </c>
      <c r="AG176" s="262">
        <f>-(AG$158*'Fixed Data'!$B$25*'Fixed Data'!AG$47*'Fixed Data'!$B$24*'Fixed Data'!$B$23+AG$158*'Fixed Data'!$B$26)*'Fixed Data'!AN46/10^6</f>
        <v>-18.309693203761249</v>
      </c>
      <c r="AH176" s="262">
        <f>-(AH$158*'Fixed Data'!$B$25*'Fixed Data'!AH$47*'Fixed Data'!$B$24*'Fixed Data'!$B$23+AH$158*'Fixed Data'!$B$26)*'Fixed Data'!AO46/10^6</f>
        <v>-18.743665604432749</v>
      </c>
      <c r="AI176" s="262">
        <f>-(AI$158*'Fixed Data'!$B$25*'Fixed Data'!AI$47*'Fixed Data'!$B$24*'Fixed Data'!$B$23+AI$158*'Fixed Data'!$B$26)*'Fixed Data'!AP46/10^6</f>
        <v>-19.184918329306907</v>
      </c>
      <c r="AJ176" s="262">
        <f>-(AJ$158*'Fixed Data'!$B$25*'Fixed Data'!AJ$47*'Fixed Data'!$B$24*'Fixed Data'!$B$23+AJ$158*'Fixed Data'!$B$26)*'Fixed Data'!AQ46/10^6</f>
        <v>-19.633180262118657</v>
      </c>
      <c r="AK176" s="262">
        <f>-(AK$158*'Fixed Data'!$B$25*'Fixed Data'!AK$47*'Fixed Data'!$B$24*'Fixed Data'!$B$23+AK$158*'Fixed Data'!$B$26)*'Fixed Data'!AR46/10^6</f>
        <v>-20.08844083532982</v>
      </c>
      <c r="AL176" s="262">
        <f>-(AL$158*'Fixed Data'!$B$25*'Fixed Data'!AL$47*'Fixed Data'!$B$24*'Fixed Data'!$B$23+AL$158*'Fixed Data'!$B$26)*'Fixed Data'!AS46/10^6</f>
        <v>-20.550829402068363</v>
      </c>
      <c r="AM176" s="262">
        <f>-(AM$158*'Fixed Data'!$B$25*'Fixed Data'!AM$47*'Fixed Data'!$B$24*'Fixed Data'!$B$23+AM$158*'Fixed Data'!$B$26)*'Fixed Data'!AT46/10^6</f>
        <v>-21.020510662532555</v>
      </c>
      <c r="AN176" s="262">
        <f>-(AN$158*'Fixed Data'!$B$25*'Fixed Data'!AN$47*'Fixed Data'!$B$24*'Fixed Data'!$B$23+AN$158*'Fixed Data'!$B$26)*'Fixed Data'!AU46/10^6</f>
        <v>-21.497601279855893</v>
      </c>
      <c r="AO176" s="262">
        <f>-(AO$158*'Fixed Data'!$B$25*'Fixed Data'!AO$47*'Fixed Data'!$B$24*'Fixed Data'!$B$23+AO$158*'Fixed Data'!$B$26)*'Fixed Data'!AV46/10^6</f>
        <v>-21.982148346148836</v>
      </c>
      <c r="AP176" s="262">
        <f>-(AP$158*'Fixed Data'!$B$25*'Fixed Data'!AP$47*'Fixed Data'!$B$24*'Fixed Data'!$B$23+AP$158*'Fixed Data'!$B$26)*'Fixed Data'!AW46/10^6</f>
        <v>-22.474259507082191</v>
      </c>
      <c r="AQ176" s="262">
        <f>-(AQ$158*'Fixed Data'!$B$25*'Fixed Data'!AQ$47*'Fixed Data'!$B$24*'Fixed Data'!$B$23+AQ$158*'Fixed Data'!$B$26)*'Fixed Data'!AX46/10^6</f>
        <v>-22.974051625699023</v>
      </c>
      <c r="AR176" s="262">
        <f>-(AR$158*'Fixed Data'!$B$25*'Fixed Data'!AR$47*'Fixed Data'!$B$24*'Fixed Data'!$B$23+AR$158*'Fixed Data'!$B$26)*'Fixed Data'!AY46/10^6</f>
        <v>-23.481632469574368</v>
      </c>
      <c r="AS176" s="262">
        <f>-(AS$158*'Fixed Data'!$B$25*'Fixed Data'!AS$47*'Fixed Data'!$B$24*'Fixed Data'!$B$23+AS$158*'Fixed Data'!$B$26)*'Fixed Data'!AZ46/10^6</f>
        <v>-23.997102931345179</v>
      </c>
      <c r="AT176" s="262">
        <f>-(AT$158*'Fixed Data'!$B$25*'Fixed Data'!AT$47*'Fixed Data'!$B$24*'Fixed Data'!$B$23+AT$158*'Fixed Data'!$B$26)*'Fixed Data'!BA46/10^6</f>
        <v>-24.520567199201025</v>
      </c>
      <c r="AU176" s="262">
        <f>-(AU$158*'Fixed Data'!$B$25*'Fixed Data'!AU$47*'Fixed Data'!$B$24*'Fixed Data'!$B$23+AU$158*'Fixed Data'!$B$26)*'Fixed Data'!BB46/10^6</f>
        <v>-25.0521372196852</v>
      </c>
      <c r="AV176" s="262">
        <f>-(AV$158*'Fixed Data'!$B$25*'Fixed Data'!AV$47*'Fixed Data'!$B$24*'Fixed Data'!$B$23+AV$158*'Fixed Data'!$B$26)*'Fixed Data'!BC46/10^6</f>
        <v>-25.591924234955972</v>
      </c>
      <c r="AW176" s="262">
        <f>-(AW$158*'Fixed Data'!$B$25*'Fixed Data'!AW$47*'Fixed Data'!$B$24*'Fixed Data'!$B$23+AW$158*'Fixed Data'!$B$26)*'Fixed Data'!BD46/10^6</f>
        <v>-26.140039075344735</v>
      </c>
      <c r="AX176" s="262">
        <f>-(AX$158*'Fixed Data'!$B$25*'Fixed Data'!AX$47*'Fixed Data'!$B$24*'Fixed Data'!$B$23+AX$158*'Fixed Data'!$B$26)*'Fixed Data'!BE46/10^6</f>
        <v>-26.69659416391535</v>
      </c>
      <c r="AY176" s="262">
        <f>-(AY$158*'Fixed Data'!$B$25*'Fixed Data'!AY$47*'Fixed Data'!$B$24*'Fixed Data'!$B$23+AY$158*'Fixed Data'!$B$26)*'Fixed Data'!BF46/10^6</f>
        <v>-27.261704220793916</v>
      </c>
      <c r="AZ176" s="262">
        <f>-(AZ$158*'Fixed Data'!$B$25*'Fixed Data'!AZ$47*'Fixed Data'!$B$24*'Fixed Data'!$B$23+AZ$158*'Fixed Data'!$B$26)*'Fixed Data'!BG46/10^6</f>
        <v>-27.835485566775063</v>
      </c>
      <c r="BA176" s="262">
        <f>-(BA$158*'Fixed Data'!$B$25*'Fixed Data'!BA$47*'Fixed Data'!$B$24*'Fixed Data'!$B$23+BA$158*'Fixed Data'!$B$26)*'Fixed Data'!BH46/10^6</f>
        <v>-28.41805551694657</v>
      </c>
      <c r="BB176" s="262">
        <f>-(BB$158*'Fixed Data'!$B$25*'Fixed Data'!BB$47*'Fixed Data'!$B$24*'Fixed Data'!$B$23+BB$158*'Fixed Data'!$B$26)*'Fixed Data'!BI46/10^6</f>
        <v>-29.009529893340805</v>
      </c>
    </row>
    <row r="177" spans="1:54" outlineLevel="2">
      <c r="A177" s="447"/>
      <c r="B177" s="135" t="s">
        <v>284</v>
      </c>
      <c r="C177" s="135"/>
      <c r="D177" s="135" t="s">
        <v>389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48"/>
      <c r="B178" s="135" t="s">
        <v>284</v>
      </c>
      <c r="C178" s="135"/>
      <c r="D178" s="135" t="s">
        <v>389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484</v>
      </c>
      <c r="B182" s="19"/>
      <c r="C182" s="19"/>
      <c r="D182" s="19"/>
      <c r="E182" s="15"/>
    </row>
    <row r="183" spans="1:54" ht="15" outlineLevel="1">
      <c r="A183" s="12"/>
      <c r="B183" s="19"/>
      <c r="C183" s="19"/>
      <c r="D183" s="19"/>
      <c r="E183" s="15"/>
    </row>
    <row r="184" spans="1:54" s="4" customFormat="1" outlineLevel="1">
      <c r="A184" s="4" t="s">
        <v>485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49" t="s">
        <v>486</v>
      </c>
      <c r="B186" s="150" t="s">
        <v>487</v>
      </c>
      <c r="C186" s="6" t="s">
        <v>488</v>
      </c>
      <c r="D186" s="10" t="s">
        <v>400</v>
      </c>
      <c r="E186" s="129">
        <f>IF(E53&lt;=($B$10),1,IF((E52-1)&gt;30,(D$186/(1+'Fixed Data'!$B$14)),(1/(1+'Fixed Data'!$B$13)^(E$52-$E$52))))</f>
        <v>1</v>
      </c>
      <c r="F186" s="129">
        <f>IF(F53&lt;=($B$10),1,IF((F52-1)&gt;30,(E$186/(1+'Fixed Data'!$B$14)),(1/(1+'Fixed Data'!$B$13)^(F$52-$E$52))))</f>
        <v>0.96618357487922713</v>
      </c>
      <c r="G186" s="129">
        <f>IF(G53&lt;=($B$10),1,IF((G52-1)&gt;30,(F$186/(1+'Fixed Data'!$B$14)),(1/(1+'Fixed Data'!$B$13)^(G$52-$E$52))))</f>
        <v>0.93351070036640305</v>
      </c>
      <c r="H186" s="129">
        <f>IF(H53&lt;=($B$10),1,IF((H52-1)&gt;30,(G$186/(1+'Fixed Data'!$B$14)),(1/(1+'Fixed Data'!$B$13)^(H$52-$E$52))))</f>
        <v>0.90194270566802237</v>
      </c>
      <c r="I186" s="129">
        <f>IF(I53&lt;=($B$10),1,IF((I52-1)&gt;30,(H$186/(1+'Fixed Data'!$B$14)),(1/(1+'Fixed Data'!$B$13)^(I$52-$E$52))))</f>
        <v>0.87144222769857238</v>
      </c>
      <c r="J186" s="129">
        <f>IF(J53&lt;=($B$10),1,IF((J52-1)&gt;30,(I$186/(1+'Fixed Data'!$B$14)),(1/(1+'Fixed Data'!$B$13)^(J$52-$E$52))))</f>
        <v>0.84197316685852419</v>
      </c>
      <c r="K186" s="129">
        <f>IF(K53&lt;=($B$10),1,IF((K52-1)&gt;30,(J$186/(1+'Fixed Data'!$B$14)),(1/(1+'Fixed Data'!$B$13)^(K$52-$E$52))))</f>
        <v>0.81350064430775282</v>
      </c>
      <c r="L186" s="129">
        <f>IF(L53&lt;=($B$10),1,IF((L52-1)&gt;30,(K$186/(1+'Fixed Data'!$B$14)),(1/(1+'Fixed Data'!$B$13)^(L$52-$E$52))))</f>
        <v>0.78599096068381913</v>
      </c>
      <c r="M186" s="129">
        <f>IF(M53&lt;=($B$10),1,IF((M52-1)&gt;30,(L$186/(1+'Fixed Data'!$B$14)),(1/(1+'Fixed Data'!$B$13)^(M$52-$E$52))))</f>
        <v>0.75941155621625056</v>
      </c>
      <c r="N186" s="129">
        <f>IF(N53&lt;=($B$10),1,IF((N52-1)&gt;30,(M$186/(1+'Fixed Data'!$B$14)),(1/(1+'Fixed Data'!$B$13)^(N$52-$E$52))))</f>
        <v>0.73373097218961414</v>
      </c>
      <c r="O186" s="129">
        <f>IF(O53&lt;=($B$10),1,IF((O52-1)&gt;30,(N$186/(1+'Fixed Data'!$B$14)),(1/(1+'Fixed Data'!$B$13)^(O$52-$E$52))))</f>
        <v>0.70891881370977217</v>
      </c>
      <c r="P186" s="129">
        <f>IF(P53&lt;=($B$10),1,IF((P52-1)&gt;30,(O$186/(1+'Fixed Data'!$B$14)),(1/(1+'Fixed Data'!$B$13)^(P$52-$E$52))))</f>
        <v>0.68494571372924851</v>
      </c>
      <c r="Q186" s="129">
        <f>IF(Q53&lt;=($B$10),1,IF((Q52-1)&gt;30,(P$186/(1+'Fixed Data'!$B$14)),(1/(1+'Fixed Data'!$B$13)^(Q$52-$E$52))))</f>
        <v>0.66178329828912896</v>
      </c>
      <c r="R186" s="129">
        <f>IF(R53&lt;=($B$10),1,IF((R52-1)&gt;30,(Q$186/(1+'Fixed Data'!$B$14)),(1/(1+'Fixed Data'!$B$13)^(R$52-$E$52))))</f>
        <v>0.63940415293635666</v>
      </c>
      <c r="S186" s="129">
        <f>IF(S53&lt;=($B$10),1,IF((S52-1)&gt;30,(R$186/(1+'Fixed Data'!$B$14)),(1/(1+'Fixed Data'!$B$13)^(S$52-$E$52))))</f>
        <v>0.61778179027667302</v>
      </c>
      <c r="T186" s="129">
        <f>IF(T53&lt;=($B$10),1,IF((T52-1)&gt;30,(S$186/(1+'Fixed Data'!$B$14)),(1/(1+'Fixed Data'!$B$13)^(T$52-$E$52))))</f>
        <v>0.59689061862480497</v>
      </c>
      <c r="U186" s="129">
        <f>IF(U53&lt;=($B$10),1,IF((U52-1)&gt;30,(T$186/(1+'Fixed Data'!$B$14)),(1/(1+'Fixed Data'!$B$13)^(U$52-$E$52))))</f>
        <v>0.57670591171478747</v>
      </c>
      <c r="V186" s="129">
        <f>IF(V53&lt;=($B$10),1,IF((V52-1)&gt;30,(U$186/(1+'Fixed Data'!$B$14)),(1/(1+'Fixed Data'!$B$13)^(V$52-$E$52))))</f>
        <v>0.55720377943457733</v>
      </c>
      <c r="W186" s="129">
        <f>IF(W53&lt;=($B$10),1,IF((W52-1)&gt;30,(V$186/(1+'Fixed Data'!$B$14)),(1/(1+'Fixed Data'!$B$13)^(W$52-$E$52))))</f>
        <v>0.53836113955031628</v>
      </c>
      <c r="X186" s="129">
        <f>IF(X53&lt;=($B$10),1,IF((X52-1)&gt;30,(W$186/(1+'Fixed Data'!$B$14)),(1/(1+'Fixed Data'!$B$13)^(X$52-$E$52))))</f>
        <v>0.52015569038677911</v>
      </c>
      <c r="Y186" s="129">
        <f>IF(Y53&lt;=($B$10),1,IF((Y52-1)&gt;30,(X$186/(1+'Fixed Data'!$B$14)),(1/(1+'Fixed Data'!$B$13)^(Y$52-$E$52))))</f>
        <v>0.50256588443167061</v>
      </c>
      <c r="Z186" s="129">
        <f>IF(Z53&lt;=($B$10),1,IF((Z52-1)&gt;30,(Y$186/(1+'Fixed Data'!$B$14)),(1/(1+'Fixed Data'!$B$13)^(Z$52-$E$52))))</f>
        <v>0.48557090283253213</v>
      </c>
      <c r="AA186" s="129">
        <f>IF(AA53&lt;=($B$10),1,IF((AA52-1)&gt;30,(Z$186/(1+'Fixed Data'!$B$14)),(1/(1+'Fixed Data'!$B$13)^(AA$52-$E$52))))</f>
        <v>0.46915063075606966</v>
      </c>
      <c r="AB186" s="129">
        <f>IF(AB53&lt;=($B$10),1,IF((AB52-1)&gt;30,(AA$186/(1+'Fixed Data'!$B$14)),(1/(1+'Fixed Data'!$B$13)^(AB$52-$E$52))))</f>
        <v>0.45328563358074364</v>
      </c>
      <c r="AC186" s="129">
        <f>IF(AC53&lt;=($B$10),1,IF((AC52-1)&gt;30,(AB$186/(1+'Fixed Data'!$B$14)),(1/(1+'Fixed Data'!$B$13)^(AC$52-$E$52))))</f>
        <v>0.43795713389443841</v>
      </c>
      <c r="AD186" s="129">
        <f>IF(AD53&lt;=($B$10),1,IF((AD52-1)&gt;30,(AC$186/(1+'Fixed Data'!$B$14)),(1/(1+'Fixed Data'!$B$13)^(AD$52-$E$52))))</f>
        <v>0.42314698926998884</v>
      </c>
      <c r="AE186" s="129">
        <f>IF(AE53&lt;=($B$10),1,IF((AE52-1)&gt;30,(AD$186/(1+'Fixed Data'!$B$14)),(1/(1+'Fixed Data'!$B$13)^(AE$52-$E$52))))</f>
        <v>0.40883767079225974</v>
      </c>
      <c r="AF186" s="129">
        <f>IF(AF53&lt;=($B$10),1,IF((AF52-1)&gt;30,(AE$186/(1+'Fixed Data'!$B$14)),(1/(1+'Fixed Data'!$B$13)^(AF$52-$E$52))))</f>
        <v>0.39501224231136206</v>
      </c>
      <c r="AG186" s="129">
        <f>IF(AG53&lt;=($B$10),1,IF((AG52-1)&gt;30,(AF$186/(1+'Fixed Data'!$B$14)),(1/(1+'Fixed Data'!$B$13)^(AG$52-$E$52))))</f>
        <v>0.38165434039745127</v>
      </c>
      <c r="AH186" s="129">
        <f>IF(AH53&lt;=($B$10),1,IF((AH52-1)&gt;30,(AG$186/(1+'Fixed Data'!$B$14)),(1/(1+'Fixed Data'!$B$13)^(AH$52-$E$52))))</f>
        <v>0.36874815497338298</v>
      </c>
      <c r="AI186" s="129">
        <f>IF(AI53&lt;=($B$10),1,IF((AI52-1)&gt;30,(AH$186/(1+'Fixed Data'!$B$14)),(1/(1+'Fixed Data'!$B$13)^(AI$52-$E$52))))</f>
        <v>0.35627841060230236</v>
      </c>
      <c r="AJ186" s="129">
        <f>IF(AJ53&lt;=($B$10),1,IF((AJ52-1)&gt;30,(AI$186/(1+'Fixed Data'!$B$14)),(1/(1+'Fixed Data'!$B$13)^(AJ$52-$E$52))))</f>
        <v>0.3459013695167984</v>
      </c>
      <c r="AK186" s="129">
        <f>IF(AK53&lt;=($B$10),1,IF((AK52-1)&gt;30,(AJ$186/(1+'Fixed Data'!$B$14)),(1/(1+'Fixed Data'!$B$13)^(AK$52-$E$52))))</f>
        <v>0.33582657234640623</v>
      </c>
      <c r="AL186" s="129">
        <f>IF(AL53&lt;=($B$10),1,IF((AL52-1)&gt;30,(AK$186/(1+'Fixed Data'!$B$14)),(1/(1+'Fixed Data'!$B$13)^(AL$52-$E$52))))</f>
        <v>0.32604521587029728</v>
      </c>
      <c r="AM186" s="129">
        <f>IF(AM53&lt;=($B$10),1,IF((AM52-1)&gt;30,(AL$186/(1+'Fixed Data'!$B$14)),(1/(1+'Fixed Data'!$B$13)^(AM$52-$E$52))))</f>
        <v>0.31654875327213328</v>
      </c>
      <c r="AN186" s="129">
        <f>IF(AN53&lt;=($B$10),1,IF((AN52-1)&gt;30,(AM$186/(1+'Fixed Data'!$B$14)),(1/(1+'Fixed Data'!$B$13)^(AN$52-$E$52))))</f>
        <v>0.30732888667197406</v>
      </c>
      <c r="AO186" s="129">
        <f>IF(AO53&lt;=($B$10),1,IF((AO52-1)&gt;30,(AN$186/(1+'Fixed Data'!$B$14)),(1/(1+'Fixed Data'!$B$13)^(AO$52-$E$52))))</f>
        <v>0.29837755987570297</v>
      </c>
      <c r="AP186" s="129">
        <f>IF(AP53&lt;=($B$10),1,IF((AP52-1)&gt;30,(AO$186/(1+'Fixed Data'!$B$14)),(1/(1+'Fixed Data'!$B$13)^(AP$52-$E$52))))</f>
        <v>0.28968695133563394</v>
      </c>
      <c r="AQ186" s="129">
        <f>IF(AQ53&lt;=($B$10),1,IF((AQ52-1)&gt;30,(AP$186/(1+'Fixed Data'!$B$14)),(1/(1+'Fixed Data'!$B$13)^(AQ$52-$E$52))))</f>
        <v>0.28124946731614947</v>
      </c>
      <c r="AR186" s="129">
        <f>IF(AR53&lt;=($B$10),1,IF((AR52-1)&gt;30,(AQ$186/(1+'Fixed Data'!$B$14)),(1/(1+'Fixed Data'!$B$13)^(AR$52-$E$52))))</f>
        <v>0.27305773525839755</v>
      </c>
      <c r="AS186" s="129">
        <f>IF(AS53&lt;=($B$10),1,IF((AS52-1)&gt;30,(AR$186/(1+'Fixed Data'!$B$14)),(1/(1+'Fixed Data'!$B$13)^(AS$52-$E$52))))</f>
        <v>0.26510459733825004</v>
      </c>
      <c r="AT186" s="129">
        <f>IF(AT53&lt;=($B$10),1,IF((AT52-1)&gt;30,(AS$186/(1+'Fixed Data'!$B$14)),(1/(1+'Fixed Data'!$B$13)^(AT$52-$E$52))))</f>
        <v>0.25738310421189325</v>
      </c>
      <c r="AU186" s="129">
        <f>IF(AU53&lt;=($B$10),1,IF((AU52-1)&gt;30,(AT$186/(1+'Fixed Data'!$B$14)),(1/(1+'Fixed Data'!$B$13)^(AU$52-$E$52))))</f>
        <v>0.24988650894358569</v>
      </c>
      <c r="AV186" s="129">
        <f>IF(AV53&lt;=($B$10),1,IF((AV52-1)&gt;30,(AU$186/(1+'Fixed Data'!$B$14)),(1/(1+'Fixed Data'!$B$13)^(AV$52-$E$52))))</f>
        <v>0.24260826111027736</v>
      </c>
      <c r="AW186" s="129">
        <f>IF(AW53&lt;=($B$10),1,IF((AW52-1)&gt;30,(AV$186/(1+'Fixed Data'!$B$14)),(1/(1+'Fixed Data'!$B$13)^(AW$52-$E$52))))</f>
        <v>0.23554200107793918</v>
      </c>
      <c r="AX186" s="129">
        <f>IF(AX53&lt;=($B$10),1,IF((AX52-1)&gt;30,(AW$186/(1+'Fixed Data'!$B$14)),(1/(1+'Fixed Data'!$B$13)^(AX$52-$E$52))))</f>
        <v>0.22868155444460114</v>
      </c>
      <c r="AY186" s="129">
        <f>IF(AY53&lt;=($B$10),1,IF((AY52-1)&gt;30,(AX$186/(1+'Fixed Data'!$B$14)),(1/(1+'Fixed Data'!$B$13)^(AY$52-$E$52))))</f>
        <v>0.22202092664524381</v>
      </c>
      <c r="AZ186" s="129">
        <f>IF(AZ53&lt;=($B$10),1,IF((AZ52-1)&gt;30,(AY$186/(1+'Fixed Data'!$B$14)),(1/(1+'Fixed Data'!$B$13)^(AZ$52-$E$52))))</f>
        <v>0.21555429771382895</v>
      </c>
      <c r="BA186" s="129">
        <f>IF(BA53&lt;=($B$10),1,IF((BA52-1)&gt;30,(AZ$186/(1+'Fixed Data'!$B$14)),(1/(1+'Fixed Data'!$B$13)^(BA$52-$E$52))))</f>
        <v>0.20927601719789218</v>
      </c>
      <c r="BB186" s="129">
        <f>IF(BB53&lt;=($B$10),1,IF((BB52-1)&gt;30,(BA$186/(1+'Fixed Data'!$B$14)),(1/(1+'Fixed Data'!$B$13)^(BB$52-$E$52))))</f>
        <v>0.20318059922125453</v>
      </c>
    </row>
    <row r="187" spans="1:54" outlineLevel="2">
      <c r="A187" s="450"/>
      <c r="B187" s="150" t="s">
        <v>489</v>
      </c>
      <c r="C187" s="6" t="s">
        <v>490</v>
      </c>
      <c r="D187" s="10" t="s">
        <v>400</v>
      </c>
      <c r="E187" s="33">
        <f>IF(E53&lt;=($B$10),1,IF((E52-1)&gt;30,(D$186/(1+'Fixed Data'!$B$16)),(1/(1+'Fixed Data'!$B$15)^(E$52-$E$52))))</f>
        <v>1</v>
      </c>
      <c r="F187" s="33">
        <f>IF(F53&lt;=($B$10),1,IF((F52-1)&gt;30,(E$186/(1+'Fixed Data'!$B$16)),(1/(1+'Fixed Data'!$B$15)^(F$52-$E$52))))</f>
        <v>0.98522167487684742</v>
      </c>
      <c r="G187" s="33">
        <f>IF(G53&lt;=($B$10),1,IF((G52-1)&gt;30,(F$186/(1+'Fixed Data'!$B$16)),(1/(1+'Fixed Data'!$B$15)^(G$52-$E$52))))</f>
        <v>0.9706617486471405</v>
      </c>
      <c r="H187" s="33">
        <f>IF(H53&lt;=($B$10),1,IF((H52-1)&gt;30,(G$186/(1+'Fixed Data'!$B$16)),(1/(1+'Fixed Data'!$B$15)^(H$52-$E$52))))</f>
        <v>0.95631699374102519</v>
      </c>
      <c r="I187" s="33">
        <f>IF(I53&lt;=($B$10),1,IF((I52-1)&gt;30,(H$186/(1+'Fixed Data'!$B$16)),(1/(1+'Fixed Data'!$B$15)^(I$52-$E$52))))</f>
        <v>0.94218423028672449</v>
      </c>
      <c r="J187" s="33">
        <f>IF(J53&lt;=($B$10),1,IF((J52-1)&gt;30,(I$186/(1+'Fixed Data'!$B$16)),(1/(1+'Fixed Data'!$B$15)^(J$52-$E$52))))</f>
        <v>0.92826032540563996</v>
      </c>
      <c r="K187" s="33">
        <f>IF(K53&lt;=($B$10),1,IF((K52-1)&gt;30,(J$186/(1+'Fixed Data'!$B$16)),(1/(1+'Fixed Data'!$B$15)^(K$52-$E$52))))</f>
        <v>0.91454219251787205</v>
      </c>
      <c r="L187" s="33">
        <f>IF(L53&lt;=($B$10),1,IF((L52-1)&gt;30,(K$186/(1+'Fixed Data'!$B$16)),(1/(1+'Fixed Data'!$B$15)^(L$52-$E$52))))</f>
        <v>0.90102679065800217</v>
      </c>
      <c r="M187" s="33">
        <f>IF(M53&lt;=($B$10),1,IF((M52-1)&gt;30,(L$186/(1+'Fixed Data'!$B$16)),(1/(1+'Fixed Data'!$B$15)^(M$52-$E$52))))</f>
        <v>0.88771112380098749</v>
      </c>
      <c r="N187" s="33">
        <f>IF(N53&lt;=($B$10),1,IF((N52-1)&gt;30,(M$186/(1+'Fixed Data'!$B$16)),(1/(1+'Fixed Data'!$B$15)^(N$52-$E$52))))</f>
        <v>0.87459224019801729</v>
      </c>
      <c r="O187" s="33">
        <f>IF(O53&lt;=($B$10),1,IF((O52-1)&gt;30,(N$186/(1+'Fixed Data'!$B$16)),(1/(1+'Fixed Data'!$B$15)^(O$52-$E$52))))</f>
        <v>0.86166723172218462</v>
      </c>
      <c r="P187" s="33">
        <f>IF(P53&lt;=($B$10),1,IF((P52-1)&gt;30,(O$186/(1+'Fixed Data'!$B$16)),(1/(1+'Fixed Data'!$B$15)^(P$52-$E$52))))</f>
        <v>0.8489332332238273</v>
      </c>
      <c r="Q187" s="33">
        <f>IF(Q53&lt;=($B$10),1,IF((Q52-1)&gt;30,(P$186/(1+'Fixed Data'!$B$16)),(1/(1+'Fixed Data'!$B$15)^(Q$52-$E$52))))</f>
        <v>0.83638742189539661</v>
      </c>
      <c r="R187" s="33">
        <f>IF(R53&lt;=($B$10),1,IF((R52-1)&gt;30,(Q$186/(1+'Fixed Data'!$B$16)),(1/(1+'Fixed Data'!$B$15)^(R$52-$E$52))))</f>
        <v>0.82402701664571099</v>
      </c>
      <c r="S187" s="33">
        <f>IF(S53&lt;=($B$10),1,IF((S52-1)&gt;30,(R$186/(1+'Fixed Data'!$B$16)),(1/(1+'Fixed Data'!$B$15)^(S$52-$E$52))))</f>
        <v>0.81184927748345925</v>
      </c>
      <c r="T187" s="33">
        <f>IF(T53&lt;=($B$10),1,IF((T52-1)&gt;30,(S$186/(1+'Fixed Data'!$B$16)),(1/(1+'Fixed Data'!$B$15)^(T$52-$E$52))))</f>
        <v>0.79985150490981216</v>
      </c>
      <c r="U187" s="33">
        <f>IF(U53&lt;=($B$10),1,IF((U52-1)&gt;30,(T$186/(1+'Fixed Data'!$B$16)),(1/(1+'Fixed Data'!$B$15)^(U$52-$E$52))))</f>
        <v>0.78803103932001206</v>
      </c>
      <c r="V187" s="33">
        <f>IF(V53&lt;=($B$10),1,IF((V52-1)&gt;30,(U$186/(1+'Fixed Data'!$B$16)),(1/(1+'Fixed Data'!$B$15)^(V$52-$E$52))))</f>
        <v>0.77638526041380518</v>
      </c>
      <c r="W187" s="33">
        <f>IF(W53&lt;=($B$10),1,IF((W52-1)&gt;30,(V$186/(1+'Fixed Data'!$B$16)),(1/(1+'Fixed Data'!$B$15)^(W$52-$E$52))))</f>
        <v>0.76491158661458636</v>
      </c>
      <c r="X187" s="33">
        <f>IF(X53&lt;=($B$10),1,IF((X52-1)&gt;30,(W$186/(1+'Fixed Data'!$B$16)),(1/(1+'Fixed Data'!$B$15)^(X$52-$E$52))))</f>
        <v>0.7536074744971295</v>
      </c>
      <c r="Y187" s="33">
        <f>IF(Y53&lt;=($B$10),1,IF((Y52-1)&gt;30,(X$186/(1+'Fixed Data'!$B$16)),(1/(1+'Fixed Data'!$B$15)^(Y$52-$E$52))))</f>
        <v>0.74247041822377313</v>
      </c>
      <c r="Z187" s="33">
        <f>IF(Z53&lt;=($B$10),1,IF((Z52-1)&gt;30,(Y$186/(1+'Fixed Data'!$B$16)),(1/(1+'Fixed Data'!$B$15)^(Z$52-$E$52))))</f>
        <v>0.73149794898893916</v>
      </c>
      <c r="AA187" s="33">
        <f>IF(AA53&lt;=($B$10),1,IF((AA52-1)&gt;30,(Z$186/(1+'Fixed Data'!$B$16)),(1/(1+'Fixed Data'!$B$15)^(AA$52-$E$52))))</f>
        <v>0.72068763447186135</v>
      </c>
      <c r="AB187" s="33">
        <f>IF(AB53&lt;=($B$10),1,IF((AB52-1)&gt;30,(AA$186/(1+'Fixed Data'!$B$16)),(1/(1+'Fixed Data'!$B$15)^(AB$52-$E$52))))</f>
        <v>0.71003707829740037</v>
      </c>
      <c r="AC187" s="33">
        <f>IF(AC53&lt;=($B$10),1,IF((AC52-1)&gt;30,(AB$186/(1+'Fixed Data'!$B$16)),(1/(1+'Fixed Data'!$B$15)^(AC$52-$E$52))))</f>
        <v>0.69954391950482808</v>
      </c>
      <c r="AD187" s="33">
        <f>IF(AD53&lt;=($B$10),1,IF((AD52-1)&gt;30,(AC$186/(1+'Fixed Data'!$B$16)),(1/(1+'Fixed Data'!$B$15)^(AD$52-$E$52))))</f>
        <v>0.68920583202446117</v>
      </c>
      <c r="AE187" s="33">
        <f>IF(AE53&lt;=($B$10),1,IF((AE52-1)&gt;30,(AD$186/(1+'Fixed Data'!$B$16)),(1/(1+'Fixed Data'!$B$15)^(AE$52-$E$52))))</f>
        <v>0.67902052416203085</v>
      </c>
      <c r="AF187" s="33">
        <f>IF(AF53&lt;=($B$10),1,IF((AF52-1)&gt;30,(AE$186/(1+'Fixed Data'!$B$16)),(1/(1+'Fixed Data'!$B$15)^(AF$52-$E$52))))</f>
        <v>0.66898573809067086</v>
      </c>
      <c r="AG187" s="33">
        <f>IF(AG53&lt;=($B$10),1,IF((AG52-1)&gt;30,(AF$186/(1+'Fixed Data'!$B$16)),(1/(1+'Fixed Data'!$B$15)^(AG$52-$E$52))))</f>
        <v>0.65909924935041486</v>
      </c>
      <c r="AH187" s="33">
        <f>IF(AH53&lt;=($B$10),1,IF((AH52-1)&gt;30,(AG$186/(1+'Fixed Data'!$B$16)),(1/(1+'Fixed Data'!$B$15)^(AH$52-$E$52))))</f>
        <v>0.64935886635508844</v>
      </c>
      <c r="AI187" s="33">
        <f>IF(AI53&lt;=($B$10),1,IF((AI52-1)&gt;30,(AH$186/(1+'Fixed Data'!$B$16)),(1/(1+'Fixed Data'!$B$15)^(AI$52-$E$52))))</f>
        <v>0.63976242990649135</v>
      </c>
      <c r="AJ187" s="33">
        <f>IF(AJ53&lt;=($B$10),1,IF((AJ52-1)&gt;30,(AI$186/(1+'Fixed Data'!$B$16)),(1/(1+'Fixed Data'!$B$15)^(AJ$52-$E$52))))</f>
        <v>0.3517548433172426</v>
      </c>
      <c r="AK187" s="33">
        <f>IF(AK53&lt;=($B$10),1,IF((AK52-1)&gt;30,(AJ$186/(1+'Fixed Data'!$B$16)),(1/(1+'Fixed Data'!$B$15)^(AK$52-$E$52))))</f>
        <v>0.3415095566186821</v>
      </c>
      <c r="AL187" s="33">
        <f>IF(AL53&lt;=($B$10),1,IF((AL52-1)&gt;30,(AK$186/(1+'Fixed Data'!$B$16)),(1/(1+'Fixed Data'!$B$15)^(AL$52-$E$52))))</f>
        <v>0.33156267632881758</v>
      </c>
      <c r="AM187" s="33">
        <f>IF(AM53&lt;=($B$10),1,IF((AM52-1)&gt;30,(AL$186/(1+'Fixed Data'!$B$16)),(1/(1+'Fixed Data'!$B$15)^(AM$52-$E$52))))</f>
        <v>0.32190551099885201</v>
      </c>
      <c r="AN187" s="33">
        <f>IF(AN53&lt;=($B$10),1,IF((AN52-1)&gt;30,(AM$186/(1+'Fixed Data'!$B$16)),(1/(1+'Fixed Data'!$B$15)^(AN$52-$E$52))))</f>
        <v>0.31252962232898251</v>
      </c>
      <c r="AO187" s="33">
        <f>IF(AO53&lt;=($B$10),1,IF((AO52-1)&gt;30,(AN$186/(1+'Fixed Data'!$B$16)),(1/(1+'Fixed Data'!$B$15)^(AO$52-$E$52))))</f>
        <v>0.30342681779512864</v>
      </c>
      <c r="AP187" s="33">
        <f>IF(AP53&lt;=($B$10),1,IF((AP52-1)&gt;30,(AO$186/(1+'Fixed Data'!$B$16)),(1/(1+'Fixed Data'!$B$15)^(AP$52-$E$52))))</f>
        <v>0.29458914349041621</v>
      </c>
      <c r="AQ187" s="33">
        <f>IF(AQ53&lt;=($B$10),1,IF((AQ52-1)&gt;30,(AP$186/(1+'Fixed Data'!$B$16)),(1/(1+'Fixed Data'!$B$15)^(AQ$52-$E$52))))</f>
        <v>0.28600887717516132</v>
      </c>
      <c r="AR187" s="33">
        <f>IF(AR53&lt;=($B$10),1,IF((AR52-1)&gt;30,(AQ$186/(1+'Fixed Data'!$B$16)),(1/(1+'Fixed Data'!$B$15)^(AR$52-$E$52))))</f>
        <v>0.27767852152928285</v>
      </c>
      <c r="AS187" s="33">
        <f>IF(AS53&lt;=($B$10),1,IF((AS52-1)&gt;30,(AR$186/(1+'Fixed Data'!$B$16)),(1/(1+'Fixed Data'!$B$15)^(AS$52-$E$52))))</f>
        <v>0.26959079760124549</v>
      </c>
      <c r="AT187" s="33">
        <f>IF(AT53&lt;=($B$10),1,IF((AT52-1)&gt;30,(AS$186/(1+'Fixed Data'!$B$16)),(1/(1+'Fixed Data'!$B$15)^(AT$52-$E$52))))</f>
        <v>0.26173863844781114</v>
      </c>
      <c r="AU187" s="33">
        <f>IF(AU53&lt;=($B$10),1,IF((AU52-1)&gt;30,(AT$186/(1+'Fixed Data'!$B$16)),(1/(1+'Fixed Data'!$B$15)^(AU$52-$E$52))))</f>
        <v>0.25411518295903995</v>
      </c>
      <c r="AV187" s="33">
        <f>IF(AV53&lt;=($B$10),1,IF((AV52-1)&gt;30,(AU$186/(1+'Fixed Data'!$B$16)),(1/(1+'Fixed Data'!$B$15)^(AV$52-$E$52))))</f>
        <v>0.24671376986314561</v>
      </c>
      <c r="AW187" s="33">
        <f>IF(AW53&lt;=($B$10),1,IF((AW52-1)&gt;30,(AV$186/(1+'Fixed Data'!$B$16)),(1/(1+'Fixed Data'!$B$15)^(AW$52-$E$52))))</f>
        <v>0.23952793190596661</v>
      </c>
      <c r="AX187" s="33">
        <f>IF(AX53&lt;=($B$10),1,IF((AX52-1)&gt;30,(AW$186/(1+'Fixed Data'!$B$16)),(1/(1+'Fixed Data'!$B$15)^(AX$52-$E$52))))</f>
        <v>0.23255139019996757</v>
      </c>
      <c r="AY187" s="33">
        <f>IF(AY53&lt;=($B$10),1,IF((AY52-1)&gt;30,(AX$186/(1+'Fixed Data'!$B$16)),(1/(1+'Fixed Data'!$B$15)^(AY$52-$E$52))))</f>
        <v>0.22577804873783258</v>
      </c>
      <c r="AZ187" s="33">
        <f>IF(AZ53&lt;=($B$10),1,IF((AZ52-1)&gt;30,(AY$186/(1+'Fixed Data'!$B$16)),(1/(1+'Fixed Data'!$B$15)^(AZ$52-$E$52))))</f>
        <v>0.21920198906585686</v>
      </c>
      <c r="BA187" s="33">
        <f>IF(BA53&lt;=($B$10),1,IF((BA52-1)&gt;30,(AZ$186/(1+'Fixed Data'!$B$16)),(1/(1+'Fixed Data'!$B$15)^(BA$52-$E$52))))</f>
        <v>0.2128174651124824</v>
      </c>
      <c r="BB187" s="33">
        <f>IF(BB53&lt;=($B$10),1,IF((BB52-1)&gt;30,(BA$186/(1+'Fixed Data'!$B$16)),(1/(1+'Fixed Data'!$B$15)^(BB$52-$E$52))))</f>
        <v>0.20661889816745865</v>
      </c>
    </row>
    <row r="188" spans="1:54" outlineLevel="2">
      <c r="B188" s="19"/>
      <c r="C188" s="19"/>
      <c r="D188" s="19"/>
      <c r="E188" s="15"/>
    </row>
    <row r="189" spans="1:54" outlineLevel="2">
      <c r="A189" s="10"/>
      <c r="B189" s="19"/>
      <c r="C189" s="19"/>
      <c r="D189" s="19"/>
      <c r="E189" s="15"/>
    </row>
    <row r="190" spans="1:54" ht="12.75" customHeight="1" outlineLevel="2">
      <c r="A190" s="446" t="s">
        <v>491</v>
      </c>
      <c r="B190" s="150" t="s">
        <v>492</v>
      </c>
      <c r="C190" s="19"/>
      <c r="D190" s="135" t="s">
        <v>389</v>
      </c>
      <c r="E190" s="21">
        <f t="shared" ref="E190:AJ190" si="17">E133*E186</f>
        <v>-2.5487732871439579E-2</v>
      </c>
      <c r="F190" s="21">
        <f t="shared" si="17"/>
        <v>-0.18052193152269994</v>
      </c>
      <c r="G190" s="21">
        <f t="shared" si="17"/>
        <v>-0.31626064463063219</v>
      </c>
      <c r="H190" s="21">
        <f t="shared" si="17"/>
        <v>-0.44366767974186916</v>
      </c>
      <c r="I190" s="21">
        <f t="shared" si="17"/>
        <v>-0.55347365501653956</v>
      </c>
      <c r="J190" s="21">
        <f t="shared" si="17"/>
        <v>-0.63625849221332231</v>
      </c>
      <c r="K190" s="21">
        <f t="shared" si="17"/>
        <v>-0.57418735021539447</v>
      </c>
      <c r="L190" s="21">
        <f t="shared" si="17"/>
        <v>-0.51646699394197504</v>
      </c>
      <c r="M190" s="21">
        <f t="shared" si="17"/>
        <v>-0.46284437918979077</v>
      </c>
      <c r="N190" s="21">
        <f t="shared" si="17"/>
        <v>-0.41307960721595882</v>
      </c>
      <c r="O190" s="21">
        <f t="shared" si="17"/>
        <v>-0.36694529099877765</v>
      </c>
      <c r="P190" s="21">
        <f t="shared" si="17"/>
        <v>-0.32422595047882241</v>
      </c>
      <c r="Q190" s="21">
        <f t="shared" si="17"/>
        <v>-0.28471743550611012</v>
      </c>
      <c r="R190" s="21">
        <f t="shared" si="17"/>
        <v>-0.24822637527345043</v>
      </c>
      <c r="S190" s="21">
        <f t="shared" si="17"/>
        <v>-0.21456965306819492</v>
      </c>
      <c r="T190" s="21">
        <f t="shared" si="17"/>
        <v>-0.18357390522451689</v>
      </c>
      <c r="U190" s="21">
        <f t="shared" si="17"/>
        <v>-0.15507504320619397</v>
      </c>
      <c r="V190" s="21">
        <f t="shared" si="17"/>
        <v>-0.12891779779570653</v>
      </c>
      <c r="W190" s="21">
        <f t="shared" si="17"/>
        <v>-0.10495528440939202</v>
      </c>
      <c r="X190" s="21">
        <f t="shared" si="17"/>
        <v>-8.3048588600484224E-2</v>
      </c>
      <c r="Y190" s="21">
        <f t="shared" si="17"/>
        <v>-6.3066370852193063E-2</v>
      </c>
      <c r="Z190" s="21">
        <f t="shared" si="17"/>
        <v>-4.4884489801618903E-2</v>
      </c>
      <c r="AA190" s="21">
        <f t="shared" si="17"/>
        <v>-2.8385643072312103E-2</v>
      </c>
      <c r="AB190" s="21">
        <f t="shared" si="17"/>
        <v>-1.3459024928752917E-2</v>
      </c>
      <c r="AC190" s="21">
        <f t="shared" si="17"/>
        <v>1.2856752780396751E-17</v>
      </c>
      <c r="AD190" s="21">
        <f t="shared" si="17"/>
        <v>1.2421983362702177E-17</v>
      </c>
      <c r="AE190" s="21">
        <f t="shared" si="17"/>
        <v>1.200191629246587E-17</v>
      </c>
      <c r="AF190" s="21">
        <f t="shared" si="17"/>
        <v>1.1596054388855913E-17</v>
      </c>
      <c r="AG190" s="21">
        <f t="shared" si="17"/>
        <v>1.1203917283918758E-17</v>
      </c>
      <c r="AH190" s="21">
        <f t="shared" si="17"/>
        <v>1.0825040854027787E-17</v>
      </c>
      <c r="AI190" s="21">
        <f t="shared" si="17"/>
        <v>1.0458976670558248E-17</v>
      </c>
      <c r="AJ190" s="21">
        <f t="shared" si="17"/>
        <v>1.0154346282095386E-17</v>
      </c>
      <c r="AK190" s="21">
        <f t="shared" ref="AK190:BB190" si="18">AK133*AK186</f>
        <v>9.8585886233935792E-18</v>
      </c>
      <c r="AL190" s="21">
        <f t="shared" si="18"/>
        <v>9.5714452654306582E-18</v>
      </c>
      <c r="AM190" s="21">
        <f t="shared" si="18"/>
        <v>9.2926653062433577E-18</v>
      </c>
      <c r="AN190" s="21">
        <f t="shared" si="18"/>
        <v>9.0220051516925804E-18</v>
      </c>
      <c r="AO190" s="21">
        <f t="shared" si="18"/>
        <v>8.7592283026141559E-18</v>
      </c>
      <c r="AP190" s="21">
        <f t="shared" si="18"/>
        <v>8.5041051481690829E-18</v>
      </c>
      <c r="AQ190" s="21">
        <f t="shared" si="18"/>
        <v>8.2564127652127016E-18</v>
      </c>
      <c r="AR190" s="21">
        <f t="shared" si="18"/>
        <v>8.015934723507478E-18</v>
      </c>
      <c r="AS190" s="21">
        <f t="shared" si="18"/>
        <v>7.7824608966092017E-18</v>
      </c>
      <c r="AT190" s="21">
        <f t="shared" si="18"/>
        <v>7.555787278261361E-18</v>
      </c>
      <c r="AU190" s="21">
        <f t="shared" si="18"/>
        <v>7.335715804137245E-18</v>
      </c>
      <c r="AV190" s="21">
        <f t="shared" si="18"/>
        <v>7.1220541787740228E-18</v>
      </c>
      <c r="AW190" s="21">
        <f t="shared" si="18"/>
        <v>6.914615707547595E-18</v>
      </c>
      <c r="AX190" s="21">
        <f t="shared" si="18"/>
        <v>6.7132191335413544E-18</v>
      </c>
      <c r="AY190" s="21">
        <f t="shared" si="18"/>
        <v>6.5176884791663628E-18</v>
      </c>
      <c r="AZ190" s="21">
        <f t="shared" si="18"/>
        <v>6.3278528923945275E-18</v>
      </c>
      <c r="BA190" s="21">
        <f t="shared" si="18"/>
        <v>6.1435464974704152E-18</v>
      </c>
      <c r="BB190" s="21">
        <f t="shared" si="18"/>
        <v>5.964608249971276E-18</v>
      </c>
    </row>
    <row r="191" spans="1:54" outlineLevel="2">
      <c r="A191" s="447"/>
      <c r="B191" s="150" t="s">
        <v>493</v>
      </c>
      <c r="C191" s="19"/>
      <c r="D191" s="135" t="s">
        <v>389</v>
      </c>
      <c r="E191" s="21">
        <f>E71*E186</f>
        <v>0</v>
      </c>
      <c r="F191" s="21">
        <f t="shared" ref="F191:BB191" si="19">F71*F186</f>
        <v>0</v>
      </c>
      <c r="G191" s="21">
        <f t="shared" si="19"/>
        <v>0</v>
      </c>
      <c r="H191" s="21">
        <f t="shared" si="19"/>
        <v>0</v>
      </c>
      <c r="I191" s="21">
        <f t="shared" si="19"/>
        <v>0</v>
      </c>
      <c r="J191" s="21">
        <f t="shared" si="19"/>
        <v>0</v>
      </c>
      <c r="K191" s="21">
        <f t="shared" si="19"/>
        <v>0</v>
      </c>
      <c r="L191" s="21">
        <f t="shared" si="19"/>
        <v>0</v>
      </c>
      <c r="M191" s="21">
        <f t="shared" si="19"/>
        <v>0</v>
      </c>
      <c r="N191" s="21">
        <f t="shared" si="19"/>
        <v>0</v>
      </c>
      <c r="O191" s="21">
        <f t="shared" si="19"/>
        <v>0</v>
      </c>
      <c r="P191" s="21">
        <f t="shared" si="19"/>
        <v>0</v>
      </c>
      <c r="Q191" s="21">
        <f t="shared" si="19"/>
        <v>0</v>
      </c>
      <c r="R191" s="21">
        <f t="shared" si="19"/>
        <v>0</v>
      </c>
      <c r="S191" s="21">
        <f t="shared" si="19"/>
        <v>0</v>
      </c>
      <c r="T191" s="21">
        <f t="shared" si="19"/>
        <v>0</v>
      </c>
      <c r="U191" s="21">
        <f t="shared" si="19"/>
        <v>0</v>
      </c>
      <c r="V191" s="21">
        <f t="shared" si="19"/>
        <v>0</v>
      </c>
      <c r="W191" s="21">
        <f t="shared" si="19"/>
        <v>0</v>
      </c>
      <c r="X191" s="21">
        <f t="shared" si="19"/>
        <v>0</v>
      </c>
      <c r="Y191" s="21">
        <f t="shared" si="19"/>
        <v>0</v>
      </c>
      <c r="Z191" s="21">
        <f t="shared" si="19"/>
        <v>0</v>
      </c>
      <c r="AA191" s="21">
        <f t="shared" si="19"/>
        <v>0</v>
      </c>
      <c r="AB191" s="21">
        <f t="shared" si="19"/>
        <v>0</v>
      </c>
      <c r="AC191" s="21">
        <f t="shared" si="19"/>
        <v>0</v>
      </c>
      <c r="AD191" s="21">
        <f t="shared" si="19"/>
        <v>0</v>
      </c>
      <c r="AE191" s="21">
        <f t="shared" si="19"/>
        <v>0</v>
      </c>
      <c r="AF191" s="21">
        <f t="shared" si="19"/>
        <v>0</v>
      </c>
      <c r="AG191" s="21">
        <f t="shared" si="19"/>
        <v>0</v>
      </c>
      <c r="AH191" s="21">
        <f t="shared" si="19"/>
        <v>0</v>
      </c>
      <c r="AI191" s="21">
        <f t="shared" si="19"/>
        <v>0</v>
      </c>
      <c r="AJ191" s="21">
        <f t="shared" si="19"/>
        <v>0</v>
      </c>
      <c r="AK191" s="21">
        <f t="shared" si="19"/>
        <v>0</v>
      </c>
      <c r="AL191" s="21">
        <f t="shared" si="19"/>
        <v>0</v>
      </c>
      <c r="AM191" s="21">
        <f t="shared" si="19"/>
        <v>0</v>
      </c>
      <c r="AN191" s="21">
        <f t="shared" si="19"/>
        <v>0</v>
      </c>
      <c r="AO191" s="21">
        <f t="shared" si="19"/>
        <v>0</v>
      </c>
      <c r="AP191" s="21">
        <f t="shared" si="19"/>
        <v>0</v>
      </c>
      <c r="AQ191" s="21">
        <f t="shared" si="19"/>
        <v>0</v>
      </c>
      <c r="AR191" s="21">
        <f t="shared" si="19"/>
        <v>0</v>
      </c>
      <c r="AS191" s="21">
        <f t="shared" si="19"/>
        <v>0</v>
      </c>
      <c r="AT191" s="21">
        <f t="shared" si="19"/>
        <v>0</v>
      </c>
      <c r="AU191" s="21">
        <f t="shared" si="19"/>
        <v>0</v>
      </c>
      <c r="AV191" s="21">
        <f t="shared" si="19"/>
        <v>0</v>
      </c>
      <c r="AW191" s="21">
        <f t="shared" si="19"/>
        <v>0</v>
      </c>
      <c r="AX191" s="21">
        <f t="shared" si="19"/>
        <v>0</v>
      </c>
      <c r="AY191" s="21">
        <f t="shared" si="19"/>
        <v>0</v>
      </c>
      <c r="AZ191" s="21">
        <f t="shared" si="19"/>
        <v>0</v>
      </c>
      <c r="BA191" s="21">
        <f t="shared" si="19"/>
        <v>0</v>
      </c>
      <c r="BB191" s="21">
        <f t="shared" si="19"/>
        <v>0</v>
      </c>
    </row>
    <row r="192" spans="1:54" outlineLevel="2">
      <c r="A192" s="447"/>
      <c r="B192" s="150" t="s">
        <v>568</v>
      </c>
      <c r="C192" s="19"/>
      <c r="D192" s="135" t="s">
        <v>389</v>
      </c>
      <c r="E192" s="21">
        <f>E77*E186</f>
        <v>-1.0471060358164734</v>
      </c>
      <c r="F192" s="21">
        <f t="shared" ref="F192:BB192" si="20">F77*F186</f>
        <v>-1.0173284371343601</v>
      </c>
      <c r="G192" s="21">
        <f t="shared" si="20"/>
        <v>-0.98598629446956465</v>
      </c>
      <c r="H192" s="21">
        <f t="shared" si="20"/>
        <v>-0.95802115342818084</v>
      </c>
      <c r="I192" s="21">
        <f t="shared" si="20"/>
        <v>-0.93024973323394156</v>
      </c>
      <c r="J192" s="21">
        <f t="shared" si="20"/>
        <v>-0.90254156169774591</v>
      </c>
      <c r="K192" s="21">
        <f t="shared" si="20"/>
        <v>-0.88079064143175434</v>
      </c>
      <c r="L192" s="21">
        <f t="shared" si="20"/>
        <v>-0.85956396773380106</v>
      </c>
      <c r="M192" s="21">
        <f t="shared" si="20"/>
        <v>-0.83884890425061676</v>
      </c>
      <c r="N192" s="21">
        <f t="shared" si="20"/>
        <v>-0.81863311922522564</v>
      </c>
      <c r="O192" s="21">
        <f t="shared" si="20"/>
        <v>-0.79890457815461757</v>
      </c>
      <c r="P192" s="21">
        <f t="shared" si="20"/>
        <v>-0.77965153662428877</v>
      </c>
      <c r="Q192" s="21">
        <f t="shared" si="20"/>
        <v>-0.76086253331560671</v>
      </c>
      <c r="R192" s="21">
        <f t="shared" si="20"/>
        <v>-0.74252638318168962</v>
      </c>
      <c r="S192" s="21">
        <f t="shared" si="20"/>
        <v>-0.72463217078781306</v>
      </c>
      <c r="T192" s="21">
        <f t="shared" si="20"/>
        <v>-0.70716924381230861</v>
      </c>
      <c r="U192" s="21">
        <f t="shared" si="20"/>
        <v>-0.69012720670418393</v>
      </c>
      <c r="V192" s="21">
        <f t="shared" si="20"/>
        <v>-0.6734959144935756</v>
      </c>
      <c r="W192" s="21">
        <f t="shared" si="20"/>
        <v>-0.65726546675142883</v>
      </c>
      <c r="X192" s="21">
        <f t="shared" si="20"/>
        <v>-0.64142620169480924</v>
      </c>
      <c r="Y192" s="21">
        <f t="shared" si="20"/>
        <v>-0.62596869043426473</v>
      </c>
      <c r="Z192" s="21">
        <f t="shared" si="20"/>
        <v>-0.61088373135985008</v>
      </c>
      <c r="AA192" s="21">
        <f t="shared" si="20"/>
        <v>-0.59616234466255758</v>
      </c>
      <c r="AB192" s="21">
        <f t="shared" si="20"/>
        <v>-0.58179576698772839</v>
      </c>
      <c r="AC192" s="21">
        <f t="shared" si="20"/>
        <v>-0.56777544621736975</v>
      </c>
      <c r="AD192" s="21">
        <f t="shared" si="20"/>
        <v>-0.55409303637830998</v>
      </c>
      <c r="AE192" s="21">
        <f t="shared" si="20"/>
        <v>-0.54074039267296015</v>
      </c>
      <c r="AF192" s="21">
        <f t="shared" si="20"/>
        <v>-0.52770956663001167</v>
      </c>
      <c r="AG192" s="21">
        <f t="shared" si="20"/>
        <v>-0.51499280137192527</v>
      </c>
      <c r="AH192" s="21">
        <f t="shared" si="20"/>
        <v>-0.50258252699653283</v>
      </c>
      <c r="AI192" s="21">
        <f t="shared" si="20"/>
        <v>-0.49047135607000758</v>
      </c>
      <c r="AJ192" s="21">
        <f t="shared" si="20"/>
        <v>-0.48097563301104918</v>
      </c>
      <c r="AK192" s="21">
        <f t="shared" si="20"/>
        <v>-0.47166379138634301</v>
      </c>
      <c r="AL192" s="21">
        <f t="shared" si="20"/>
        <v>-0.46253227001011504</v>
      </c>
      <c r="AM192" s="21">
        <f t="shared" si="20"/>
        <v>-0.4535775766688448</v>
      </c>
      <c r="AN192" s="21">
        <f t="shared" si="20"/>
        <v>-0.44479628678538613</v>
      </c>
      <c r="AO192" s="21">
        <f t="shared" si="20"/>
        <v>-0.43618504210897974</v>
      </c>
      <c r="AP192" s="21">
        <f t="shared" si="20"/>
        <v>-0.42774054943060991</v>
      </c>
      <c r="AQ192" s="21">
        <f t="shared" si="20"/>
        <v>-0.4194595793232766</v>
      </c>
      <c r="AR192" s="21">
        <f t="shared" si="20"/>
        <v>-0.41133896490663574</v>
      </c>
      <c r="AS192" s="21">
        <f t="shared" si="20"/>
        <v>-0.40337560063559386</v>
      </c>
      <c r="AT192" s="21">
        <f t="shared" si="20"/>
        <v>-0.39556644111231704</v>
      </c>
      <c r="AU192" s="21">
        <f t="shared" si="20"/>
        <v>-0.38790849992133336</v>
      </c>
      <c r="AV192" s="21">
        <f t="shared" si="20"/>
        <v>-0.38039884848710959</v>
      </c>
      <c r="AW192" s="21">
        <f t="shared" si="20"/>
        <v>-0.37303461495380852</v>
      </c>
      <c r="AX192" s="21">
        <f t="shared" si="20"/>
        <v>-0.3658129830867265</v>
      </c>
      <c r="AY192" s="21">
        <f t="shared" si="20"/>
        <v>-0.35873119119501357</v>
      </c>
      <c r="AZ192" s="21">
        <f t="shared" si="20"/>
        <v>-0.35178653107525204</v>
      </c>
      <c r="BA192" s="21">
        <f t="shared" si="20"/>
        <v>-0.34497634697550339</v>
      </c>
      <c r="BB192" s="21">
        <f t="shared" si="20"/>
        <v>-0.33829800023556134</v>
      </c>
    </row>
    <row r="193" spans="1:54" outlineLevel="2">
      <c r="A193" s="447"/>
      <c r="B193" s="150" t="s">
        <v>494</v>
      </c>
      <c r="C193" s="19"/>
      <c r="D193" s="135" t="s">
        <v>389</v>
      </c>
      <c r="E193" s="21">
        <f t="shared" ref="E193:AJ193" si="21">SUMIF($B$143:$B$154,"Environmental",E$143:E$154)*E186</f>
        <v>-6.243471450355254</v>
      </c>
      <c r="F193" s="21">
        <f t="shared" si="21"/>
        <v>-6.1738541386466697</v>
      </c>
      <c r="G193" s="21">
        <f t="shared" si="21"/>
        <v>-6.0673356801987239</v>
      </c>
      <c r="H193" s="21">
        <f t="shared" si="21"/>
        <v>-5.9765640235319912</v>
      </c>
      <c r="I193" s="21">
        <f t="shared" si="21"/>
        <v>-5.902009303121301</v>
      </c>
      <c r="J193" s="21">
        <f t="shared" si="21"/>
        <v>-5.8219697018568963</v>
      </c>
      <c r="K193" s="21">
        <f t="shared" si="21"/>
        <v>-5.7564210849857416</v>
      </c>
      <c r="L193" s="21">
        <f t="shared" si="21"/>
        <v>-5.7088901536370198</v>
      </c>
      <c r="M193" s="21">
        <f t="shared" si="21"/>
        <v>-5.660307286712623</v>
      </c>
      <c r="N193" s="21">
        <f t="shared" si="21"/>
        <v>-5.593380058690447</v>
      </c>
      <c r="O193" s="21">
        <f t="shared" si="21"/>
        <v>-5.5433437400704344</v>
      </c>
      <c r="P193" s="21">
        <f t="shared" si="21"/>
        <v>-5.4924709695805358</v>
      </c>
      <c r="Q193" s="21">
        <f t="shared" si="21"/>
        <v>-5.4408311346368041</v>
      </c>
      <c r="R193" s="21">
        <f t="shared" si="21"/>
        <v>-5.4042465844949774</v>
      </c>
      <c r="S193" s="21">
        <f t="shared" si="21"/>
        <v>-5.3508897429930364</v>
      </c>
      <c r="T193" s="21">
        <f t="shared" si="21"/>
        <v>-5.2969663832278417</v>
      </c>
      <c r="U193" s="21">
        <f t="shared" si="21"/>
        <v>-5.2425348086628958</v>
      </c>
      <c r="V193" s="21">
        <f t="shared" si="21"/>
        <v>-5.2019418903232131</v>
      </c>
      <c r="W193" s="21">
        <f t="shared" si="21"/>
        <v>-5.1463145587312571</v>
      </c>
      <c r="X193" s="21">
        <f t="shared" si="21"/>
        <v>-5.1039582294218366</v>
      </c>
      <c r="Y193" s="21">
        <f t="shared" si="21"/>
        <v>-5.0473724766259025</v>
      </c>
      <c r="Z193" s="21">
        <f t="shared" si="21"/>
        <v>-5.003512756654235</v>
      </c>
      <c r="AA193" s="21">
        <f t="shared" si="21"/>
        <v>-4.9588361155281806</v>
      </c>
      <c r="AB193" s="21">
        <f t="shared" si="21"/>
        <v>-4.9134074094912021</v>
      </c>
      <c r="AC193" s="21">
        <f t="shared" si="21"/>
        <v>-4.8645350725831271</v>
      </c>
      <c r="AD193" s="21">
        <f t="shared" si="21"/>
        <v>-4.815789102492241</v>
      </c>
      <c r="AE193" s="21">
        <f t="shared" si="21"/>
        <v>-4.7676946061153203</v>
      </c>
      <c r="AF193" s="21">
        <f t="shared" si="21"/>
        <v>-4.718756573437247</v>
      </c>
      <c r="AG193" s="21">
        <f t="shared" si="21"/>
        <v>-4.6691813838521554</v>
      </c>
      <c r="AH193" s="21">
        <f t="shared" si="21"/>
        <v>-4.6191948123370974</v>
      </c>
      <c r="AI193" s="21">
        <f t="shared" si="21"/>
        <v>-4.5690735013534711</v>
      </c>
      <c r="AJ193" s="21">
        <f t="shared" si="21"/>
        <v>-4.5406437237927104</v>
      </c>
      <c r="AK193" s="21">
        <f t="shared" ref="AK193:BB193" si="22">SUMIF($B$143:$B$154,"Environmental",AK$143:AK$154)*AK186</f>
        <v>-4.5115335169644366</v>
      </c>
      <c r="AL193" s="21">
        <f t="shared" si="22"/>
        <v>-4.4818427705202897</v>
      </c>
      <c r="AM193" s="21">
        <f t="shared" si="22"/>
        <v>-4.451627969613587</v>
      </c>
      <c r="AN193" s="21">
        <f t="shared" si="22"/>
        <v>-4.4209143222349159</v>
      </c>
      <c r="AO193" s="21">
        <f t="shared" si="22"/>
        <v>-4.3897138328317009</v>
      </c>
      <c r="AP193" s="21">
        <f t="shared" si="22"/>
        <v>-4.35805991736677</v>
      </c>
      <c r="AQ193" s="21">
        <f t="shared" si="22"/>
        <v>-4.3259896808779983</v>
      </c>
      <c r="AR193" s="21">
        <f t="shared" si="22"/>
        <v>-4.2935300387128246</v>
      </c>
      <c r="AS193" s="21">
        <f t="shared" si="22"/>
        <v>-4.2607056617524721</v>
      </c>
      <c r="AT193" s="21">
        <f t="shared" si="22"/>
        <v>-4.2275423991463779</v>
      </c>
      <c r="AU193" s="21">
        <f t="shared" si="22"/>
        <v>-4.1940668766271827</v>
      </c>
      <c r="AV193" s="21">
        <f t="shared" si="22"/>
        <v>-4.1603038891489437</v>
      </c>
      <c r="AW193" s="21">
        <f t="shared" si="22"/>
        <v>-4.126276658302297</v>
      </c>
      <c r="AX193" s="21">
        <f t="shared" si="22"/>
        <v>-4.0920079502692897</v>
      </c>
      <c r="AY193" s="21">
        <f t="shared" si="22"/>
        <v>-4.0575200148657862</v>
      </c>
      <c r="AZ193" s="21">
        <f t="shared" si="22"/>
        <v>-4.0228342815818436</v>
      </c>
      <c r="BA193" s="21">
        <f t="shared" si="22"/>
        <v>-3.9879712909292055</v>
      </c>
      <c r="BB193" s="21">
        <f t="shared" si="22"/>
        <v>-3.952950471208061</v>
      </c>
    </row>
    <row r="194" spans="1:54" outlineLevel="2">
      <c r="A194" s="447"/>
      <c r="B194" s="150" t="s">
        <v>495</v>
      </c>
      <c r="C194" s="19"/>
      <c r="D194" s="135" t="s">
        <v>389</v>
      </c>
      <c r="E194" s="21">
        <f t="shared" ref="E194:AJ194" si="23">SUM(E172:E174)*E186</f>
        <v>-3.1266762952300908</v>
      </c>
      <c r="F194" s="21">
        <f t="shared" si="23"/>
        <v>-3.0840201856563132</v>
      </c>
      <c r="G194" s="21">
        <f t="shared" si="23"/>
        <v>-3.0345246880737817</v>
      </c>
      <c r="H194" s="21">
        <f t="shared" si="23"/>
        <v>-2.9933580295618758</v>
      </c>
      <c r="I194" s="21">
        <f t="shared" si="23"/>
        <v>-2.9508483450360097</v>
      </c>
      <c r="J194" s="21">
        <f t="shared" si="23"/>
        <v>-2.9065534625201228</v>
      </c>
      <c r="K194" s="21">
        <f t="shared" si="23"/>
        <v>-2.8797021227754174</v>
      </c>
      <c r="L194" s="21">
        <f t="shared" si="23"/>
        <v>-2.8530990317798026</v>
      </c>
      <c r="M194" s="21">
        <f t="shared" si="23"/>
        <v>-2.8267418949192162</v>
      </c>
      <c r="N194" s="21">
        <f t="shared" si="23"/>
        <v>-2.8006284376802437</v>
      </c>
      <c r="O194" s="21">
        <f t="shared" si="23"/>
        <v>-2.7747564068697721</v>
      </c>
      <c r="P194" s="21">
        <f t="shared" si="23"/>
        <v>-2.7491235716096414</v>
      </c>
      <c r="Q194" s="21">
        <f t="shared" si="23"/>
        <v>-2.7237277208990651</v>
      </c>
      <c r="R194" s="21">
        <f t="shared" si="23"/>
        <v>-2.6985666630353067</v>
      </c>
      <c r="S194" s="21">
        <f t="shared" si="23"/>
        <v>-2.6730366589769363</v>
      </c>
      <c r="T194" s="21">
        <f t="shared" si="23"/>
        <v>-2.6477483748292179</v>
      </c>
      <c r="U194" s="21">
        <f t="shared" si="23"/>
        <v>-2.6226995213304454</v>
      </c>
      <c r="V194" s="21">
        <f t="shared" si="23"/>
        <v>-2.5978878342330876</v>
      </c>
      <c r="W194" s="21">
        <f t="shared" si="23"/>
        <v>-2.5733110649123621</v>
      </c>
      <c r="X194" s="21">
        <f t="shared" si="23"/>
        <v>-2.5489669913044088</v>
      </c>
      <c r="Y194" s="21">
        <f t="shared" si="23"/>
        <v>-2.5248534099917737</v>
      </c>
      <c r="Z194" s="21">
        <f t="shared" si="23"/>
        <v>-2.5009681384084006</v>
      </c>
      <c r="AA194" s="21">
        <f t="shared" si="23"/>
        <v>-2.4773090141637875</v>
      </c>
      <c r="AB194" s="21">
        <f t="shared" si="23"/>
        <v>-2.4538738981159995</v>
      </c>
      <c r="AC194" s="21">
        <f t="shared" si="23"/>
        <v>-2.4290976189112916</v>
      </c>
      <c r="AD194" s="21">
        <f t="shared" si="23"/>
        <v>-2.404375666333451</v>
      </c>
      <c r="AE194" s="21">
        <f t="shared" si="23"/>
        <v>-2.3795591428327993</v>
      </c>
      <c r="AF194" s="21">
        <f t="shared" si="23"/>
        <v>-2.3545548236979554</v>
      </c>
      <c r="AG194" s="21">
        <f t="shared" si="23"/>
        <v>-2.3293246274405162</v>
      </c>
      <c r="AH194" s="21">
        <f t="shared" si="23"/>
        <v>-2.3038973695935741</v>
      </c>
      <c r="AI194" s="21">
        <f t="shared" si="23"/>
        <v>-2.2783907365239351</v>
      </c>
      <c r="AJ194" s="21">
        <f t="shared" si="23"/>
        <v>-2.2637146467608784</v>
      </c>
      <c r="AK194" s="21">
        <f t="shared" ref="AK194:BB194" si="24">SUM(AK172:AK174)*AK186</f>
        <v>-2.2487440763804005</v>
      </c>
      <c r="AL194" s="21">
        <f t="shared" si="24"/>
        <v>-2.2334998694417223</v>
      </c>
      <c r="AM194" s="21">
        <f t="shared" si="24"/>
        <v>-2.2180054809856955</v>
      </c>
      <c r="AN194" s="21">
        <f t="shared" si="24"/>
        <v>-2.2022779556751018</v>
      </c>
      <c r="AO194" s="21">
        <f t="shared" si="24"/>
        <v>-2.1863265946338686</v>
      </c>
      <c r="AP194" s="21">
        <f t="shared" si="24"/>
        <v>-2.1701665732226387</v>
      </c>
      <c r="AQ194" s="21">
        <f t="shared" si="24"/>
        <v>-2.1538132604467815</v>
      </c>
      <c r="AR194" s="21">
        <f t="shared" si="24"/>
        <v>-2.1372804606049027</v>
      </c>
      <c r="AS194" s="21">
        <f t="shared" si="24"/>
        <v>-2.1205807697956054</v>
      </c>
      <c r="AT194" s="21">
        <f t="shared" si="24"/>
        <v>-2.1037265674135877</v>
      </c>
      <c r="AU194" s="21">
        <f t="shared" si="24"/>
        <v>-2.0867303702878415</v>
      </c>
      <c r="AV194" s="21">
        <f t="shared" si="24"/>
        <v>-2.0696040788522261</v>
      </c>
      <c r="AW194" s="21">
        <f t="shared" si="24"/>
        <v>-2.0523590371661098</v>
      </c>
      <c r="AX194" s="21">
        <f t="shared" si="24"/>
        <v>-2.0350062170685694</v>
      </c>
      <c r="AY194" s="21">
        <f t="shared" si="24"/>
        <v>-2.017556277481162</v>
      </c>
      <c r="AZ194" s="21">
        <f t="shared" si="24"/>
        <v>-2.0000195140912975</v>
      </c>
      <c r="BA194" s="21">
        <f t="shared" si="24"/>
        <v>-1.982405824830018</v>
      </c>
      <c r="BB194" s="21">
        <f t="shared" si="24"/>
        <v>-1.9647245554139925</v>
      </c>
    </row>
    <row r="195" spans="1:54" outlineLevel="2">
      <c r="A195" s="447"/>
      <c r="B195" s="150" t="s">
        <v>496</v>
      </c>
      <c r="C195" s="19"/>
      <c r="D195" s="135" t="s">
        <v>389</v>
      </c>
      <c r="E195" s="21">
        <f>SUM(E176:E178)*E186</f>
        <v>-9.3800288834683965</v>
      </c>
      <c r="F195" s="21">
        <f t="shared" ref="F195:BB195" si="25">SUM(F176:F178)*F186</f>
        <v>-9.2520605548102495</v>
      </c>
      <c r="G195" s="21">
        <f t="shared" si="25"/>
        <v>-9.1035740642213465</v>
      </c>
      <c r="H195" s="21">
        <f t="shared" si="25"/>
        <v>-8.9800740886856261</v>
      </c>
      <c r="I195" s="21">
        <f t="shared" si="25"/>
        <v>-8.8525450351080277</v>
      </c>
      <c r="J195" s="21">
        <f t="shared" si="25"/>
        <v>-8.7196603856452466</v>
      </c>
      <c r="K195" s="21">
        <f t="shared" si="25"/>
        <v>-8.639106368326253</v>
      </c>
      <c r="L195" s="21">
        <f t="shared" si="25"/>
        <v>-8.5592970953394083</v>
      </c>
      <c r="M195" s="21">
        <f t="shared" si="25"/>
        <v>-8.480225682977677</v>
      </c>
      <c r="N195" s="21">
        <f t="shared" si="25"/>
        <v>-8.4018853113036567</v>
      </c>
      <c r="O195" s="21">
        <f t="shared" si="25"/>
        <v>-8.3242692206093167</v>
      </c>
      <c r="P195" s="21">
        <f t="shared" si="25"/>
        <v>-8.2473707164832835</v>
      </c>
      <c r="Q195" s="21">
        <f t="shared" si="25"/>
        <v>-8.1711831626971954</v>
      </c>
      <c r="R195" s="21">
        <f t="shared" si="25"/>
        <v>-8.0956999891059205</v>
      </c>
      <c r="S195" s="21">
        <f t="shared" si="25"/>
        <v>-8.0191099753931958</v>
      </c>
      <c r="T195" s="21">
        <f t="shared" si="25"/>
        <v>-7.9432451229870962</v>
      </c>
      <c r="U195" s="21">
        <f t="shared" si="25"/>
        <v>-7.8680985654557292</v>
      </c>
      <c r="V195" s="21">
        <f t="shared" si="25"/>
        <v>-7.7936635012701574</v>
      </c>
      <c r="W195" s="21">
        <f t="shared" si="25"/>
        <v>-7.7199331947370853</v>
      </c>
      <c r="X195" s="21">
        <f t="shared" si="25"/>
        <v>-7.646900973913227</v>
      </c>
      <c r="Y195" s="21">
        <f t="shared" si="25"/>
        <v>-7.5745602299753205</v>
      </c>
      <c r="Z195" s="21">
        <f t="shared" si="25"/>
        <v>-7.5029044139289569</v>
      </c>
      <c r="AA195" s="21">
        <f t="shared" si="25"/>
        <v>-7.4319270437563718</v>
      </c>
      <c r="AB195" s="21">
        <f t="shared" si="25"/>
        <v>-7.3616216943479991</v>
      </c>
      <c r="AC195" s="21">
        <f t="shared" si="25"/>
        <v>-7.2872928568027211</v>
      </c>
      <c r="AD195" s="21">
        <f t="shared" si="25"/>
        <v>-7.2131269991443201</v>
      </c>
      <c r="AE195" s="21">
        <f t="shared" si="25"/>
        <v>-7.1386774287301549</v>
      </c>
      <c r="AF195" s="21">
        <f t="shared" si="25"/>
        <v>-7.0636644714299148</v>
      </c>
      <c r="AG195" s="21">
        <f t="shared" si="25"/>
        <v>-6.9879738825611959</v>
      </c>
      <c r="AH195" s="21">
        <f t="shared" si="25"/>
        <v>-6.9116921090726358</v>
      </c>
      <c r="AI195" s="21">
        <f t="shared" si="25"/>
        <v>-6.8351722099004428</v>
      </c>
      <c r="AJ195" s="21">
        <f t="shared" si="25"/>
        <v>-6.791143940637018</v>
      </c>
      <c r="AK195" s="21">
        <f t="shared" si="25"/>
        <v>-6.7462322295123913</v>
      </c>
      <c r="AL195" s="21">
        <f t="shared" si="25"/>
        <v>-6.7004996087110316</v>
      </c>
      <c r="AM195" s="21">
        <f t="shared" si="25"/>
        <v>-6.6540164433682643</v>
      </c>
      <c r="AN195" s="21">
        <f t="shared" si="25"/>
        <v>-6.6068338674561158</v>
      </c>
      <c r="AO195" s="21">
        <f t="shared" si="25"/>
        <v>-6.5589797843496092</v>
      </c>
      <c r="AP195" s="21">
        <f t="shared" si="25"/>
        <v>-6.5104997201325272</v>
      </c>
      <c r="AQ195" s="21">
        <f t="shared" si="25"/>
        <v>-6.4614397818215679</v>
      </c>
      <c r="AR195" s="21">
        <f t="shared" si="25"/>
        <v>-6.4118413823120299</v>
      </c>
      <c r="AS195" s="21">
        <f t="shared" si="25"/>
        <v>-6.3617423098988031</v>
      </c>
      <c r="AT195" s="21">
        <f t="shared" si="25"/>
        <v>-6.3111797027666894</v>
      </c>
      <c r="AU195" s="21">
        <f t="shared" si="25"/>
        <v>-6.2601911114028015</v>
      </c>
      <c r="AV195" s="21">
        <f t="shared" si="25"/>
        <v>-6.2088122371086332</v>
      </c>
      <c r="AW195" s="21">
        <f t="shared" si="25"/>
        <v>-6.1570771120622219</v>
      </c>
      <c r="AX195" s="21">
        <f t="shared" si="25"/>
        <v>-6.1050186517808296</v>
      </c>
      <c r="AY195" s="21">
        <f t="shared" si="25"/>
        <v>-6.0526688330292195</v>
      </c>
      <c r="AZ195" s="21">
        <f t="shared" si="25"/>
        <v>-6.0000585428696205</v>
      </c>
      <c r="BA195" s="21">
        <f t="shared" si="25"/>
        <v>-5.9472174750951652</v>
      </c>
      <c r="BB195" s="21">
        <f t="shared" si="25"/>
        <v>-5.8941736668558811</v>
      </c>
    </row>
    <row r="196" spans="1:54" outlineLevel="2">
      <c r="A196" s="447"/>
      <c r="B196" s="150" t="s">
        <v>287</v>
      </c>
      <c r="C196" s="19"/>
      <c r="D196" s="135" t="s">
        <v>389</v>
      </c>
      <c r="E196" s="21">
        <f t="shared" ref="E196:AJ196" si="26">SUMIF($B$143:$B$154,"Safety",E$143:E$154)*E187</f>
        <v>-0.76592226505086569</v>
      </c>
      <c r="F196" s="21">
        <f t="shared" si="26"/>
        <v>-0.78178794066355051</v>
      </c>
      <c r="G196" s="21">
        <f t="shared" si="26"/>
        <v>-0.79098982653453387</v>
      </c>
      <c r="H196" s="21">
        <f t="shared" si="26"/>
        <v>-0.815568905125031</v>
      </c>
      <c r="I196" s="21">
        <f t="shared" si="26"/>
        <v>-0.83522866238961191</v>
      </c>
      <c r="J196" s="21">
        <f t="shared" si="26"/>
        <v>-0.83888777667044268</v>
      </c>
      <c r="K196" s="21">
        <f t="shared" si="26"/>
        <v>-0.87964186631490271</v>
      </c>
      <c r="L196" s="21">
        <f t="shared" si="26"/>
        <v>-0.92324522106124318</v>
      </c>
      <c r="M196" s="21">
        <f t="shared" si="26"/>
        <v>-0.97001796381661298</v>
      </c>
      <c r="N196" s="21">
        <f t="shared" si="26"/>
        <v>-1.0203228852317054</v>
      </c>
      <c r="O196" s="21">
        <f t="shared" si="26"/>
        <v>-1.0745714008160743</v>
      </c>
      <c r="P196" s="21">
        <f t="shared" si="26"/>
        <v>-1.118560587075075</v>
      </c>
      <c r="Q196" s="21">
        <f t="shared" si="26"/>
        <v>-1.1580508356303429</v>
      </c>
      <c r="R196" s="21">
        <f t="shared" si="26"/>
        <v>-1.1987441220729138</v>
      </c>
      <c r="S196" s="21">
        <f t="shared" si="26"/>
        <v>-1.2406799242528281</v>
      </c>
      <c r="T196" s="21">
        <f t="shared" si="26"/>
        <v>-1.2838989729467285</v>
      </c>
      <c r="U196" s="21">
        <f t="shared" si="26"/>
        <v>-1.3284432922443599</v>
      </c>
      <c r="V196" s="21">
        <f t="shared" si="26"/>
        <v>-1.3743562412276349</v>
      </c>
      <c r="W196" s="21">
        <f t="shared" si="26"/>
        <v>-1.4216825569837548</v>
      </c>
      <c r="X196" s="21">
        <f t="shared" si="26"/>
        <v>-1.4704683989952827</v>
      </c>
      <c r="Y196" s="21">
        <f t="shared" si="26"/>
        <v>-1.5207613949512178</v>
      </c>
      <c r="Z196" s="21">
        <f t="shared" si="26"/>
        <v>-1.5726106880249193</v>
      </c>
      <c r="AA196" s="21">
        <f t="shared" si="26"/>
        <v>-1.6260669856657681</v>
      </c>
      <c r="AB196" s="21">
        <f t="shared" si="26"/>
        <v>-1.681182609953263</v>
      </c>
      <c r="AC196" s="21">
        <f t="shared" si="26"/>
        <v>-3.4458688761581859</v>
      </c>
      <c r="AD196" s="21">
        <f t="shared" si="26"/>
        <v>-3.5626912511114495</v>
      </c>
      <c r="AE196" s="21">
        <f t="shared" si="26"/>
        <v>-3.6831569254926437</v>
      </c>
      <c r="AF196" s="21">
        <f t="shared" si="26"/>
        <v>-3.8073842450390534</v>
      </c>
      <c r="AG196" s="21">
        <f t="shared" si="26"/>
        <v>-3.9354953294780199</v>
      </c>
      <c r="AH196" s="21">
        <f t="shared" si="26"/>
        <v>-4.0676161939106343</v>
      </c>
      <c r="AI196" s="21">
        <f t="shared" si="26"/>
        <v>-4.2038768740842007</v>
      </c>
      <c r="AJ196" s="21">
        <f t="shared" si="26"/>
        <v>-2.4244786043329625</v>
      </c>
      <c r="AK196" s="21">
        <f t="shared" ref="AK196:BB196" si="27">SUMIF($B$143:$B$154,"Safety",AK$143:AK$154)*AK187</f>
        <v>-2.4688830661992265</v>
      </c>
      <c r="AL196" s="21">
        <f t="shared" si="27"/>
        <v>-2.5139486979083605</v>
      </c>
      <c r="AM196" s="21">
        <f t="shared" si="27"/>
        <v>-2.5596896186728166</v>
      </c>
      <c r="AN196" s="21">
        <f t="shared" si="27"/>
        <v>-2.6061201048613771</v>
      </c>
      <c r="AO196" s="21">
        <f t="shared" si="27"/>
        <v>-2.6532545951164201</v>
      </c>
      <c r="AP196" s="21">
        <f t="shared" si="27"/>
        <v>-2.7011076954871704</v>
      </c>
      <c r="AQ196" s="21">
        <f t="shared" si="27"/>
        <v>-2.7496941845815885</v>
      </c>
      <c r="AR196" s="21">
        <f t="shared" si="27"/>
        <v>-2.7990290187390579</v>
      </c>
      <c r="AS196" s="21">
        <f t="shared" si="27"/>
        <v>-2.8491273372261428</v>
      </c>
      <c r="AT196" s="21">
        <f t="shared" si="27"/>
        <v>-2.9000044674579368</v>
      </c>
      <c r="AU196" s="21">
        <f t="shared" si="27"/>
        <v>-2.9516759302469366</v>
      </c>
      <c r="AV196" s="21">
        <f t="shared" si="27"/>
        <v>-3.004157445081999</v>
      </c>
      <c r="AW196" s="21">
        <f t="shared" si="27"/>
        <v>-3.0574649354394752</v>
      </c>
      <c r="AX196" s="21">
        <f t="shared" si="27"/>
        <v>-3.1116145341287451</v>
      </c>
      <c r="AY196" s="21">
        <f t="shared" si="27"/>
        <v>-3.1666225886745027</v>
      </c>
      <c r="AZ196" s="21">
        <f t="shared" si="27"/>
        <v>-3.2225056667377596</v>
      </c>
      <c r="BA196" s="21">
        <f t="shared" si="27"/>
        <v>-3.2792805615781755</v>
      </c>
      <c r="BB196" s="21">
        <f t="shared" si="27"/>
        <v>-3.3370557304343702</v>
      </c>
    </row>
    <row r="197" spans="1:54" outlineLevel="2">
      <c r="A197" s="447"/>
      <c r="B197" s="150" t="s">
        <v>290</v>
      </c>
      <c r="C197" s="19"/>
      <c r="D197" s="135" t="s">
        <v>389</v>
      </c>
      <c r="E197" s="21">
        <f>SUMIF($B$143:$B$154,"Financial",E$143:E$154)*E186</f>
        <v>-14.956085418700702</v>
      </c>
      <c r="F197" s="21">
        <f t="shared" ref="F197:BB197" si="28">SUMIF($B$143:$B$154,"Financial",F$143:F$154)*F186</f>
        <v>-14.744252741031449</v>
      </c>
      <c r="G197" s="21">
        <f t="shared" si="28"/>
        <v>-14.386203819914135</v>
      </c>
      <c r="H197" s="21">
        <f t="shared" si="28"/>
        <v>-14.277072392936052</v>
      </c>
      <c r="I197" s="21">
        <f t="shared" si="28"/>
        <v>-14.070088427194435</v>
      </c>
      <c r="J197" s="21">
        <f t="shared" si="28"/>
        <v>-13.620538046334858</v>
      </c>
      <c r="K197" s="21">
        <f t="shared" si="28"/>
        <v>-13.710651825220616</v>
      </c>
      <c r="L197" s="21">
        <f t="shared" si="28"/>
        <v>-13.802699842682005</v>
      </c>
      <c r="M197" s="21">
        <f t="shared" si="28"/>
        <v>-13.896822570060834</v>
      </c>
      <c r="N197" s="21">
        <f t="shared" si="28"/>
        <v>-13.993173349574342</v>
      </c>
      <c r="O197" s="21">
        <f t="shared" si="28"/>
        <v>-14.091919801815971</v>
      </c>
      <c r="P197" s="21">
        <f t="shared" si="28"/>
        <v>-14.187269795228653</v>
      </c>
      <c r="Q197" s="21">
        <f t="shared" si="28"/>
        <v>-14.281860150126995</v>
      </c>
      <c r="R197" s="21">
        <f t="shared" si="28"/>
        <v>-14.378121197485447</v>
      </c>
      <c r="S197" s="21">
        <f t="shared" si="28"/>
        <v>-14.476135230145964</v>
      </c>
      <c r="T197" s="21">
        <f t="shared" si="28"/>
        <v>-14.575989353369426</v>
      </c>
      <c r="U197" s="21">
        <f t="shared" si="28"/>
        <v>-14.677775836507188</v>
      </c>
      <c r="V197" s="21">
        <f t="shared" si="28"/>
        <v>-14.781592487330425</v>
      </c>
      <c r="W197" s="21">
        <f t="shared" si="28"/>
        <v>-14.887543050600986</v>
      </c>
      <c r="X197" s="21">
        <f t="shared" si="28"/>
        <v>-14.995737632567975</v>
      </c>
      <c r="Y197" s="21">
        <f t="shared" si="28"/>
        <v>-15.106293153190238</v>
      </c>
      <c r="Z197" s="21">
        <f t="shared" si="28"/>
        <v>-15.219333828004979</v>
      </c>
      <c r="AA197" s="21">
        <f t="shared" si="28"/>
        <v>-15.334991681690539</v>
      </c>
      <c r="AB197" s="21">
        <f t="shared" si="28"/>
        <v>-15.453407095509137</v>
      </c>
      <c r="AC197" s="21">
        <f t="shared" si="28"/>
        <v>-29.643925279170737</v>
      </c>
      <c r="AD197" s="21">
        <f t="shared" si="28"/>
        <v>-29.866077328953565</v>
      </c>
      <c r="AE197" s="21">
        <f t="shared" si="28"/>
        <v>-30.091789498010616</v>
      </c>
      <c r="AF197" s="21">
        <f t="shared" si="28"/>
        <v>-30.321255592075662</v>
      </c>
      <c r="AG197" s="21">
        <f t="shared" si="28"/>
        <v>-30.554680829377631</v>
      </c>
      <c r="AH197" s="21">
        <f t="shared" si="28"/>
        <v>-30.79228265723048</v>
      </c>
      <c r="AI197" s="21">
        <f t="shared" si="28"/>
        <v>-31.034291622170656</v>
      </c>
      <c r="AJ197" s="21">
        <f t="shared" si="28"/>
        <v>-31.432801580331308</v>
      </c>
      <c r="AK197" s="21">
        <f t="shared" si="28"/>
        <v>-31.839408344069465</v>
      </c>
      <c r="AL197" s="21">
        <f t="shared" si="28"/>
        <v>-32.254484896944739</v>
      </c>
      <c r="AM197" s="21">
        <f t="shared" si="28"/>
        <v>-32.678428014453523</v>
      </c>
      <c r="AN197" s="21">
        <f t="shared" si="28"/>
        <v>-33.11165998972924</v>
      </c>
      <c r="AO197" s="21">
        <f t="shared" si="28"/>
        <v>-33.554630484029673</v>
      </c>
      <c r="AP197" s="21">
        <f t="shared" si="28"/>
        <v>-34.007818511134289</v>
      </c>
      <c r="AQ197" s="21">
        <f t="shared" si="28"/>
        <v>-34.471734565441537</v>
      </c>
      <c r="AR197" s="21">
        <f t="shared" si="28"/>
        <v>-34.946922904269272</v>
      </c>
      <c r="AS197" s="21">
        <f t="shared" si="28"/>
        <v>-35.43396399562441</v>
      </c>
      <c r="AT197" s="21">
        <f t="shared" si="28"/>
        <v>-35.933477143534155</v>
      </c>
      <c r="AU197" s="21">
        <f t="shared" si="28"/>
        <v>-36.446123303909346</v>
      </c>
      <c r="AV197" s="21">
        <f t="shared" si="28"/>
        <v>-36.972608104857443</v>
      </c>
      <c r="AW197" s="21">
        <f t="shared" si="28"/>
        <v>-37.513685086378977</v>
      </c>
      <c r="AX197" s="21">
        <f t="shared" si="28"/>
        <v>-38.070159175467801</v>
      </c>
      <c r="AY197" s="21">
        <f t="shared" si="28"/>
        <v>-38.642890413807962</v>
      </c>
      <c r="AZ197" s="21">
        <f t="shared" si="28"/>
        <v>-39.232797956509003</v>
      </c>
      <c r="BA197" s="21">
        <f t="shared" si="28"/>
        <v>-39.840864361673461</v>
      </c>
      <c r="BB197" s="21">
        <f t="shared" si="28"/>
        <v>-40.462766019409322</v>
      </c>
    </row>
    <row r="198" spans="1:54" outlineLevel="2">
      <c r="A198" s="448"/>
      <c r="B198" s="150" t="s">
        <v>476</v>
      </c>
      <c r="C198" s="19"/>
      <c r="D198" s="135" t="s">
        <v>389</v>
      </c>
      <c r="E198" s="21">
        <f>SUMIF($B$143:$B$154,"Other",E$143:E$154)*E186</f>
        <v>0</v>
      </c>
      <c r="F198" s="21">
        <f t="shared" ref="F198:BB198" si="29">SUMIF($B$143:$B$154,"Other",F$143:F$154)*F186</f>
        <v>0</v>
      </c>
      <c r="G198" s="21">
        <f t="shared" si="29"/>
        <v>0</v>
      </c>
      <c r="H198" s="21">
        <f t="shared" si="29"/>
        <v>0</v>
      </c>
      <c r="I198" s="21">
        <f t="shared" si="29"/>
        <v>0</v>
      </c>
      <c r="J198" s="21">
        <f t="shared" si="29"/>
        <v>0</v>
      </c>
      <c r="K198" s="21">
        <f t="shared" si="29"/>
        <v>0</v>
      </c>
      <c r="L198" s="21">
        <f t="shared" si="29"/>
        <v>0</v>
      </c>
      <c r="M198" s="21">
        <f t="shared" si="29"/>
        <v>0</v>
      </c>
      <c r="N198" s="21">
        <f t="shared" si="29"/>
        <v>0</v>
      </c>
      <c r="O198" s="21">
        <f t="shared" si="29"/>
        <v>0</v>
      </c>
      <c r="P198" s="21">
        <f t="shared" si="29"/>
        <v>0</v>
      </c>
      <c r="Q198" s="21">
        <f t="shared" si="29"/>
        <v>0</v>
      </c>
      <c r="R198" s="21">
        <f t="shared" si="29"/>
        <v>0</v>
      </c>
      <c r="S198" s="21">
        <f t="shared" si="29"/>
        <v>0</v>
      </c>
      <c r="T198" s="21">
        <f t="shared" si="29"/>
        <v>0</v>
      </c>
      <c r="U198" s="21">
        <f t="shared" si="29"/>
        <v>0</v>
      </c>
      <c r="V198" s="21">
        <f t="shared" si="29"/>
        <v>0</v>
      </c>
      <c r="W198" s="21">
        <f t="shared" si="29"/>
        <v>0</v>
      </c>
      <c r="X198" s="21">
        <f t="shared" si="29"/>
        <v>0</v>
      </c>
      <c r="Y198" s="21">
        <f t="shared" si="29"/>
        <v>0</v>
      </c>
      <c r="Z198" s="21">
        <f t="shared" si="29"/>
        <v>0</v>
      </c>
      <c r="AA198" s="21">
        <f t="shared" si="29"/>
        <v>0</v>
      </c>
      <c r="AB198" s="21">
        <f t="shared" si="29"/>
        <v>0</v>
      </c>
      <c r="AC198" s="21">
        <f t="shared" si="29"/>
        <v>0</v>
      </c>
      <c r="AD198" s="21">
        <f t="shared" si="29"/>
        <v>0</v>
      </c>
      <c r="AE198" s="21">
        <f t="shared" si="29"/>
        <v>0</v>
      </c>
      <c r="AF198" s="21">
        <f t="shared" si="29"/>
        <v>0</v>
      </c>
      <c r="AG198" s="21">
        <f t="shared" si="29"/>
        <v>0</v>
      </c>
      <c r="AH198" s="21">
        <f t="shared" si="29"/>
        <v>0</v>
      </c>
      <c r="AI198" s="21">
        <f t="shared" si="29"/>
        <v>0</v>
      </c>
      <c r="AJ198" s="21">
        <f t="shared" si="29"/>
        <v>0</v>
      </c>
      <c r="AK198" s="21">
        <f t="shared" si="29"/>
        <v>0</v>
      </c>
      <c r="AL198" s="21">
        <f t="shared" si="29"/>
        <v>0</v>
      </c>
      <c r="AM198" s="21">
        <f t="shared" si="29"/>
        <v>0</v>
      </c>
      <c r="AN198" s="21">
        <f t="shared" si="29"/>
        <v>0</v>
      </c>
      <c r="AO198" s="21">
        <f t="shared" si="29"/>
        <v>0</v>
      </c>
      <c r="AP198" s="21">
        <f t="shared" si="29"/>
        <v>0</v>
      </c>
      <c r="AQ198" s="21">
        <f t="shared" si="29"/>
        <v>0</v>
      </c>
      <c r="AR198" s="21">
        <f t="shared" si="29"/>
        <v>0</v>
      </c>
      <c r="AS198" s="21">
        <f t="shared" si="29"/>
        <v>0</v>
      </c>
      <c r="AT198" s="21">
        <f t="shared" si="29"/>
        <v>0</v>
      </c>
      <c r="AU198" s="21">
        <f t="shared" si="29"/>
        <v>0</v>
      </c>
      <c r="AV198" s="21">
        <f t="shared" si="29"/>
        <v>0</v>
      </c>
      <c r="AW198" s="21">
        <f t="shared" si="29"/>
        <v>0</v>
      </c>
      <c r="AX198" s="21">
        <f t="shared" si="29"/>
        <v>0</v>
      </c>
      <c r="AY198" s="21">
        <f t="shared" si="29"/>
        <v>0</v>
      </c>
      <c r="AZ198" s="21">
        <f t="shared" si="29"/>
        <v>0</v>
      </c>
      <c r="BA198" s="21">
        <f t="shared" si="29"/>
        <v>0</v>
      </c>
      <c r="BB198" s="21">
        <f t="shared" si="29"/>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46" t="s">
        <v>497</v>
      </c>
      <c r="B200" s="150" t="s">
        <v>498</v>
      </c>
      <c r="C200" s="19"/>
      <c r="D200" s="135" t="s">
        <v>389</v>
      </c>
      <c r="E200" s="21">
        <f>SUM(E190:E193,E196:E198)</f>
        <v>-23.038072902794735</v>
      </c>
      <c r="F200" s="21">
        <f t="shared" ref="F200:BB200" si="30">SUM(F190:F193,F196:F198)</f>
        <v>-22.89774518899873</v>
      </c>
      <c r="G200" s="21">
        <f t="shared" si="30"/>
        <v>-22.546776265747589</v>
      </c>
      <c r="H200" s="21">
        <f t="shared" si="30"/>
        <v>-22.470894154763123</v>
      </c>
      <c r="I200" s="21">
        <f t="shared" si="30"/>
        <v>-22.291049780955831</v>
      </c>
      <c r="J200" s="21">
        <f t="shared" si="30"/>
        <v>-21.820195578773266</v>
      </c>
      <c r="K200" s="21">
        <f t="shared" si="30"/>
        <v>-21.801692768168408</v>
      </c>
      <c r="L200" s="21">
        <f t="shared" si="30"/>
        <v>-21.810866179056042</v>
      </c>
      <c r="M200" s="21">
        <f t="shared" si="30"/>
        <v>-21.828841104030477</v>
      </c>
      <c r="N200" s="21">
        <f t="shared" si="30"/>
        <v>-21.838589019937679</v>
      </c>
      <c r="O200" s="21">
        <f t="shared" si="30"/>
        <v>-21.875684811855876</v>
      </c>
      <c r="P200" s="21">
        <f t="shared" si="30"/>
        <v>-21.902178838987375</v>
      </c>
      <c r="Q200" s="21">
        <f t="shared" si="30"/>
        <v>-21.926322089215859</v>
      </c>
      <c r="R200" s="21">
        <f t="shared" si="30"/>
        <v>-21.97186466250848</v>
      </c>
      <c r="S200" s="21">
        <f t="shared" si="30"/>
        <v>-22.006906721247837</v>
      </c>
      <c r="T200" s="21">
        <f t="shared" si="30"/>
        <v>-22.047597858580822</v>
      </c>
      <c r="U200" s="21">
        <f t="shared" si="30"/>
        <v>-22.093956187324821</v>
      </c>
      <c r="V200" s="21">
        <f t="shared" si="30"/>
        <v>-22.160304331170554</v>
      </c>
      <c r="W200" s="21">
        <f t="shared" si="30"/>
        <v>-22.217760917476816</v>
      </c>
      <c r="X200" s="21">
        <f t="shared" si="30"/>
        <v>-22.294639051280388</v>
      </c>
      <c r="Y200" s="21">
        <f t="shared" si="30"/>
        <v>-22.363462086053815</v>
      </c>
      <c r="Z200" s="21">
        <f t="shared" si="30"/>
        <v>-22.451225493845602</v>
      </c>
      <c r="AA200" s="21">
        <f t="shared" si="30"/>
        <v>-22.544442770619359</v>
      </c>
      <c r="AB200" s="21">
        <f t="shared" si="30"/>
        <v>-22.643251906870084</v>
      </c>
      <c r="AC200" s="21">
        <f t="shared" si="30"/>
        <v>-38.522104674129423</v>
      </c>
      <c r="AD200" s="21">
        <f t="shared" si="30"/>
        <v>-38.798650718935562</v>
      </c>
      <c r="AE200" s="21">
        <f t="shared" si="30"/>
        <v>-39.083381422291538</v>
      </c>
      <c r="AF200" s="21">
        <f t="shared" si="30"/>
        <v>-39.375105977181974</v>
      </c>
      <c r="AG200" s="21">
        <f t="shared" si="30"/>
        <v>-39.674350344079734</v>
      </c>
      <c r="AH200" s="21">
        <f t="shared" si="30"/>
        <v>-39.981676190474744</v>
      </c>
      <c r="AI200" s="21">
        <f t="shared" si="30"/>
        <v>-40.297713353678333</v>
      </c>
      <c r="AJ200" s="21">
        <f t="shared" si="30"/>
        <v>-38.87889954146803</v>
      </c>
      <c r="AK200" s="21">
        <f t="shared" si="30"/>
        <v>-39.291488718619469</v>
      </c>
      <c r="AL200" s="21">
        <f t="shared" si="30"/>
        <v>-39.712808635383503</v>
      </c>
      <c r="AM200" s="21">
        <f t="shared" si="30"/>
        <v>-40.143323179408767</v>
      </c>
      <c r="AN200" s="21">
        <f t="shared" si="30"/>
        <v>-40.58349070361092</v>
      </c>
      <c r="AO200" s="21">
        <f t="shared" si="30"/>
        <v>-41.033783954086772</v>
      </c>
      <c r="AP200" s="21">
        <f t="shared" si="30"/>
        <v>-41.494726673418839</v>
      </c>
      <c r="AQ200" s="21">
        <f t="shared" si="30"/>
        <v>-41.966878010224399</v>
      </c>
      <c r="AR200" s="21">
        <f t="shared" si="30"/>
        <v>-42.450820926627792</v>
      </c>
      <c r="AS200" s="21">
        <f t="shared" si="30"/>
        <v>-42.947172595238619</v>
      </c>
      <c r="AT200" s="21">
        <f t="shared" si="30"/>
        <v>-43.45659045125079</v>
      </c>
      <c r="AU200" s="21">
        <f t="shared" si="30"/>
        <v>-43.979774610704794</v>
      </c>
      <c r="AV200" s="21">
        <f t="shared" si="30"/>
        <v>-44.517468287575497</v>
      </c>
      <c r="AW200" s="21">
        <f t="shared" si="30"/>
        <v>-45.070461295074558</v>
      </c>
      <c r="AX200" s="21">
        <f t="shared" si="30"/>
        <v>-45.639594642952559</v>
      </c>
      <c r="AY200" s="21">
        <f t="shared" si="30"/>
        <v>-46.225764208543268</v>
      </c>
      <c r="AZ200" s="21">
        <f t="shared" si="30"/>
        <v>-46.829924435903862</v>
      </c>
      <c r="BA200" s="21">
        <f t="shared" si="30"/>
        <v>-47.453092561156346</v>
      </c>
      <c r="BB200" s="21">
        <f t="shared" si="30"/>
        <v>-48.091070221287318</v>
      </c>
    </row>
    <row r="201" spans="1:54" outlineLevel="2">
      <c r="A201" s="447"/>
      <c r="B201" s="150" t="s">
        <v>499</v>
      </c>
      <c r="C201" s="19"/>
      <c r="D201" s="135" t="s">
        <v>389</v>
      </c>
      <c r="E201" s="21">
        <f>SUM(E190:E192,E194,E196:E198)</f>
        <v>-19.921277747669571</v>
      </c>
      <c r="F201" s="21">
        <f t="shared" ref="F201:BB201" si="31">SUM(F190:F192,F194,F196:F198)</f>
        <v>-19.807911236008373</v>
      </c>
      <c r="G201" s="21">
        <f t="shared" si="31"/>
        <v>-19.513965273622649</v>
      </c>
      <c r="H201" s="21">
        <f t="shared" si="31"/>
        <v>-19.487688160793009</v>
      </c>
      <c r="I201" s="21">
        <f t="shared" si="31"/>
        <v>-19.339888822870538</v>
      </c>
      <c r="J201" s="21">
        <f t="shared" si="31"/>
        <v>-18.904779339436491</v>
      </c>
      <c r="K201" s="21">
        <f t="shared" si="31"/>
        <v>-18.924973805958086</v>
      </c>
      <c r="L201" s="21">
        <f t="shared" si="31"/>
        <v>-18.955075057198826</v>
      </c>
      <c r="M201" s="21">
        <f t="shared" si="31"/>
        <v>-18.995275712237071</v>
      </c>
      <c r="N201" s="21">
        <f t="shared" si="31"/>
        <v>-19.045837398927475</v>
      </c>
      <c r="O201" s="21">
        <f t="shared" si="31"/>
        <v>-19.107097478655213</v>
      </c>
      <c r="P201" s="21">
        <f t="shared" si="31"/>
        <v>-19.158831441016481</v>
      </c>
      <c r="Q201" s="21">
        <f t="shared" si="31"/>
        <v>-19.20921867547812</v>
      </c>
      <c r="R201" s="21">
        <f t="shared" si="31"/>
        <v>-19.266184741048807</v>
      </c>
      <c r="S201" s="21">
        <f t="shared" si="31"/>
        <v>-19.329053637231738</v>
      </c>
      <c r="T201" s="21">
        <f t="shared" si="31"/>
        <v>-19.398379850182199</v>
      </c>
      <c r="U201" s="21">
        <f t="shared" si="31"/>
        <v>-19.474120899992371</v>
      </c>
      <c r="V201" s="21">
        <f t="shared" si="31"/>
        <v>-19.55625027508043</v>
      </c>
      <c r="W201" s="21">
        <f t="shared" si="31"/>
        <v>-19.644757423657921</v>
      </c>
      <c r="X201" s="21">
        <f t="shared" si="31"/>
        <v>-19.739647813162961</v>
      </c>
      <c r="Y201" s="21">
        <f t="shared" si="31"/>
        <v>-19.840943019419687</v>
      </c>
      <c r="Z201" s="21">
        <f t="shared" si="31"/>
        <v>-19.94868087559977</v>
      </c>
      <c r="AA201" s="21">
        <f t="shared" si="31"/>
        <v>-20.062915669254963</v>
      </c>
      <c r="AB201" s="21">
        <f t="shared" si="31"/>
        <v>-20.183718395494882</v>
      </c>
      <c r="AC201" s="21">
        <f t="shared" si="31"/>
        <v>-36.086667220457585</v>
      </c>
      <c r="AD201" s="21">
        <f t="shared" si="31"/>
        <v>-36.387237282776773</v>
      </c>
      <c r="AE201" s="21">
        <f t="shared" si="31"/>
        <v>-36.695245959009021</v>
      </c>
      <c r="AF201" s="21">
        <f t="shared" si="31"/>
        <v>-37.01090422744268</v>
      </c>
      <c r="AG201" s="21">
        <f t="shared" si="31"/>
        <v>-37.334493587668092</v>
      </c>
      <c r="AH201" s="21">
        <f t="shared" si="31"/>
        <v>-37.666378747731223</v>
      </c>
      <c r="AI201" s="21">
        <f t="shared" si="31"/>
        <v>-38.007030588848799</v>
      </c>
      <c r="AJ201" s="21">
        <f t="shared" si="31"/>
        <v>-36.601970464436199</v>
      </c>
      <c r="AK201" s="21">
        <f t="shared" si="31"/>
        <v>-37.028699278035432</v>
      </c>
      <c r="AL201" s="21">
        <f t="shared" si="31"/>
        <v>-37.464465734304937</v>
      </c>
      <c r="AM201" s="21">
        <f t="shared" si="31"/>
        <v>-37.90970069078088</v>
      </c>
      <c r="AN201" s="21">
        <f t="shared" si="31"/>
        <v>-38.364854337051106</v>
      </c>
      <c r="AO201" s="21">
        <f t="shared" si="31"/>
        <v>-38.830396715888938</v>
      </c>
      <c r="AP201" s="21">
        <f t="shared" si="31"/>
        <v>-39.30683332927471</v>
      </c>
      <c r="AQ201" s="21">
        <f t="shared" si="31"/>
        <v>-39.794701589793185</v>
      </c>
      <c r="AR201" s="21">
        <f t="shared" si="31"/>
        <v>-40.294571348519867</v>
      </c>
      <c r="AS201" s="21">
        <f t="shared" si="31"/>
        <v>-40.807047703281754</v>
      </c>
      <c r="AT201" s="21">
        <f t="shared" si="31"/>
        <v>-41.332774619517998</v>
      </c>
      <c r="AU201" s="21">
        <f t="shared" si="31"/>
        <v>-41.872438104365457</v>
      </c>
      <c r="AV201" s="21">
        <f t="shared" si="31"/>
        <v>-42.426768477278777</v>
      </c>
      <c r="AW201" s="21">
        <f t="shared" si="31"/>
        <v>-42.996543673938369</v>
      </c>
      <c r="AX201" s="21">
        <f t="shared" si="31"/>
        <v>-43.582592909751838</v>
      </c>
      <c r="AY201" s="21">
        <f t="shared" si="31"/>
        <v>-44.185800471158643</v>
      </c>
      <c r="AZ201" s="21">
        <f t="shared" si="31"/>
        <v>-44.807109668413311</v>
      </c>
      <c r="BA201" s="21">
        <f t="shared" si="31"/>
        <v>-45.447527095057154</v>
      </c>
      <c r="BB201" s="21">
        <f t="shared" si="31"/>
        <v>-46.10284430549325</v>
      </c>
    </row>
    <row r="202" spans="1:54" outlineLevel="2">
      <c r="A202" s="448"/>
      <c r="B202" s="150" t="s">
        <v>500</v>
      </c>
      <c r="C202" s="19"/>
      <c r="D202" s="135" t="s">
        <v>389</v>
      </c>
      <c r="E202" s="21">
        <f>SUM(E190:E192,E195:E198)</f>
        <v>-26.174630335907878</v>
      </c>
      <c r="F202" s="21">
        <f t="shared" ref="F202:BB202" si="32">SUM(F190:F192,F195:F198)</f>
        <v>-25.975951605162308</v>
      </c>
      <c r="G202" s="21">
        <f t="shared" si="32"/>
        <v>-25.583014649770213</v>
      </c>
      <c r="H202" s="21">
        <f t="shared" si="32"/>
        <v>-25.47440421991676</v>
      </c>
      <c r="I202" s="21">
        <f t="shared" si="32"/>
        <v>-25.241585512942557</v>
      </c>
      <c r="J202" s="21">
        <f t="shared" si="32"/>
        <v>-24.717886262561613</v>
      </c>
      <c r="K202" s="21">
        <f t="shared" si="32"/>
        <v>-24.684378051508919</v>
      </c>
      <c r="L202" s="21">
        <f t="shared" si="32"/>
        <v>-24.66127312075843</v>
      </c>
      <c r="M202" s="21">
        <f t="shared" si="32"/>
        <v>-24.648759500295533</v>
      </c>
      <c r="N202" s="21">
        <f t="shared" si="32"/>
        <v>-24.647094272550888</v>
      </c>
      <c r="O202" s="21">
        <f t="shared" si="32"/>
        <v>-24.656610292394756</v>
      </c>
      <c r="P202" s="21">
        <f t="shared" si="32"/>
        <v>-24.657078585890122</v>
      </c>
      <c r="Q202" s="21">
        <f t="shared" si="32"/>
        <v>-24.65667411727625</v>
      </c>
      <c r="R202" s="21">
        <f t="shared" si="32"/>
        <v>-24.66331806711942</v>
      </c>
      <c r="S202" s="21">
        <f t="shared" si="32"/>
        <v>-24.675126953647997</v>
      </c>
      <c r="T202" s="21">
        <f t="shared" si="32"/>
        <v>-24.693876598340076</v>
      </c>
      <c r="U202" s="21">
        <f t="shared" si="32"/>
        <v>-24.719519944117657</v>
      </c>
      <c r="V202" s="21">
        <f t="shared" si="32"/>
        <v>-24.752025942117498</v>
      </c>
      <c r="W202" s="21">
        <f t="shared" si="32"/>
        <v>-24.791379553482646</v>
      </c>
      <c r="X202" s="21">
        <f t="shared" si="32"/>
        <v>-24.837581795771779</v>
      </c>
      <c r="Y202" s="21">
        <f t="shared" si="32"/>
        <v>-24.890649839403231</v>
      </c>
      <c r="Z202" s="21">
        <f t="shared" si="32"/>
        <v>-24.950617151120326</v>
      </c>
      <c r="AA202" s="21">
        <f t="shared" si="32"/>
        <v>-25.017533698847551</v>
      </c>
      <c r="AB202" s="21">
        <f t="shared" si="32"/>
        <v>-25.09146619172688</v>
      </c>
      <c r="AC202" s="21">
        <f t="shared" si="32"/>
        <v>-40.944862458349014</v>
      </c>
      <c r="AD202" s="21">
        <f t="shared" si="32"/>
        <v>-41.195988615587645</v>
      </c>
      <c r="AE202" s="21">
        <f t="shared" si="32"/>
        <v>-41.454364244906373</v>
      </c>
      <c r="AF202" s="21">
        <f t="shared" si="32"/>
        <v>-41.720013875174644</v>
      </c>
      <c r="AG202" s="21">
        <f t="shared" si="32"/>
        <v>-41.993142842788771</v>
      </c>
      <c r="AH202" s="21">
        <f t="shared" si="32"/>
        <v>-42.274173487210284</v>
      </c>
      <c r="AI202" s="21">
        <f t="shared" si="32"/>
        <v>-42.56381206222531</v>
      </c>
      <c r="AJ202" s="21">
        <f t="shared" si="32"/>
        <v>-41.129399758312339</v>
      </c>
      <c r="AK202" s="21">
        <f t="shared" si="32"/>
        <v>-41.526187431167429</v>
      </c>
      <c r="AL202" s="21">
        <f t="shared" si="32"/>
        <v>-41.931465473574249</v>
      </c>
      <c r="AM202" s="21">
        <f t="shared" si="32"/>
        <v>-42.345711653163448</v>
      </c>
      <c r="AN202" s="21">
        <f t="shared" si="32"/>
        <v>-42.769410248832116</v>
      </c>
      <c r="AO202" s="21">
        <f t="shared" si="32"/>
        <v>-43.203049905604679</v>
      </c>
      <c r="AP202" s="21">
        <f t="shared" si="32"/>
        <v>-43.647166476184594</v>
      </c>
      <c r="AQ202" s="21">
        <f t="shared" si="32"/>
        <v>-44.102328111167971</v>
      </c>
      <c r="AR202" s="21">
        <f t="shared" si="32"/>
        <v>-44.569132270226994</v>
      </c>
      <c r="AS202" s="21">
        <f t="shared" si="32"/>
        <v>-45.048209243384946</v>
      </c>
      <c r="AT202" s="21">
        <f t="shared" si="32"/>
        <v>-45.540227754871097</v>
      </c>
      <c r="AU202" s="21">
        <f t="shared" si="32"/>
        <v>-46.045898845480416</v>
      </c>
      <c r="AV202" s="21">
        <f t="shared" si="32"/>
        <v>-46.565976635535186</v>
      </c>
      <c r="AW202" s="21">
        <f t="shared" si="32"/>
        <v>-47.101261748834482</v>
      </c>
      <c r="AX202" s="21">
        <f t="shared" si="32"/>
        <v>-47.652605344464106</v>
      </c>
      <c r="AY202" s="21">
        <f t="shared" si="32"/>
        <v>-48.220913026706697</v>
      </c>
      <c r="AZ202" s="21">
        <f t="shared" si="32"/>
        <v>-48.807148697191636</v>
      </c>
      <c r="BA202" s="21">
        <f t="shared" si="32"/>
        <v>-49.412338745322302</v>
      </c>
      <c r="BB202" s="21">
        <f t="shared" si="32"/>
        <v>-50.032293416935133</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46" t="s">
        <v>501</v>
      </c>
      <c r="B204" s="150" t="s">
        <v>502</v>
      </c>
      <c r="C204" s="19"/>
      <c r="D204" s="135" t="s">
        <v>389</v>
      </c>
      <c r="E204" s="21">
        <f>E200</f>
        <v>-23.038072902794735</v>
      </c>
      <c r="F204" s="21">
        <f>F200+E204</f>
        <v>-45.935818091793465</v>
      </c>
      <c r="G204" s="21">
        <f t="shared" ref="G204:BB206" si="33">G200+F204</f>
        <v>-68.482594357541046</v>
      </c>
      <c r="H204" s="21">
        <f t="shared" si="33"/>
        <v>-90.953488512304176</v>
      </c>
      <c r="I204" s="21">
        <f t="shared" si="33"/>
        <v>-113.24453829326001</v>
      </c>
      <c r="J204" s="21">
        <f t="shared" si="33"/>
        <v>-135.06473387203329</v>
      </c>
      <c r="K204" s="21">
        <f t="shared" si="33"/>
        <v>-156.86642664020169</v>
      </c>
      <c r="L204" s="21">
        <f t="shared" si="33"/>
        <v>-178.67729281925773</v>
      </c>
      <c r="M204" s="21">
        <f t="shared" si="33"/>
        <v>-200.50613392328822</v>
      </c>
      <c r="N204" s="21">
        <f t="shared" si="33"/>
        <v>-222.34472294322589</v>
      </c>
      <c r="O204" s="21">
        <f t="shared" si="33"/>
        <v>-244.22040775508177</v>
      </c>
      <c r="P204" s="21">
        <f t="shared" si="33"/>
        <v>-266.12258659406916</v>
      </c>
      <c r="Q204" s="21">
        <f t="shared" si="33"/>
        <v>-288.04890868328505</v>
      </c>
      <c r="R204" s="21">
        <f t="shared" si="33"/>
        <v>-310.02077334579354</v>
      </c>
      <c r="S204" s="21">
        <f t="shared" si="33"/>
        <v>-332.02768006704139</v>
      </c>
      <c r="T204" s="21">
        <f t="shared" si="33"/>
        <v>-354.07527792562223</v>
      </c>
      <c r="U204" s="21">
        <f t="shared" si="33"/>
        <v>-376.16923411294704</v>
      </c>
      <c r="V204" s="21">
        <f t="shared" si="33"/>
        <v>-398.32953844411759</v>
      </c>
      <c r="W204" s="21">
        <f t="shared" si="33"/>
        <v>-420.54729936159441</v>
      </c>
      <c r="X204" s="21">
        <f t="shared" si="33"/>
        <v>-442.84193841287481</v>
      </c>
      <c r="Y204" s="21">
        <f t="shared" si="33"/>
        <v>-465.20540049892861</v>
      </c>
      <c r="Z204" s="21">
        <f t="shared" si="33"/>
        <v>-487.6566259927742</v>
      </c>
      <c r="AA204" s="21">
        <f t="shared" si="33"/>
        <v>-510.20106876339355</v>
      </c>
      <c r="AB204" s="21">
        <f t="shared" si="33"/>
        <v>-532.84432067026364</v>
      </c>
      <c r="AC204" s="21">
        <f t="shared" si="33"/>
        <v>-571.36642534439306</v>
      </c>
      <c r="AD204" s="21">
        <f t="shared" si="33"/>
        <v>-610.16507606332857</v>
      </c>
      <c r="AE204" s="21">
        <f t="shared" si="33"/>
        <v>-649.24845748562007</v>
      </c>
      <c r="AF204" s="21">
        <f t="shared" si="33"/>
        <v>-688.62356346280205</v>
      </c>
      <c r="AG204" s="21">
        <f t="shared" si="33"/>
        <v>-728.29791380688175</v>
      </c>
      <c r="AH204" s="21">
        <f t="shared" si="33"/>
        <v>-768.27958999735654</v>
      </c>
      <c r="AI204" s="21">
        <f t="shared" si="33"/>
        <v>-808.57730335103486</v>
      </c>
      <c r="AJ204" s="21">
        <f t="shared" si="33"/>
        <v>-847.45620289250292</v>
      </c>
      <c r="AK204" s="21">
        <f t="shared" si="33"/>
        <v>-886.74769161112238</v>
      </c>
      <c r="AL204" s="21">
        <f t="shared" si="33"/>
        <v>-926.46050024650583</v>
      </c>
      <c r="AM204" s="21">
        <f t="shared" si="33"/>
        <v>-966.60382342591458</v>
      </c>
      <c r="AN204" s="21">
        <f t="shared" si="33"/>
        <v>-1007.1873141295255</v>
      </c>
      <c r="AO204" s="21">
        <f t="shared" si="33"/>
        <v>-1048.2210980836123</v>
      </c>
      <c r="AP204" s="21">
        <f t="shared" si="33"/>
        <v>-1089.7158247570312</v>
      </c>
      <c r="AQ204" s="21">
        <f t="shared" si="33"/>
        <v>-1131.6827027672557</v>
      </c>
      <c r="AR204" s="21">
        <f t="shared" si="33"/>
        <v>-1174.1335236938835</v>
      </c>
      <c r="AS204" s="21">
        <f t="shared" si="33"/>
        <v>-1217.0806962891222</v>
      </c>
      <c r="AT204" s="21">
        <f t="shared" si="33"/>
        <v>-1260.537286740373</v>
      </c>
      <c r="AU204" s="21">
        <f t="shared" si="33"/>
        <v>-1304.5170613510777</v>
      </c>
      <c r="AV204" s="21">
        <f t="shared" si="33"/>
        <v>-1349.0345296386531</v>
      </c>
      <c r="AW204" s="21">
        <f t="shared" si="33"/>
        <v>-1394.1049909337278</v>
      </c>
      <c r="AX204" s="21">
        <f t="shared" si="33"/>
        <v>-1439.7445855766803</v>
      </c>
      <c r="AY204" s="21">
        <f t="shared" si="33"/>
        <v>-1485.9703497852236</v>
      </c>
      <c r="AZ204" s="21">
        <f t="shared" si="33"/>
        <v>-1532.8002742211274</v>
      </c>
      <c r="BA204" s="21">
        <f t="shared" si="33"/>
        <v>-1580.2533667822838</v>
      </c>
      <c r="BB204" s="21">
        <f t="shared" si="33"/>
        <v>-1628.3444370035711</v>
      </c>
    </row>
    <row r="205" spans="1:54" outlineLevel="2">
      <c r="A205" s="447"/>
      <c r="B205" s="150" t="s">
        <v>503</v>
      </c>
      <c r="C205" s="19"/>
      <c r="D205" s="135" t="s">
        <v>389</v>
      </c>
      <c r="E205" s="21">
        <f>E201</f>
        <v>-19.921277747669571</v>
      </c>
      <c r="F205" s="21">
        <f t="shared" ref="F205:U206" si="34">F201+E205</f>
        <v>-39.729188983677943</v>
      </c>
      <c r="G205" s="21">
        <f t="shared" si="34"/>
        <v>-59.243154257300588</v>
      </c>
      <c r="H205" s="21">
        <f t="shared" si="34"/>
        <v>-78.730842418093602</v>
      </c>
      <c r="I205" s="21">
        <f t="shared" si="34"/>
        <v>-98.070731240964136</v>
      </c>
      <c r="J205" s="21">
        <f t="shared" si="34"/>
        <v>-116.97551058040062</v>
      </c>
      <c r="K205" s="21">
        <f t="shared" si="34"/>
        <v>-135.9004843863587</v>
      </c>
      <c r="L205" s="21">
        <f t="shared" si="34"/>
        <v>-154.85555944355752</v>
      </c>
      <c r="M205" s="21">
        <f t="shared" si="34"/>
        <v>-173.85083515579458</v>
      </c>
      <c r="N205" s="21">
        <f t="shared" si="34"/>
        <v>-192.89667255472204</v>
      </c>
      <c r="O205" s="21">
        <f t="shared" si="34"/>
        <v>-212.00377003337726</v>
      </c>
      <c r="P205" s="21">
        <f t="shared" si="34"/>
        <v>-231.16260147439374</v>
      </c>
      <c r="Q205" s="21">
        <f t="shared" si="34"/>
        <v>-250.37182014987187</v>
      </c>
      <c r="R205" s="21">
        <f t="shared" si="34"/>
        <v>-269.63800489092068</v>
      </c>
      <c r="S205" s="21">
        <f t="shared" si="34"/>
        <v>-288.96705852815239</v>
      </c>
      <c r="T205" s="21">
        <f t="shared" si="34"/>
        <v>-308.3654383783346</v>
      </c>
      <c r="U205" s="21">
        <f t="shared" si="34"/>
        <v>-327.83955927832699</v>
      </c>
      <c r="V205" s="21">
        <f t="shared" si="33"/>
        <v>-347.39580955340739</v>
      </c>
      <c r="W205" s="21">
        <f t="shared" si="33"/>
        <v>-367.04056697706528</v>
      </c>
      <c r="X205" s="21">
        <f t="shared" si="33"/>
        <v>-386.78021479022823</v>
      </c>
      <c r="Y205" s="21">
        <f t="shared" si="33"/>
        <v>-406.62115780964791</v>
      </c>
      <c r="Z205" s="21">
        <f t="shared" si="33"/>
        <v>-426.5698386852477</v>
      </c>
      <c r="AA205" s="21">
        <f t="shared" si="33"/>
        <v>-446.63275435450265</v>
      </c>
      <c r="AB205" s="21">
        <f t="shared" si="33"/>
        <v>-466.81647274999756</v>
      </c>
      <c r="AC205" s="21">
        <f t="shared" si="33"/>
        <v>-502.90313997045513</v>
      </c>
      <c r="AD205" s="21">
        <f t="shared" si="33"/>
        <v>-539.2903772532319</v>
      </c>
      <c r="AE205" s="21">
        <f t="shared" si="33"/>
        <v>-575.98562321224097</v>
      </c>
      <c r="AF205" s="21">
        <f t="shared" si="33"/>
        <v>-612.99652743968363</v>
      </c>
      <c r="AG205" s="21">
        <f t="shared" si="33"/>
        <v>-650.33102102735177</v>
      </c>
      <c r="AH205" s="21">
        <f t="shared" si="33"/>
        <v>-687.99739977508295</v>
      </c>
      <c r="AI205" s="21">
        <f t="shared" si="33"/>
        <v>-726.00443036393176</v>
      </c>
      <c r="AJ205" s="21">
        <f t="shared" si="33"/>
        <v>-762.60640082836801</v>
      </c>
      <c r="AK205" s="21">
        <f t="shared" si="33"/>
        <v>-799.63510010640346</v>
      </c>
      <c r="AL205" s="21">
        <f t="shared" si="33"/>
        <v>-837.09956584070835</v>
      </c>
      <c r="AM205" s="21">
        <f t="shared" si="33"/>
        <v>-875.00926653148917</v>
      </c>
      <c r="AN205" s="21">
        <f t="shared" si="33"/>
        <v>-913.37412086854033</v>
      </c>
      <c r="AO205" s="21">
        <f t="shared" si="33"/>
        <v>-952.20451758442925</v>
      </c>
      <c r="AP205" s="21">
        <f t="shared" si="33"/>
        <v>-991.51135091370395</v>
      </c>
      <c r="AQ205" s="21">
        <f t="shared" si="33"/>
        <v>-1031.3060525034971</v>
      </c>
      <c r="AR205" s="21">
        <f t="shared" si="33"/>
        <v>-1071.600623852017</v>
      </c>
      <c r="AS205" s="21">
        <f t="shared" si="33"/>
        <v>-1112.4076715552987</v>
      </c>
      <c r="AT205" s="21">
        <f t="shared" si="33"/>
        <v>-1153.7404461748167</v>
      </c>
      <c r="AU205" s="21">
        <f t="shared" si="33"/>
        <v>-1195.6128842791823</v>
      </c>
      <c r="AV205" s="21">
        <f t="shared" si="33"/>
        <v>-1238.039652756461</v>
      </c>
      <c r="AW205" s="21">
        <f t="shared" si="33"/>
        <v>-1281.0361964303993</v>
      </c>
      <c r="AX205" s="21">
        <f t="shared" si="33"/>
        <v>-1324.6187893401511</v>
      </c>
      <c r="AY205" s="21">
        <f t="shared" si="33"/>
        <v>-1368.8045898113098</v>
      </c>
      <c r="AZ205" s="21">
        <f t="shared" si="33"/>
        <v>-1413.611699479723</v>
      </c>
      <c r="BA205" s="21">
        <f t="shared" si="33"/>
        <v>-1459.0592265747803</v>
      </c>
      <c r="BB205" s="21">
        <f t="shared" si="33"/>
        <v>-1505.1620708802734</v>
      </c>
    </row>
    <row r="206" spans="1:54" outlineLevel="2">
      <c r="A206" s="448"/>
      <c r="B206" s="150" t="s">
        <v>504</v>
      </c>
      <c r="C206" s="19"/>
      <c r="D206" s="135" t="s">
        <v>389</v>
      </c>
      <c r="E206" s="21">
        <f>E202</f>
        <v>-26.174630335907878</v>
      </c>
      <c r="F206" s="21">
        <f t="shared" si="34"/>
        <v>-52.150581941070186</v>
      </c>
      <c r="G206" s="21">
        <f t="shared" si="33"/>
        <v>-77.733596590840392</v>
      </c>
      <c r="H206" s="21">
        <f t="shared" si="33"/>
        <v>-103.20800081075716</v>
      </c>
      <c r="I206" s="21">
        <f t="shared" si="33"/>
        <v>-128.44958632369972</v>
      </c>
      <c r="J206" s="21">
        <f t="shared" si="33"/>
        <v>-153.16747258626134</v>
      </c>
      <c r="K206" s="21">
        <f t="shared" si="33"/>
        <v>-177.85185063777027</v>
      </c>
      <c r="L206" s="21">
        <f t="shared" si="33"/>
        <v>-202.51312375852871</v>
      </c>
      <c r="M206" s="21">
        <f t="shared" si="33"/>
        <v>-227.16188325882425</v>
      </c>
      <c r="N206" s="21">
        <f t="shared" si="33"/>
        <v>-251.80897753137515</v>
      </c>
      <c r="O206" s="21">
        <f t="shared" si="33"/>
        <v>-276.46558782376991</v>
      </c>
      <c r="P206" s="21">
        <f t="shared" si="33"/>
        <v>-301.12266640966004</v>
      </c>
      <c r="Q206" s="21">
        <f t="shared" si="33"/>
        <v>-325.77934052693627</v>
      </c>
      <c r="R206" s="21">
        <f t="shared" si="33"/>
        <v>-350.44265859405567</v>
      </c>
      <c r="S206" s="21">
        <f t="shared" si="33"/>
        <v>-375.11778554770365</v>
      </c>
      <c r="T206" s="21">
        <f t="shared" si="33"/>
        <v>-399.81166214604372</v>
      </c>
      <c r="U206" s="21">
        <f t="shared" si="33"/>
        <v>-424.53118209016139</v>
      </c>
      <c r="V206" s="21">
        <f t="shared" si="33"/>
        <v>-449.28320803227888</v>
      </c>
      <c r="W206" s="21">
        <f t="shared" si="33"/>
        <v>-474.07458758576155</v>
      </c>
      <c r="X206" s="21">
        <f t="shared" si="33"/>
        <v>-498.91216938153332</v>
      </c>
      <c r="Y206" s="21">
        <f t="shared" si="33"/>
        <v>-523.8028192209365</v>
      </c>
      <c r="Z206" s="21">
        <f t="shared" si="33"/>
        <v>-548.75343637205685</v>
      </c>
      <c r="AA206" s="21">
        <f t="shared" si="33"/>
        <v>-573.77097007090435</v>
      </c>
      <c r="AB206" s="21">
        <f t="shared" si="33"/>
        <v>-598.86243626263126</v>
      </c>
      <c r="AC206" s="21">
        <f t="shared" si="33"/>
        <v>-639.80729872098027</v>
      </c>
      <c r="AD206" s="21">
        <f t="shared" si="33"/>
        <v>-681.00328733656795</v>
      </c>
      <c r="AE206" s="21">
        <f t="shared" si="33"/>
        <v>-722.45765158147435</v>
      </c>
      <c r="AF206" s="21">
        <f t="shared" si="33"/>
        <v>-764.17766545664904</v>
      </c>
      <c r="AG206" s="21">
        <f t="shared" si="33"/>
        <v>-806.17080829943779</v>
      </c>
      <c r="AH206" s="21">
        <f t="shared" si="33"/>
        <v>-848.4449817866481</v>
      </c>
      <c r="AI206" s="21">
        <f t="shared" si="33"/>
        <v>-891.00879384887344</v>
      </c>
      <c r="AJ206" s="21">
        <f t="shared" si="33"/>
        <v>-932.13819360718583</v>
      </c>
      <c r="AK206" s="21">
        <f t="shared" si="33"/>
        <v>-973.66438103835321</v>
      </c>
      <c r="AL206" s="21">
        <f t="shared" si="33"/>
        <v>-1015.5958465119274</v>
      </c>
      <c r="AM206" s="21">
        <f t="shared" si="33"/>
        <v>-1057.941558165091</v>
      </c>
      <c r="AN206" s="21">
        <f t="shared" si="33"/>
        <v>-1100.7109684139232</v>
      </c>
      <c r="AO206" s="21">
        <f t="shared" si="33"/>
        <v>-1143.9140183195279</v>
      </c>
      <c r="AP206" s="21">
        <f t="shared" si="33"/>
        <v>-1187.5611847957125</v>
      </c>
      <c r="AQ206" s="21">
        <f t="shared" si="33"/>
        <v>-1231.6635129068804</v>
      </c>
      <c r="AR206" s="21">
        <f t="shared" si="33"/>
        <v>-1276.2326451771075</v>
      </c>
      <c r="AS206" s="21">
        <f t="shared" si="33"/>
        <v>-1321.2808544204925</v>
      </c>
      <c r="AT206" s="21">
        <f t="shared" si="33"/>
        <v>-1366.8210821753635</v>
      </c>
      <c r="AU206" s="21">
        <f t="shared" si="33"/>
        <v>-1412.8669810208439</v>
      </c>
      <c r="AV206" s="21">
        <f t="shared" si="33"/>
        <v>-1459.4329576563791</v>
      </c>
      <c r="AW206" s="21">
        <f t="shared" si="33"/>
        <v>-1506.5342194052137</v>
      </c>
      <c r="AX206" s="21">
        <f t="shared" si="33"/>
        <v>-1554.1868247496777</v>
      </c>
      <c r="AY206" s="21">
        <f t="shared" si="33"/>
        <v>-1602.4077377763845</v>
      </c>
      <c r="AZ206" s="21">
        <f t="shared" si="33"/>
        <v>-1651.2148864735761</v>
      </c>
      <c r="BA206" s="21">
        <f t="shared" si="33"/>
        <v>-1700.6272252188985</v>
      </c>
      <c r="BB206" s="21">
        <f t="shared" si="33"/>
        <v>-1750.6595186358336</v>
      </c>
    </row>
    <row r="207" spans="1:54" outlineLevel="1">
      <c r="B207" s="150"/>
      <c r="C207" s="19"/>
      <c r="D207" s="19"/>
      <c r="E207" s="15"/>
    </row>
    <row r="208" spans="1:54" outlineLevel="1">
      <c r="A208" s="4" t="s">
        <v>569</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4" t="s">
        <v>491</v>
      </c>
      <c r="B210" s="150" t="s">
        <v>570</v>
      </c>
      <c r="C210" s="19"/>
      <c r="D210" s="135" t="s">
        <v>389</v>
      </c>
      <c r="E210" s="21">
        <f>E190-Baseline!E190</f>
        <v>-2.5487732871439579E-2</v>
      </c>
      <c r="F210" s="21">
        <f>F190-Baseline!F190</f>
        <v>-0.18052193152269994</v>
      </c>
      <c r="G210" s="21">
        <f>G190-Baseline!G190</f>
        <v>-0.31626064463063219</v>
      </c>
      <c r="H210" s="21">
        <f>H190-Baseline!H190</f>
        <v>-0.44366767974186916</v>
      </c>
      <c r="I210" s="21">
        <f>I190-Baseline!I190</f>
        <v>-0.55347365501653956</v>
      </c>
      <c r="J210" s="21">
        <f>J190-Baseline!J190</f>
        <v>-0.63625849221332231</v>
      </c>
      <c r="K210" s="21">
        <f>K190-Baseline!K190</f>
        <v>-0.57418735021539447</v>
      </c>
      <c r="L210" s="21">
        <f>L190-Baseline!L190</f>
        <v>-0.51646699394197504</v>
      </c>
      <c r="M210" s="21">
        <f>M190-Baseline!M190</f>
        <v>-0.46284437918979077</v>
      </c>
      <c r="N210" s="21">
        <f>N190-Baseline!N190</f>
        <v>-0.41307960721595882</v>
      </c>
      <c r="O210" s="21">
        <f>O190-Baseline!O190</f>
        <v>-0.36694529099877765</v>
      </c>
      <c r="P210" s="21">
        <f>P190-Baseline!P190</f>
        <v>-0.32422595047882241</v>
      </c>
      <c r="Q210" s="21">
        <f>Q190-Baseline!Q190</f>
        <v>-0.28471743550611012</v>
      </c>
      <c r="R210" s="21">
        <f>R190-Baseline!R190</f>
        <v>-0.24822637527345043</v>
      </c>
      <c r="S210" s="21">
        <f>S190-Baseline!S190</f>
        <v>-0.21456965306819492</v>
      </c>
      <c r="T210" s="21">
        <f>T190-Baseline!T190</f>
        <v>-0.18357390522451689</v>
      </c>
      <c r="U210" s="21">
        <f>U190-Baseline!U190</f>
        <v>-0.15507504320619397</v>
      </c>
      <c r="V210" s="21">
        <f>V190-Baseline!V190</f>
        <v>-0.12891779779570653</v>
      </c>
      <c r="W210" s="21">
        <f>W190-Baseline!W190</f>
        <v>-0.10495528440939202</v>
      </c>
      <c r="X210" s="21">
        <f>X190-Baseline!X190</f>
        <v>-8.3048588600484224E-2</v>
      </c>
      <c r="Y210" s="21">
        <f>Y190-Baseline!Y190</f>
        <v>-6.3066370852193063E-2</v>
      </c>
      <c r="Z210" s="21">
        <f>Z190-Baseline!Z190</f>
        <v>-4.4884489801618903E-2</v>
      </c>
      <c r="AA210" s="21">
        <f>AA190-Baseline!AA190</f>
        <v>-2.8385643072312103E-2</v>
      </c>
      <c r="AB210" s="21">
        <f>AB190-Baseline!AB190</f>
        <v>-1.3459024928752917E-2</v>
      </c>
      <c r="AC210" s="21">
        <f>AC190-Baseline!AC190</f>
        <v>1.2856752780396751E-17</v>
      </c>
      <c r="AD210" s="21">
        <f>AD190-Baseline!AD190</f>
        <v>1.2421983362702177E-17</v>
      </c>
      <c r="AE210" s="21">
        <f>AE190-Baseline!AE190</f>
        <v>1.200191629246587E-17</v>
      </c>
      <c r="AF210" s="21">
        <f>AF190-Baseline!AF190</f>
        <v>1.1596054388855913E-17</v>
      </c>
      <c r="AG210" s="21">
        <f>AG190-Baseline!AG190</f>
        <v>1.1203917283918758E-17</v>
      </c>
      <c r="AH210" s="21">
        <f>AH190-Baseline!AH190</f>
        <v>1.0825040854027787E-17</v>
      </c>
      <c r="AI210" s="21">
        <f>AI190-Baseline!AI190</f>
        <v>1.0458976670558248E-17</v>
      </c>
      <c r="AJ210" s="21">
        <f>AJ190-Baseline!AJ190</f>
        <v>1.0154346282095386E-17</v>
      </c>
      <c r="AK210" s="21">
        <f>AK190-Baseline!AK190</f>
        <v>9.8585886233935792E-18</v>
      </c>
      <c r="AL210" s="21">
        <f>AL190-Baseline!AL190</f>
        <v>9.5714452654306582E-18</v>
      </c>
      <c r="AM210" s="21">
        <f>AM190-Baseline!AM190</f>
        <v>9.2926653062433577E-18</v>
      </c>
      <c r="AN210" s="21">
        <f>AN190-Baseline!AN190</f>
        <v>9.0220051516925804E-18</v>
      </c>
      <c r="AO210" s="21">
        <f>AO190-Baseline!AO190</f>
        <v>8.7592283026141559E-18</v>
      </c>
      <c r="AP210" s="21">
        <f>AP190-Baseline!AP190</f>
        <v>8.5041051481690829E-18</v>
      </c>
      <c r="AQ210" s="21">
        <f>AQ190-Baseline!AQ190</f>
        <v>8.2564127652127016E-18</v>
      </c>
      <c r="AR210" s="21">
        <f>AR190-Baseline!AR190</f>
        <v>8.015934723507478E-18</v>
      </c>
      <c r="AS210" s="21">
        <f>AS190-Baseline!AS190</f>
        <v>7.7824608966092017E-18</v>
      </c>
      <c r="AT210" s="21">
        <f>AT190-Baseline!AT190</f>
        <v>7.555787278261361E-18</v>
      </c>
      <c r="AU210" s="21">
        <f>AU190-Baseline!AU190</f>
        <v>7.335715804137245E-18</v>
      </c>
      <c r="AV210" s="21">
        <f>AV190-Baseline!AV190</f>
        <v>7.1220541787740228E-18</v>
      </c>
      <c r="AW210" s="21">
        <f>AW190-Baseline!AW190</f>
        <v>6.914615707547595E-18</v>
      </c>
      <c r="AX210" s="21">
        <f>AX190-Baseline!AX190</f>
        <v>6.7132191335413544E-18</v>
      </c>
      <c r="AY210" s="21">
        <f>AY190-Baseline!AY190</f>
        <v>6.5176884791663628E-18</v>
      </c>
      <c r="AZ210" s="21">
        <f>AZ190-Baseline!AZ190</f>
        <v>6.3278528923945275E-18</v>
      </c>
      <c r="BA210" s="21">
        <f>BA190-Baseline!BA190</f>
        <v>6.1435464974704152E-18</v>
      </c>
      <c r="BB210" s="21">
        <f>BB190-Baseline!BB190</f>
        <v>5.964608249971276E-18</v>
      </c>
    </row>
    <row r="211" spans="1:54" outlineLevel="2">
      <c r="A211" s="475"/>
      <c r="B211" s="150" t="s">
        <v>493</v>
      </c>
      <c r="C211" s="19"/>
      <c r="D211" s="135" t="s">
        <v>389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5"/>
      <c r="B212" s="150" t="s">
        <v>568</v>
      </c>
      <c r="C212" s="19"/>
      <c r="D212" s="135" t="s">
        <v>389</v>
      </c>
      <c r="E212" s="21">
        <f>E192-Baseline!E192</f>
        <v>0</v>
      </c>
      <c r="F212" s="21">
        <f>F77*F186-Baseline!F77*Baseline!F186</f>
        <v>3.6393023618304099E-3</v>
      </c>
      <c r="G212" s="21">
        <f>G77*G186-Baseline!G77*Baseline!G186</f>
        <v>9.4833664005731233E-3</v>
      </c>
      <c r="H212" s="21">
        <f>H77*H186-Baseline!H77*Baseline!H186</f>
        <v>1.2604441116065068E-2</v>
      </c>
      <c r="I212" s="21">
        <f>I77*I186-Baseline!I77*Baseline!I186</f>
        <v>1.6135368057293431E-2</v>
      </c>
      <c r="J212" s="21">
        <f>J77*J186-Baseline!J77*Baseline!J186</f>
        <v>2.0202924665566169E-2</v>
      </c>
      <c r="K212" s="21">
        <f>K77*K186-Baseline!K77*Baseline!K186</f>
        <v>1.9716907111914761E-2</v>
      </c>
      <c r="L212" s="21">
        <f>L77*L186-Baseline!L77*Baseline!L186</f>
        <v>1.9242591306263601E-2</v>
      </c>
      <c r="M212" s="21">
        <f>M77*M186-Baseline!M77*Baseline!M186</f>
        <v>1.8779695368631777E-2</v>
      </c>
      <c r="N212" s="21">
        <f>N77*N186-Baseline!N77*Baseline!N186</f>
        <v>1.8327944211136482E-2</v>
      </c>
      <c r="O212" s="21">
        <f>O77*O186-Baseline!O77*Baseline!O186</f>
        <v>1.7887069374338371E-2</v>
      </c>
      <c r="P212" s="21">
        <f>P77*P186-Baseline!P77*Baseline!P186</f>
        <v>1.7456808867479023E-2</v>
      </c>
      <c r="Q212" s="21">
        <f>Q77*Q186-Baseline!Q77*Baseline!Q186</f>
        <v>1.7036907012581204E-2</v>
      </c>
      <c r="R212" s="21">
        <f>R77*R186-Baseline!R77*Baseline!R186</f>
        <v>1.6627114292338541E-2</v>
      </c>
      <c r="S212" s="21">
        <f>S77*S186-Baseline!S77*Baseline!S186</f>
        <v>1.6227187201612425E-2</v>
      </c>
      <c r="T212" s="21">
        <f>T77*T186-Baseline!T77*Baseline!T186</f>
        <v>1.5836888102562674E-2</v>
      </c>
      <c r="U212" s="21">
        <f>U77*U186-Baseline!U77*Baseline!U186</f>
        <v>1.5455985083243529E-2</v>
      </c>
      <c r="V212" s="21">
        <f>V77*V186-Baseline!V77*Baseline!V186</f>
        <v>1.5084251819612371E-2</v>
      </c>
      <c r="W212" s="21">
        <f>W77*W186-Baseline!W77*Baseline!W186</f>
        <v>1.4721467440850566E-2</v>
      </c>
      <c r="X212" s="21">
        <f>X77*X186-Baseline!X77*Baseline!X186</f>
        <v>1.4367416397958244E-2</v>
      </c>
      <c r="Y212" s="21">
        <f>Y77*Y186-Baseline!Y77*Baseline!Y186</f>
        <v>1.4021888335516097E-2</v>
      </c>
      <c r="Z212" s="21">
        <f>Z77*Z186-Baseline!Z77*Baseline!Z186</f>
        <v>1.3684677966481318E-2</v>
      </c>
      <c r="AA212" s="21">
        <f>AA77*AA186-Baseline!AA77*Baseline!AA186</f>
        <v>1.3355584950087374E-2</v>
      </c>
      <c r="AB212" s="21">
        <f>AB77*AB186-Baseline!AB77*Baseline!AB186</f>
        <v>1.3034413772615827E-2</v>
      </c>
      <c r="AC212" s="21">
        <f>AC77*AC186-Baseline!AC77*Baseline!AC186</f>
        <v>1.27209736310816E-2</v>
      </c>
      <c r="AD212" s="21">
        <f>AD77*AD186-Baseline!AD77*Baseline!AD186</f>
        <v>1.2415078319712225E-2</v>
      </c>
      <c r="AE212" s="21">
        <f>AE77*AE186-Baseline!AE77*Baseline!AE186</f>
        <v>1.2116546119139593E-2</v>
      </c>
      <c r="AF212" s="21">
        <f>AF77*AF186-Baseline!AF77*Baseline!AF186</f>
        <v>1.1825199688304422E-2</v>
      </c>
      <c r="AG212" s="21">
        <f>AG77*AG186-Baseline!AG77*Baseline!AG186</f>
        <v>1.1540865958937441E-2</v>
      </c>
      <c r="AH212" s="21">
        <f>AH77*AH186-Baseline!AH77*Baseline!AH186</f>
        <v>1.1263376032582095E-2</v>
      </c>
      <c r="AI212" s="21">
        <f>AI77*AI186-Baseline!AI77*Baseline!AI186</f>
        <v>1.0992565080126582E-2</v>
      </c>
      <c r="AJ212" s="21">
        <f>AJ77*AJ186-Baseline!AJ77*Baseline!AJ186</f>
        <v>1.0780351235193331E-2</v>
      </c>
      <c r="AK212" s="21">
        <f>AK77*AK186-Baseline!AK77*Baseline!AK186</f>
        <v>1.0572241065237964E-2</v>
      </c>
      <c r="AL212" s="21">
        <f>AL77*AL186-Baseline!AL77*Baseline!AL186</f>
        <v>1.0368155150352998E-2</v>
      </c>
      <c r="AM212" s="21">
        <f>AM77*AM186-Baseline!AM77*Baseline!AM186</f>
        <v>1.0168015608296388E-2</v>
      </c>
      <c r="AN212" s="21">
        <f>AN77*AN186-Baseline!AN77*Baseline!AN186</f>
        <v>9.9717460647082423E-3</v>
      </c>
      <c r="AO212" s="21">
        <f>AO77*AO186-Baseline!AO77*Baseline!AO186</f>
        <v>9.7792716239167299E-3</v>
      </c>
      <c r="AP212" s="21">
        <f>AP77*AP186-Baseline!AP77*Baseline!AP186</f>
        <v>9.590518840304485E-3</v>
      </c>
      <c r="AQ212" s="21">
        <f>AQ77*AQ186-Baseline!AQ77*Baseline!AQ186</f>
        <v>9.4054156902271258E-3</v>
      </c>
      <c r="AR212" s="21">
        <f>AR77*AR186-Baseline!AR77*Baseline!AR186</f>
        <v>9.2238915444721181E-3</v>
      </c>
      <c r="AS212" s="21">
        <f>AS77*AS186-Baseline!AS77*Baseline!AS186</f>
        <v>9.0458771412672556E-3</v>
      </c>
      <c r="AT212" s="21">
        <f>AT77*AT186-Baseline!AT77*Baseline!AT186</f>
        <v>8.8713045597849649E-3</v>
      </c>
      <c r="AU212" s="21">
        <f>AU77*AU186-Baseline!AU77*Baseline!AU186</f>
        <v>8.7001071941876784E-3</v>
      </c>
      <c r="AV212" s="21">
        <f>AV77*AV186-Baseline!AV77*Baseline!AV186</f>
        <v>8.5322197281602064E-3</v>
      </c>
      <c r="AW212" s="21">
        <f>AW77*AW186-Baseline!AW77*Baseline!AW186</f>
        <v>8.3675781099349367E-3</v>
      </c>
      <c r="AX212" s="21">
        <f>AX77*AX186-Baseline!AX77*Baseline!AX186</f>
        <v>8.2061195278075871E-3</v>
      </c>
      <c r="AY212" s="21">
        <f>AY77*AY186-Baseline!AY77*Baseline!AY186</f>
        <v>8.0477823861208053E-3</v>
      </c>
      <c r="AZ212" s="21">
        <f>AZ77*AZ186-Baseline!AZ77*Baseline!AZ186</f>
        <v>7.8925062817216673E-3</v>
      </c>
      <c r="BA212" s="21">
        <f>BA77*BA186-Baseline!BA77*Baseline!BA186</f>
        <v>7.7402319808634323E-3</v>
      </c>
      <c r="BB212" s="21">
        <f>BB77*BB186-Baseline!BB77*Baseline!BB186</f>
        <v>7.5908955557429936E-3</v>
      </c>
    </row>
    <row r="213" spans="1:54" outlineLevel="2">
      <c r="A213" s="475"/>
      <c r="B213" s="150" t="s">
        <v>494</v>
      </c>
      <c r="C213" s="19"/>
      <c r="D213" s="135" t="s">
        <v>389</v>
      </c>
      <c r="E213" s="21">
        <f>E193-Baseline!E193</f>
        <v>0</v>
      </c>
      <c r="F213" s="21">
        <f>F193-Baseline!F193</f>
        <v>2.2085809388817879E-2</v>
      </c>
      <c r="G213" s="21">
        <f>G193-Baseline!G193</f>
        <v>5.8356558963681415E-2</v>
      </c>
      <c r="H213" s="21">
        <f>H193-Baseline!H193</f>
        <v>7.8632135669902681E-2</v>
      </c>
      <c r="I213" s="21">
        <f>I193-Baseline!I193</f>
        <v>0.10237153420336664</v>
      </c>
      <c r="J213" s="21">
        <f>J193-Baseline!J193</f>
        <v>0.13032177163184677</v>
      </c>
      <c r="K213" s="21">
        <f>K193-Baseline!K193</f>
        <v>0.12886015642177551</v>
      </c>
      <c r="L213" s="21">
        <f>L193-Baseline!L193</f>
        <v>0.12780182064682677</v>
      </c>
      <c r="M213" s="21">
        <f>M193-Baseline!M193</f>
        <v>0.12671989675216899</v>
      </c>
      <c r="N213" s="21">
        <f>N193-Baseline!N193</f>
        <v>0.12522722970747147</v>
      </c>
      <c r="O213" s="21">
        <f>O193-Baseline!O193</f>
        <v>0.12411266220739314</v>
      </c>
      <c r="P213" s="21">
        <f>P193-Baseline!P193</f>
        <v>0.12297932014767365</v>
      </c>
      <c r="Q213" s="21">
        <f>Q193-Baseline!Q193</f>
        <v>0.1218287536225855</v>
      </c>
      <c r="R213" s="21">
        <f>R193-Baseline!R193</f>
        <v>0.12101526310667321</v>
      </c>
      <c r="S213" s="21">
        <f>S193-Baseline!S193</f>
        <v>0.11982615878112934</v>
      </c>
      <c r="T213" s="21">
        <f>T193-Baseline!T193</f>
        <v>0.11862431041539789</v>
      </c>
      <c r="U213" s="21">
        <f>U193-Baseline!U193</f>
        <v>0.11741102077114629</v>
      </c>
      <c r="V213" s="21">
        <f>V193-Baseline!V193</f>
        <v>0.1165076130916507</v>
      </c>
      <c r="W213" s="21">
        <f>W193-Baseline!W193</f>
        <v>0.11526743157706321</v>
      </c>
      <c r="X213" s="21">
        <f>X193-Baseline!X193</f>
        <v>0.11432444288389032</v>
      </c>
      <c r="Y213" s="21">
        <f>Y193-Baseline!Y193</f>
        <v>0.11306267284056126</v>
      </c>
      <c r="Z213" s="21">
        <f>Z193-Baseline!Z193</f>
        <v>0.11208591301584381</v>
      </c>
      <c r="AA213" s="21">
        <f>AA193-Baseline!AA193</f>
        <v>0.11109080871584442</v>
      </c>
      <c r="AB213" s="21">
        <f>AB193-Baseline!AB193</f>
        <v>0.1100788091675744</v>
      </c>
      <c r="AC213" s="21">
        <f>AC193-Baseline!AC193</f>
        <v>0.10898960636298849</v>
      </c>
      <c r="AD213" s="21">
        <f>AD193-Baseline!AD193</f>
        <v>0.10790317681927686</v>
      </c>
      <c r="AE213" s="21">
        <f>AE193-Baseline!AE193</f>
        <v>0.10683128606578318</v>
      </c>
      <c r="AF213" s="21">
        <f>AF193-Baseline!AF193</f>
        <v>0.10574043430316937</v>
      </c>
      <c r="AG213" s="21">
        <f>AG193-Baseline!AG193</f>
        <v>0.10463524217319531</v>
      </c>
      <c r="AH213" s="21">
        <f>AH193-Baseline!AH193</f>
        <v>0.10352076593276571</v>
      </c>
      <c r="AI213" s="21">
        <f>AI193-Baseline!AI193</f>
        <v>0.10240320295552774</v>
      </c>
      <c r="AJ213" s="21">
        <f>AJ193-Baseline!AJ193</f>
        <v>0.1017717547766841</v>
      </c>
      <c r="AK213" s="21">
        <f>AK193-Baseline!AK193</f>
        <v>0.10112504030689973</v>
      </c>
      <c r="AL213" s="21">
        <f>AL193-Baseline!AL193</f>
        <v>0.10046529554192318</v>
      </c>
      <c r="AM213" s="21">
        <f>AM193-Baseline!AM193</f>
        <v>9.9793783920686607E-2</v>
      </c>
      <c r="AN213" s="21">
        <f>AN193-Baseline!AN193</f>
        <v>9.9111067931257679E-2</v>
      </c>
      <c r="AO213" s="21">
        <f>AO193-Baseline!AO193</f>
        <v>9.8417414120771873E-2</v>
      </c>
      <c r="AP213" s="21">
        <f>AP193-Baseline!AP193</f>
        <v>9.7713569125768451E-2</v>
      </c>
      <c r="AQ213" s="21">
        <f>AQ193-Baseline!AQ193</f>
        <v>9.7000362432855702E-2</v>
      </c>
      <c r="AR213" s="21">
        <f>AR193-Baseline!AR193</f>
        <v>9.6278395189255406E-2</v>
      </c>
      <c r="AS213" s="21">
        <f>AS193-Baseline!AS193</f>
        <v>9.5548218312126565E-2</v>
      </c>
      <c r="AT213" s="21">
        <f>AT193-Baseline!AT193</f>
        <v>9.4810409236870896E-2</v>
      </c>
      <c r="AU213" s="21">
        <f>AU193-Baseline!AU193</f>
        <v>9.4065562919213974E-2</v>
      </c>
      <c r="AV213" s="21">
        <f>AV193-Baseline!AV193</f>
        <v>9.3314233361412313E-2</v>
      </c>
      <c r="AW213" s="21">
        <f>AW193-Baseline!AW193</f>
        <v>9.2556939376311931E-2</v>
      </c>
      <c r="AX213" s="21">
        <f>AX193-Baseline!AX193</f>
        <v>9.1794189657528058E-2</v>
      </c>
      <c r="AY213" s="21">
        <f>AY193-Baseline!AY193</f>
        <v>9.1026481411308424E-2</v>
      </c>
      <c r="AZ213" s="21">
        <f>AZ193-Baseline!AZ193</f>
        <v>9.0254293536093932E-2</v>
      </c>
      <c r="BA213" s="21">
        <f>BA193-Baseline!BA193</f>
        <v>8.9478085078706027E-2</v>
      </c>
      <c r="BB213" s="21">
        <f>BB193-Baseline!BB193</f>
        <v>8.8698230977043213E-2</v>
      </c>
    </row>
    <row r="214" spans="1:54" outlineLevel="2">
      <c r="A214" s="475"/>
      <c r="B214" s="150" t="s">
        <v>495</v>
      </c>
      <c r="C214" s="19"/>
      <c r="D214" s="135" t="s">
        <v>389</v>
      </c>
      <c r="E214" s="21">
        <f>E194-Baseline!E194</f>
        <v>0</v>
      </c>
      <c r="F214" s="21">
        <f>F194-Baseline!F194</f>
        <v>1.1032505861338748E-2</v>
      </c>
      <c r="G214" s="21">
        <f>G194-Baseline!G194</f>
        <v>2.9186520776204095E-2</v>
      </c>
      <c r="H214" s="21">
        <f>H194-Baseline!H194</f>
        <v>3.9382851712513212E-2</v>
      </c>
      <c r="I214" s="21">
        <f>I194-Baseline!I194</f>
        <v>5.1183055933687438E-2</v>
      </c>
      <c r="J214" s="21">
        <f>J194-Baseline!J194</f>
        <v>6.5061691485183815E-2</v>
      </c>
      <c r="K214" s="21">
        <f>K194-Baseline!K194</f>
        <v>6.4463467927464269E-2</v>
      </c>
      <c r="L214" s="21">
        <f>L194-Baseline!L194</f>
        <v>6.3870777144811708E-2</v>
      </c>
      <c r="M214" s="21">
        <f>M194-Baseline!M194</f>
        <v>6.3283567998166479E-2</v>
      </c>
      <c r="N214" s="21">
        <f>N194-Baseline!N194</f>
        <v>6.2701789796271168E-2</v>
      </c>
      <c r="O214" s="21">
        <f>O194-Baseline!O194</f>
        <v>6.2125392323091777E-2</v>
      </c>
      <c r="P214" s="21">
        <f>P194-Baseline!P194</f>
        <v>6.1554325860062598E-2</v>
      </c>
      <c r="Q214" s="21">
        <f>Q194-Baseline!Q194</f>
        <v>6.0988541131514307E-2</v>
      </c>
      <c r="R214" s="21">
        <f>R194-Baseline!R194</f>
        <v>6.0427989291800266E-2</v>
      </c>
      <c r="S214" s="21">
        <f>S194-Baseline!S194</f>
        <v>5.9859150629253843E-2</v>
      </c>
      <c r="T214" s="21">
        <f>T194-Baseline!T194</f>
        <v>5.9295699159452653E-2</v>
      </c>
      <c r="U214" s="21">
        <f>U194-Baseline!U194</f>
        <v>5.8737583862403131E-2</v>
      </c>
      <c r="V214" s="21">
        <f>V194-Baseline!V194</f>
        <v>5.8184754275971251E-2</v>
      </c>
      <c r="W214" s="21">
        <f>W194-Baseline!W194</f>
        <v>5.7637160285517908E-2</v>
      </c>
      <c r="X214" s="21">
        <f>X194-Baseline!X194</f>
        <v>5.7094752368949564E-2</v>
      </c>
      <c r="Y214" s="21">
        <f>Y194-Baseline!Y194</f>
        <v>5.6557481419541755E-2</v>
      </c>
      <c r="Z214" s="21">
        <f>Z194-Baseline!Z194</f>
        <v>5.6025298795178813E-2</v>
      </c>
      <c r="AA214" s="21">
        <f>AA194-Baseline!AA194</f>
        <v>5.5498156303396051E-2</v>
      </c>
      <c r="AB214" s="21">
        <f>AB194-Baseline!AB194</f>
        <v>5.4976006270152755E-2</v>
      </c>
      <c r="AC214" s="21">
        <f>AC194-Baseline!AC194</f>
        <v>5.4423781379343783E-2</v>
      </c>
      <c r="AD214" s="21">
        <f>AD194-Baseline!AD194</f>
        <v>5.3872743831344216E-2</v>
      </c>
      <c r="AE214" s="21">
        <f>AE194-Baseline!AE194</f>
        <v>5.3319556829909853E-2</v>
      </c>
      <c r="AF214" s="21">
        <f>AF194-Baseline!AF194</f>
        <v>5.2762130398916973E-2</v>
      </c>
      <c r="AG214" s="21">
        <f>AG194-Baseline!AG194</f>
        <v>5.2199609836348859E-2</v>
      </c>
      <c r="AH214" s="21">
        <f>AH194-Baseline!AH194</f>
        <v>5.1632639457814822E-2</v>
      </c>
      <c r="AI214" s="21">
        <f>AI194-Baseline!AI194</f>
        <v>5.1063855491740195E-2</v>
      </c>
      <c r="AJ214" s="21">
        <f>AJ194-Baseline!AJ194</f>
        <v>5.0737786518538996E-2</v>
      </c>
      <c r="AK214" s="21">
        <f>AK194-Baseline!AK194</f>
        <v>5.0405108265022758E-2</v>
      </c>
      <c r="AL214" s="21">
        <f>AL194-Baseline!AL194</f>
        <v>5.0066286562359341E-2</v>
      </c>
      <c r="AM214" s="21">
        <f>AM194-Baseline!AM194</f>
        <v>4.9721845853978763E-2</v>
      </c>
      <c r="AN214" s="21">
        <f>AN194-Baseline!AN194</f>
        <v>4.9372166967959874E-2</v>
      </c>
      <c r="AO214" s="21">
        <f>AO194-Baseline!AO194</f>
        <v>4.9017457187758406E-2</v>
      </c>
      <c r="AP214" s="21">
        <f>AP194-Baseline!AP194</f>
        <v>4.8658055531083821E-2</v>
      </c>
      <c r="AQ214" s="21">
        <f>AQ194-Baseline!AQ194</f>
        <v>4.8294305416286765E-2</v>
      </c>
      <c r="AR214" s="21">
        <f>AR194-Baseline!AR194</f>
        <v>4.7926515235953371E-2</v>
      </c>
      <c r="AS214" s="21">
        <f>AS194-Baseline!AS194</f>
        <v>4.7554966342732374E-2</v>
      </c>
      <c r="AT214" s="21">
        <f>AT194-Baseline!AT194</f>
        <v>4.7179935278528706E-2</v>
      </c>
      <c r="AU214" s="21">
        <f>AU194-Baseline!AU194</f>
        <v>4.680170171716469E-2</v>
      </c>
      <c r="AV214" s="21">
        <f>AV194-Baseline!AV194</f>
        <v>4.6420531558634348E-2</v>
      </c>
      <c r="AW214" s="21">
        <f>AW194-Baseline!AW194</f>
        <v>4.6036678272456832E-2</v>
      </c>
      <c r="AX214" s="21">
        <f>AX194-Baseline!AX194</f>
        <v>4.5650387026141104E-2</v>
      </c>
      <c r="AY214" s="21">
        <f>AY194-Baseline!AY194</f>
        <v>4.5261896014204162E-2</v>
      </c>
      <c r="AZ214" s="21">
        <f>AZ194-Baseline!AZ194</f>
        <v>4.487143532836102E-2</v>
      </c>
      <c r="BA214" s="21">
        <f>BA194-Baseline!BA194</f>
        <v>4.4479226181523224E-2</v>
      </c>
      <c r="BB214" s="21">
        <f>BB194-Baseline!BB194</f>
        <v>4.4085447994273164E-2</v>
      </c>
    </row>
    <row r="215" spans="1:54" outlineLevel="2">
      <c r="A215" s="475"/>
      <c r="B215" s="150" t="s">
        <v>496</v>
      </c>
      <c r="C215" s="19"/>
      <c r="D215" s="135" t="s">
        <v>389</v>
      </c>
      <c r="E215" s="21">
        <f>E195-Baseline!E195</f>
        <v>0</v>
      </c>
      <c r="F215" s="21">
        <f>F195-Baseline!F195</f>
        <v>3.3097517576290869E-2</v>
      </c>
      <c r="G215" s="21">
        <f>G195-Baseline!G195</f>
        <v>8.7559562328612728E-2</v>
      </c>
      <c r="H215" s="21">
        <f>H195-Baseline!H195</f>
        <v>0.11814855513754097</v>
      </c>
      <c r="I215" s="21">
        <f>I195-Baseline!I195</f>
        <v>0.15354916780106187</v>
      </c>
      <c r="J215" s="21">
        <f>J195-Baseline!J195</f>
        <v>0.19518507441268262</v>
      </c>
      <c r="K215" s="21">
        <f>K195-Baseline!K195</f>
        <v>0.19339040378239147</v>
      </c>
      <c r="L215" s="21">
        <f>L195-Baseline!L195</f>
        <v>0.1916123314344329</v>
      </c>
      <c r="M215" s="21">
        <f>M195-Baseline!M195</f>
        <v>0.18985070395465264</v>
      </c>
      <c r="N215" s="21">
        <f>N195-Baseline!N195</f>
        <v>0.1881053693499215</v>
      </c>
      <c r="O215" s="21">
        <f>O195-Baseline!O195</f>
        <v>0.186376176969274</v>
      </c>
      <c r="P215" s="21">
        <f>P195-Baseline!P195</f>
        <v>0.18466297761722927</v>
      </c>
      <c r="Q215" s="21">
        <f>Q195-Baseline!Q195</f>
        <v>0.18296562339454248</v>
      </c>
      <c r="R215" s="21">
        <f>R195-Baseline!R195</f>
        <v>0.18128396787540169</v>
      </c>
      <c r="S215" s="21">
        <f>S195-Baseline!S195</f>
        <v>0.17957745185332996</v>
      </c>
      <c r="T215" s="21">
        <f>T195-Baseline!T195</f>
        <v>0.17788709744475195</v>
      </c>
      <c r="U215" s="21">
        <f>U195-Baseline!U195</f>
        <v>0.1762127516200076</v>
      </c>
      <c r="V215" s="21">
        <f>V195-Baseline!V195</f>
        <v>0.17455426279590647</v>
      </c>
      <c r="W215" s="21">
        <f>W195-Baseline!W195</f>
        <v>0.17291148085655461</v>
      </c>
      <c r="X215" s="21">
        <f>X195-Baseline!X195</f>
        <v>0.17128425710684869</v>
      </c>
      <c r="Y215" s="21">
        <f>Y195-Baseline!Y195</f>
        <v>0.16967244425862482</v>
      </c>
      <c r="Z215" s="21">
        <f>Z195-Baseline!Z195</f>
        <v>0.16807589635649833</v>
      </c>
      <c r="AA215" s="21">
        <f>AA195-Baseline!AA195</f>
        <v>0.16649446893852726</v>
      </c>
      <c r="AB215" s="21">
        <f>AB195-Baseline!AB195</f>
        <v>0.16492801881045782</v>
      </c>
      <c r="AC215" s="21">
        <f>AC195-Baseline!AC195</f>
        <v>0.16327134413957278</v>
      </c>
      <c r="AD215" s="21">
        <f>AD195-Baseline!AD195</f>
        <v>0.16161823149726029</v>
      </c>
      <c r="AE215" s="21">
        <f>AE195-Baseline!AE195</f>
        <v>0.15995867049492141</v>
      </c>
      <c r="AF215" s="21">
        <f>AF195-Baseline!AF195</f>
        <v>0.15828639120428178</v>
      </c>
      <c r="AG215" s="21">
        <f>AG195-Baseline!AG195</f>
        <v>0.15659882951441695</v>
      </c>
      <c r="AH215" s="21">
        <f>AH195-Baseline!AH195</f>
        <v>0.15489791837998812</v>
      </c>
      <c r="AI215" s="21">
        <f>AI195-Baseline!AI195</f>
        <v>0.15319156648258669</v>
      </c>
      <c r="AJ215" s="21">
        <f>AJ195-Baseline!AJ195</f>
        <v>0.15221335956355997</v>
      </c>
      <c r="AK215" s="21">
        <f>AK195-Baseline!AK195</f>
        <v>0.15121532480338651</v>
      </c>
      <c r="AL215" s="21">
        <f>AL195-Baseline!AL195</f>
        <v>0.15019885969572755</v>
      </c>
      <c r="AM215" s="21">
        <f>AM195-Baseline!AM195</f>
        <v>0.14916553757115292</v>
      </c>
      <c r="AN215" s="21">
        <f>AN195-Baseline!AN195</f>
        <v>0.14811650091353723</v>
      </c>
      <c r="AO215" s="21">
        <f>AO195-Baseline!AO195</f>
        <v>0.14705237157332007</v>
      </c>
      <c r="AP215" s="21">
        <f>AP195-Baseline!AP195</f>
        <v>0.14597416660366669</v>
      </c>
      <c r="AQ215" s="21">
        <f>AQ195-Baseline!AQ195</f>
        <v>0.14488291625964944</v>
      </c>
      <c r="AR215" s="21">
        <f>AR195-Baseline!AR195</f>
        <v>0.14377954571901341</v>
      </c>
      <c r="AS215" s="21">
        <f>AS195-Baseline!AS195</f>
        <v>0.14266489903967816</v>
      </c>
      <c r="AT215" s="21">
        <f>AT195-Baseline!AT195</f>
        <v>0.1415398058473798</v>
      </c>
      <c r="AU215" s="21">
        <f>AU195-Baseline!AU195</f>
        <v>0.1404051051635884</v>
      </c>
      <c r="AV215" s="21">
        <f>AV195-Baseline!AV195</f>
        <v>0.13926159468828381</v>
      </c>
      <c r="AW215" s="21">
        <f>AW195-Baseline!AW195</f>
        <v>0.13811003483001905</v>
      </c>
      <c r="AX215" s="21">
        <f>AX195-Baseline!AX195</f>
        <v>0.13695116109132499</v>
      </c>
      <c r="AY215" s="21">
        <f>AY195-Baseline!AY195</f>
        <v>0.13578568805575308</v>
      </c>
      <c r="AZ215" s="21">
        <f>AZ195-Baseline!AZ195</f>
        <v>0.13461430599844881</v>
      </c>
      <c r="BA215" s="21">
        <f>BA195-Baseline!BA195</f>
        <v>0.13343767855814814</v>
      </c>
      <c r="BB215" s="21">
        <f>BB195-Baseline!BB195</f>
        <v>0.13225634399659292</v>
      </c>
    </row>
    <row r="216" spans="1:54" outlineLevel="2">
      <c r="A216" s="475"/>
      <c r="B216" s="150" t="s">
        <v>287</v>
      </c>
      <c r="C216" s="19"/>
      <c r="D216" s="135" t="s">
        <v>389</v>
      </c>
      <c r="E216" s="21">
        <f>E196-Baseline!E196</f>
        <v>0</v>
      </c>
      <c r="F216" s="21">
        <f>F196-Baseline!F196</f>
        <v>1.4407667702610483E-2</v>
      </c>
      <c r="G216" s="21">
        <f>G196-Baseline!G196</f>
        <v>3.3617252552922028E-2</v>
      </c>
      <c r="H216" s="21">
        <f>H196-Baseline!H196</f>
        <v>4.3288341746072434E-2</v>
      </c>
      <c r="I216" s="21">
        <f>I196-Baseline!I196</f>
        <v>5.6365102275245715E-2</v>
      </c>
      <c r="J216" s="21">
        <f>J196-Baseline!J196</f>
        <v>7.244609703461391E-2</v>
      </c>
      <c r="K216" s="21">
        <f>K196-Baseline!K196</f>
        <v>7.6624979891062872E-2</v>
      </c>
      <c r="L216" s="21">
        <f>L196-Baseline!L196</f>
        <v>8.1063477375701298E-2</v>
      </c>
      <c r="M216" s="21">
        <f>M196-Baseline!M196</f>
        <v>8.579043038549361E-2</v>
      </c>
      <c r="N216" s="21">
        <f>N196-Baseline!N196</f>
        <v>9.0838509019327107E-2</v>
      </c>
      <c r="O216" s="21">
        <f>O196-Baseline!O196</f>
        <v>9.624474889925394E-2</v>
      </c>
      <c r="P216" s="21">
        <f>P196-Baseline!P196</f>
        <v>0.10082011069186936</v>
      </c>
      <c r="Q216" s="21">
        <f>Q196-Baseline!Q196</f>
        <v>0.10503777207098253</v>
      </c>
      <c r="R216" s="21">
        <f>R196-Baseline!R196</f>
        <v>0.10937487734929219</v>
      </c>
      <c r="S216" s="21">
        <f>S196-Baseline!S196</f>
        <v>0.11383548537066335</v>
      </c>
      <c r="T216" s="21">
        <f>T196-Baseline!T196</f>
        <v>0.11842378177792368</v>
      </c>
      <c r="U216" s="21">
        <f>U196-Baseline!U196</f>
        <v>0.12314408313016112</v>
      </c>
      <c r="V216" s="21">
        <f>V196-Baseline!V196</f>
        <v>0.12800084115138644</v>
      </c>
      <c r="W216" s="21">
        <f>W196-Baseline!W196</f>
        <v>0.13299864711473774</v>
      </c>
      <c r="X216" s="21">
        <f>X196-Baseline!X196</f>
        <v>0.13814223636658407</v>
      </c>
      <c r="Y216" s="21">
        <f>Y196-Baseline!Y196</f>
        <v>0.14343649299506644</v>
      </c>
      <c r="Z216" s="21">
        <f>Z196-Baseline!Z196</f>
        <v>0.14888645464766026</v>
      </c>
      <c r="AA216" s="21">
        <f>AA196-Baseline!AA196</f>
        <v>0.15449731750261253</v>
      </c>
      <c r="AB216" s="21">
        <f>AB196-Baseline!AB196</f>
        <v>0.1602744413991628</v>
      </c>
      <c r="AC216" s="21">
        <f>AC196-Baseline!AC196</f>
        <v>0.3289523435796915</v>
      </c>
      <c r="AD216" s="21">
        <f>AD196-Baseline!AD196</f>
        <v>0.34116023801876949</v>
      </c>
      <c r="AE216" s="21">
        <f>AE196-Baseline!AE196</f>
        <v>0.35373384973111843</v>
      </c>
      <c r="AF216" s="21">
        <f>AF196-Baseline!AF196</f>
        <v>0.36668528496434361</v>
      </c>
      <c r="AG216" s="21">
        <f>AG196-Baseline!AG196</f>
        <v>0.38002703271446814</v>
      </c>
      <c r="AH216" s="21">
        <f>AH196-Baseline!AH196</f>
        <v>0.39377197708569245</v>
      </c>
      <c r="AI216" s="21">
        <f>AI196-Baseline!AI196</f>
        <v>0.4079334100452412</v>
      </c>
      <c r="AJ216" s="21">
        <f>AJ196-Baseline!AJ196</f>
        <v>0.23579785599618264</v>
      </c>
      <c r="AK216" s="21">
        <f>AK196-Baseline!AK196</f>
        <v>0.24063281273683446</v>
      </c>
      <c r="AL216" s="21">
        <f>AL196-Baseline!AL196</f>
        <v>0.24552565386468483</v>
      </c>
      <c r="AM216" s="21">
        <f>AM196-Baseline!AM196</f>
        <v>0.25047808819580331</v>
      </c>
      <c r="AN216" s="21">
        <f>AN196-Baseline!AN196</f>
        <v>0.25549183257304131</v>
      </c>
      <c r="AO216" s="21">
        <f>AO196-Baseline!AO196</f>
        <v>0.26056861261820607</v>
      </c>
      <c r="AP216" s="21">
        <f>AP196-Baseline!AP196</f>
        <v>0.26571016347906795</v>
      </c>
      <c r="AQ216" s="21">
        <f>AQ196-Baseline!AQ196</f>
        <v>0.27091823057175413</v>
      </c>
      <c r="AR216" s="21">
        <f>AR196-Baseline!AR196</f>
        <v>0.2761945703188422</v>
      </c>
      <c r="AS216" s="21">
        <f>AS196-Baseline!AS196</f>
        <v>0.28154095088372033</v>
      </c>
      <c r="AT216" s="21">
        <f>AT196-Baseline!AT196</f>
        <v>0.28695915290140439</v>
      </c>
      <c r="AU216" s="21">
        <f>AU196-Baseline!AU196</f>
        <v>0.29245097020644151</v>
      </c>
      <c r="AV216" s="21">
        <f>AV196-Baseline!AV196</f>
        <v>0.29801821055825384</v>
      </c>
      <c r="AW216" s="21">
        <f>AW196-Baseline!AW196</f>
        <v>0.30366269636408161</v>
      </c>
      <c r="AX216" s="21">
        <f>AX196-Baseline!AX196</f>
        <v>0.30938626540033276</v>
      </c>
      <c r="AY216" s="21">
        <f>AY196-Baseline!AY196</f>
        <v>0.31519077153228281</v>
      </c>
      <c r="AZ216" s="21">
        <f>AZ196-Baseline!AZ196</f>
        <v>0.32107808543284921</v>
      </c>
      <c r="BA216" s="21">
        <f>BA196-Baseline!BA196</f>
        <v>0.32705009530063078</v>
      </c>
      <c r="BB216" s="21">
        <f>BB196-Baseline!BB196</f>
        <v>0.33313290240868909</v>
      </c>
    </row>
    <row r="217" spans="1:54" outlineLevel="2">
      <c r="A217" s="475"/>
      <c r="B217" s="150" t="s">
        <v>290</v>
      </c>
      <c r="C217" s="19"/>
      <c r="D217" s="135"/>
      <c r="E217" s="21">
        <f>E197-Baseline!E197</f>
        <v>0</v>
      </c>
      <c r="F217" s="21">
        <f>F197-Baseline!F197</f>
        <v>0.21129770638528811</v>
      </c>
      <c r="G217" s="21">
        <f>G197-Baseline!G197</f>
        <v>0.48066321118215782</v>
      </c>
      <c r="H217" s="21">
        <f>H197-Baseline!H197</f>
        <v>0.59381110273565518</v>
      </c>
      <c r="I217" s="21">
        <f>I197-Baseline!I197</f>
        <v>0.74332134846989462</v>
      </c>
      <c r="J217" s="21">
        <f>J197-Baseline!J197</f>
        <v>0.93317463392797073</v>
      </c>
      <c r="K217" s="21">
        <f>K197-Baseline!K197</f>
        <v>0.95157266578884503</v>
      </c>
      <c r="L217" s="21">
        <f>L197-Baseline!L197</f>
        <v>0.96973250086507612</v>
      </c>
      <c r="M217" s="21">
        <f>M197-Baseline!M197</f>
        <v>0.98767421593715632</v>
      </c>
      <c r="N217" s="21">
        <f>N197-Baseline!N197</f>
        <v>1.0054183817850895</v>
      </c>
      <c r="O217" s="21">
        <f>O197-Baseline!O197</f>
        <v>1.0229861840402172</v>
      </c>
      <c r="P217" s="21">
        <f>P197-Baseline!P197</f>
        <v>1.0398980982988792</v>
      </c>
      <c r="Q217" s="21">
        <f>Q197-Baseline!Q197</f>
        <v>1.0563759923160347</v>
      </c>
      <c r="R217" s="21">
        <f>R197-Baseline!R197</f>
        <v>1.0726275473698426</v>
      </c>
      <c r="S217" s="21">
        <f>S197-Baseline!S197</f>
        <v>1.0886635799074718</v>
      </c>
      <c r="T217" s="21">
        <f>T197-Baseline!T197</f>
        <v>1.1044946109941467</v>
      </c>
      <c r="U217" s="21">
        <f>U197-Baseline!U197</f>
        <v>1.1201308803202217</v>
      </c>
      <c r="V217" s="21">
        <f>V197-Baseline!V197</f>
        <v>1.1355823599926325</v>
      </c>
      <c r="W217" s="21">
        <f>W197-Baseline!W197</f>
        <v>1.1508587681362243</v>
      </c>
      <c r="X217" s="21">
        <f>X197-Baseline!X197</f>
        <v>1.1659695823295646</v>
      </c>
      <c r="Y217" s="21">
        <f>Y197-Baseline!Y197</f>
        <v>1.1809240529011031</v>
      </c>
      <c r="Z217" s="21">
        <f>Z197-Baseline!Z197</f>
        <v>1.1957312161116942</v>
      </c>
      <c r="AA217" s="21">
        <f>AA197-Baseline!AA197</f>
        <v>1.2103999072502667</v>
      </c>
      <c r="AB217" s="21">
        <f>AB197-Baseline!AB197</f>
        <v>1.224938773669626</v>
      </c>
      <c r="AC217" s="21">
        <f>AC197-Baseline!AC197</f>
        <v>2.4633446400623882</v>
      </c>
      <c r="AD217" s="21">
        <f>AD197-Baseline!AD197</f>
        <v>2.4919697523326789</v>
      </c>
      <c r="AE217" s="21">
        <f>AE197-Baseline!AE197</f>
        <v>2.5203594751696023</v>
      </c>
      <c r="AF217" s="21">
        <f>AF197-Baseline!AF197</f>
        <v>2.5485286712874533</v>
      </c>
      <c r="AG217" s="21">
        <f>AG197-Baseline!AG197</f>
        <v>2.5764918681274125</v>
      </c>
      <c r="AH217" s="21">
        <f>AH197-Baseline!AH197</f>
        <v>2.6042632785085615</v>
      </c>
      <c r="AI217" s="21">
        <f>AI197-Baseline!AI197</f>
        <v>2.6318568211888334</v>
      </c>
      <c r="AJ217" s="21">
        <f>AJ197-Baseline!AJ197</f>
        <v>2.6721952974066525</v>
      </c>
      <c r="AK217" s="21">
        <f>AK197-Baseline!AK197</f>
        <v>2.7127110916450725</v>
      </c>
      <c r="AL217" s="21">
        <f>AL197-Baseline!AL197</f>
        <v>2.7534175878437708</v>
      </c>
      <c r="AM217" s="21">
        <f>AM197-Baseline!AM197</f>
        <v>2.79432820579337</v>
      </c>
      <c r="AN217" s="21">
        <f>AN197-Baseline!AN197</f>
        <v>2.8354564202612877</v>
      </c>
      <c r="AO217" s="21">
        <f>AO197-Baseline!AO197</f>
        <v>2.8768157808946668</v>
      </c>
      <c r="AP217" s="21">
        <f>AP197-Baseline!AP197</f>
        <v>2.9184199329741034</v>
      </c>
      <c r="AQ217" s="21">
        <f>AQ197-Baseline!AQ197</f>
        <v>2.9602826390949417</v>
      </c>
      <c r="AR217" s="21">
        <f>AR197-Baseline!AR197</f>
        <v>3.0024178018607586</v>
      </c>
      <c r="AS217" s="21">
        <f>AS197-Baseline!AS197</f>
        <v>3.0448394876759934</v>
      </c>
      <c r="AT217" s="21">
        <f>AT197-Baseline!AT197</f>
        <v>3.0875619517335622</v>
      </c>
      <c r="AU217" s="21">
        <f>AU197-Baseline!AU197</f>
        <v>3.1305996642980816</v>
      </c>
      <c r="AV217" s="21">
        <f>AV197-Baseline!AV197</f>
        <v>3.1739673383924654</v>
      </c>
      <c r="AW217" s="21">
        <f>AW197-Baseline!AW197</f>
        <v>3.2176799590036964</v>
      </c>
      <c r="AX217" s="21">
        <f>AX197-Baseline!AX197</f>
        <v>3.2617528139321337</v>
      </c>
      <c r="AY217" s="21">
        <f>AY197-Baseline!AY197</f>
        <v>3.3062015264140143</v>
      </c>
      <c r="AZ217" s="21">
        <f>AZ197-Baseline!AZ197</f>
        <v>3.3510420896616608</v>
      </c>
      <c r="BA217" s="21">
        <f>BA197-Baseline!BA197</f>
        <v>3.3962909034702022</v>
      </c>
      <c r="BB217" s="21">
        <f>BB197-Baseline!BB197</f>
        <v>3.4420465248616097</v>
      </c>
    </row>
    <row r="218" spans="1:54" outlineLevel="2">
      <c r="A218" s="476"/>
      <c r="B218" s="150" t="s">
        <v>476</v>
      </c>
      <c r="C218" s="19"/>
      <c r="D218" s="135" t="s">
        <v>389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4" t="s">
        <v>497</v>
      </c>
      <c r="B220" s="150" t="s">
        <v>498</v>
      </c>
      <c r="C220" s="19"/>
      <c r="D220" s="135" t="s">
        <v>389</v>
      </c>
      <c r="E220" s="21">
        <f>E200-Baseline!E200</f>
        <v>-2.5487732871436464E-2</v>
      </c>
      <c r="F220" s="21">
        <f>F200-Baseline!F200</f>
        <v>7.0908554315845862E-2</v>
      </c>
      <c r="G220" s="21">
        <f>G200-Baseline!G200</f>
        <v>0.26585974446870253</v>
      </c>
      <c r="H220" s="21">
        <f>H200-Baseline!H200</f>
        <v>0.28466834152582976</v>
      </c>
      <c r="I220" s="21">
        <f>I200-Baseline!I200</f>
        <v>0.36471969798925841</v>
      </c>
      <c r="J220" s="21">
        <f>J200-Baseline!J200</f>
        <v>0.51988693504667438</v>
      </c>
      <c r="K220" s="21">
        <f>K200-Baseline!K200</f>
        <v>0.60258735899820692</v>
      </c>
      <c r="L220" s="21">
        <f>L200-Baseline!L200</f>
        <v>0.68137339625189597</v>
      </c>
      <c r="M220" s="21">
        <f>M200-Baseline!M200</f>
        <v>0.75611985925366199</v>
      </c>
      <c r="N220" s="21">
        <f>N200-Baseline!N200</f>
        <v>0.8267324575070667</v>
      </c>
      <c r="O220" s="21">
        <f>O200-Baseline!O200</f>
        <v>0.89428537352242188</v>
      </c>
      <c r="P220" s="21">
        <f>P200-Baseline!P200</f>
        <v>0.95692838752707843</v>
      </c>
      <c r="Q220" s="21">
        <f>Q200-Baseline!Q200</f>
        <v>1.0155619895160726</v>
      </c>
      <c r="R220" s="21">
        <f>R200-Baseline!R200</f>
        <v>1.0714184268446942</v>
      </c>
      <c r="S220" s="21">
        <f>S200-Baseline!S200</f>
        <v>1.1239827581926818</v>
      </c>
      <c r="T220" s="21">
        <f>T200-Baseline!T200</f>
        <v>1.1738056860655135</v>
      </c>
      <c r="U220" s="21">
        <f>U200-Baseline!U200</f>
        <v>1.2210669260985796</v>
      </c>
      <c r="V220" s="21">
        <f>V200-Baseline!V200</f>
        <v>1.2662572682595759</v>
      </c>
      <c r="W220" s="21">
        <f>W200-Baseline!W200</f>
        <v>1.3088910298594847</v>
      </c>
      <c r="X220" s="21">
        <f>X200-Baseline!X200</f>
        <v>1.3497550893775134</v>
      </c>
      <c r="Y220" s="21">
        <f>Y200-Baseline!Y200</f>
        <v>1.388378736220055</v>
      </c>
      <c r="Z220" s="21">
        <f>Z200-Baseline!Z200</f>
        <v>1.4255037719400612</v>
      </c>
      <c r="AA220" s="21">
        <f>AA200-Baseline!AA200</f>
        <v>1.4609579753464992</v>
      </c>
      <c r="AB220" s="21">
        <f>AB200-Baseline!AB200</f>
        <v>1.4948674130802253</v>
      </c>
      <c r="AC220" s="21">
        <f>AC200-Baseline!AC200</f>
        <v>2.9140075636361473</v>
      </c>
      <c r="AD220" s="21">
        <f>AD200-Baseline!AD200</f>
        <v>2.953448245490442</v>
      </c>
      <c r="AE220" s="21">
        <f>AE200-Baseline!AE200</f>
        <v>2.9930411570856421</v>
      </c>
      <c r="AF220" s="21">
        <f>AF200-Baseline!AF200</f>
        <v>3.0327795902432726</v>
      </c>
      <c r="AG220" s="21">
        <f>AG200-Baseline!AG200</f>
        <v>3.0726950089740157</v>
      </c>
      <c r="AH220" s="21">
        <f>AH200-Baseline!AH200</f>
        <v>3.1128193975596048</v>
      </c>
      <c r="AI220" s="21">
        <f>AI200-Baseline!AI200</f>
        <v>3.1531859992697306</v>
      </c>
      <c r="AJ220" s="21">
        <f>AJ200-Baseline!AJ200</f>
        <v>3.0205452594147104</v>
      </c>
      <c r="AK220" s="21">
        <f>AK200-Baseline!AK200</f>
        <v>3.0650411857540476</v>
      </c>
      <c r="AL220" s="21">
        <f>AL200-Baseline!AL200</f>
        <v>3.109776692400736</v>
      </c>
      <c r="AM220" s="21">
        <f>AM200-Baseline!AM200</f>
        <v>3.1547680935181575</v>
      </c>
      <c r="AN220" s="21">
        <f>AN200-Baseline!AN200</f>
        <v>3.2000310668302916</v>
      </c>
      <c r="AO220" s="21">
        <f>AO200-Baseline!AO200</f>
        <v>3.2455810792575619</v>
      </c>
      <c r="AP220" s="21">
        <f>AP200-Baseline!AP200</f>
        <v>3.291434184419245</v>
      </c>
      <c r="AQ220" s="21">
        <f>AQ200-Baseline!AQ200</f>
        <v>3.3376066477897766</v>
      </c>
      <c r="AR220" s="21">
        <f>AR200-Baseline!AR200</f>
        <v>3.384114658913326</v>
      </c>
      <c r="AS220" s="21">
        <f>AS200-Baseline!AS200</f>
        <v>3.4309745340131101</v>
      </c>
      <c r="AT220" s="21">
        <f>AT200-Baseline!AT200</f>
        <v>3.4782028184316189</v>
      </c>
      <c r="AU220" s="21">
        <f>AU200-Baseline!AU200</f>
        <v>3.5258163046179263</v>
      </c>
      <c r="AV220" s="21">
        <f>AV200-Baseline!AV200</f>
        <v>3.5738320020402909</v>
      </c>
      <c r="AW220" s="21">
        <f>AW200-Baseline!AW200</f>
        <v>3.6222671728540234</v>
      </c>
      <c r="AX220" s="21">
        <f>AX200-Baseline!AX200</f>
        <v>3.6711393885178012</v>
      </c>
      <c r="AY220" s="21">
        <f>AY200-Baseline!AY200</f>
        <v>3.72046656174372</v>
      </c>
      <c r="AZ220" s="21">
        <f>AZ200-Baseline!AZ200</f>
        <v>3.7702669749123174</v>
      </c>
      <c r="BA220" s="21">
        <f>BA200-Baseline!BA200</f>
        <v>3.8205593158304012</v>
      </c>
      <c r="BB220" s="21">
        <f>BB200-Baseline!BB200</f>
        <v>3.8714685538030835</v>
      </c>
    </row>
    <row r="221" spans="1:54" outlineLevel="2">
      <c r="A221" s="475"/>
      <c r="B221" s="150" t="s">
        <v>499</v>
      </c>
      <c r="C221" s="19"/>
      <c r="D221" s="135" t="s">
        <v>389</v>
      </c>
      <c r="E221" s="21">
        <f>E201-Baseline!E201</f>
        <v>-2.5487732871440016E-2</v>
      </c>
      <c r="F221" s="21">
        <f>F201-Baseline!F201</f>
        <v>5.9855250788366732E-2</v>
      </c>
      <c r="G221" s="21">
        <f>G201-Baseline!G201</f>
        <v>0.2366897062812221</v>
      </c>
      <c r="H221" s="21">
        <f>H201-Baseline!H201</f>
        <v>0.24541905756843718</v>
      </c>
      <c r="I221" s="21">
        <f>I201-Baseline!I201</f>
        <v>0.31353121971958231</v>
      </c>
      <c r="J221" s="21">
        <f>J201-Baseline!J201</f>
        <v>0.4546268549000132</v>
      </c>
      <c r="K221" s="21">
        <f>K201-Baseline!K201</f>
        <v>0.5381906705038908</v>
      </c>
      <c r="L221" s="21">
        <f>L201-Baseline!L201</f>
        <v>0.61744235274987957</v>
      </c>
      <c r="M221" s="21">
        <f>M201-Baseline!M201</f>
        <v>0.69268353049965725</v>
      </c>
      <c r="N221" s="21">
        <f>N201-Baseline!N201</f>
        <v>0.76420701759586507</v>
      </c>
      <c r="O221" s="21">
        <f>O201-Baseline!O201</f>
        <v>0.83229810363812362</v>
      </c>
      <c r="P221" s="21">
        <f>P201-Baseline!P201</f>
        <v>0.89550339323946559</v>
      </c>
      <c r="Q221" s="21">
        <f>Q201-Baseline!Q201</f>
        <v>0.9547217770250036</v>
      </c>
      <c r="R221" s="21">
        <f>R201-Baseline!R201</f>
        <v>1.0108311530298231</v>
      </c>
      <c r="S221" s="21">
        <f>S201-Baseline!S201</f>
        <v>1.0640157500408058</v>
      </c>
      <c r="T221" s="21">
        <f>T201-Baseline!T201</f>
        <v>1.1144770748095674</v>
      </c>
      <c r="U221" s="21">
        <f>U201-Baseline!U201</f>
        <v>1.1623934891898351</v>
      </c>
      <c r="V221" s="21">
        <f>V201-Baseline!V201</f>
        <v>1.2079344094438937</v>
      </c>
      <c r="W221" s="21">
        <f>W201-Baseline!W201</f>
        <v>1.2512607585679412</v>
      </c>
      <c r="X221" s="21">
        <f>X201-Baseline!X201</f>
        <v>1.2925253988625727</v>
      </c>
      <c r="Y221" s="21">
        <f>Y201-Baseline!Y201</f>
        <v>1.3318735447990342</v>
      </c>
      <c r="Z221" s="21">
        <f>Z201-Baseline!Z201</f>
        <v>1.3694431577193953</v>
      </c>
      <c r="AA221" s="21">
        <f>AA201-Baseline!AA201</f>
        <v>1.4053653229340526</v>
      </c>
      <c r="AB221" s="21">
        <f>AB201-Baseline!AB201</f>
        <v>1.4397646101828023</v>
      </c>
      <c r="AC221" s="21">
        <f>AC201-Baseline!AC201</f>
        <v>2.8594417386525066</v>
      </c>
      <c r="AD221" s="21">
        <f>AD201-Baseline!AD201</f>
        <v>2.8994178125025059</v>
      </c>
      <c r="AE221" s="21">
        <f>AE201-Baseline!AE201</f>
        <v>2.9395294278497701</v>
      </c>
      <c r="AF221" s="21">
        <f>AF201-Baseline!AF201</f>
        <v>2.9798012863390184</v>
      </c>
      <c r="AG221" s="21">
        <f>AG201-Baseline!AG201</f>
        <v>3.0202593766371706</v>
      </c>
      <c r="AH221" s="21">
        <f>AH201-Baseline!AH201</f>
        <v>3.0609312710846481</v>
      </c>
      <c r="AI221" s="21">
        <f>AI201-Baseline!AI201</f>
        <v>3.1018466518059427</v>
      </c>
      <c r="AJ221" s="21">
        <f>AJ201-Baseline!AJ201</f>
        <v>2.9695112911565644</v>
      </c>
      <c r="AK221" s="21">
        <f>AK201-Baseline!AK201</f>
        <v>3.0143212537121684</v>
      </c>
      <c r="AL221" s="21">
        <f>AL201-Baseline!AL201</f>
        <v>3.0593776834211681</v>
      </c>
      <c r="AM221" s="21">
        <f>AM201-Baseline!AM201</f>
        <v>3.1046961554514496</v>
      </c>
      <c r="AN221" s="21">
        <f>AN201-Baseline!AN201</f>
        <v>3.1502921658669933</v>
      </c>
      <c r="AO221" s="21">
        <f>AO201-Baseline!AO201</f>
        <v>3.1961811223245533</v>
      </c>
      <c r="AP221" s="21">
        <f>AP201-Baseline!AP201</f>
        <v>3.2423786708245572</v>
      </c>
      <c r="AQ221" s="21">
        <f>AQ201-Baseline!AQ201</f>
        <v>3.2889005907732098</v>
      </c>
      <c r="AR221" s="21">
        <f>AR201-Baseline!AR201</f>
        <v>3.3357627789600315</v>
      </c>
      <c r="AS221" s="21">
        <f>AS201-Baseline!AS201</f>
        <v>3.3829812820437155</v>
      </c>
      <c r="AT221" s="21">
        <f>AT201-Baseline!AT201</f>
        <v>3.4305723444732763</v>
      </c>
      <c r="AU221" s="21">
        <f>AU201-Baseline!AU201</f>
        <v>3.4785524434158788</v>
      </c>
      <c r="AV221" s="21">
        <f>AV201-Baseline!AV201</f>
        <v>3.5269383002375108</v>
      </c>
      <c r="AW221" s="21">
        <f>AW201-Baseline!AW201</f>
        <v>3.5757469117501728</v>
      </c>
      <c r="AX221" s="21">
        <f>AX201-Baseline!AX201</f>
        <v>3.6249955858864169</v>
      </c>
      <c r="AY221" s="21">
        <f>AY201-Baseline!AY201</f>
        <v>3.6747019763466184</v>
      </c>
      <c r="AZ221" s="21">
        <f>AZ201-Baseline!AZ201</f>
        <v>3.7248841167045939</v>
      </c>
      <c r="BA221" s="21">
        <f>BA201-Baseline!BA201</f>
        <v>3.7755604569332206</v>
      </c>
      <c r="BB221" s="21">
        <f>BB201-Baseline!BB201</f>
        <v>3.826855770820309</v>
      </c>
    </row>
    <row r="222" spans="1:54" outlineLevel="2">
      <c r="A222" s="476"/>
      <c r="B222" s="150" t="s">
        <v>500</v>
      </c>
      <c r="C222" s="19"/>
      <c r="D222" s="135" t="s">
        <v>389</v>
      </c>
      <c r="E222" s="21">
        <f>E202-Baseline!E202</f>
        <v>-2.5487732871440016E-2</v>
      </c>
      <c r="F222" s="21">
        <f>F202-Baseline!F202</f>
        <v>8.1920262503320629E-2</v>
      </c>
      <c r="G222" s="21">
        <f>G202-Baseline!G202</f>
        <v>0.29506274783363295</v>
      </c>
      <c r="H222" s="21">
        <f>H202-Baseline!H202</f>
        <v>0.32418476099346449</v>
      </c>
      <c r="I222" s="21">
        <f>I202-Baseline!I202</f>
        <v>0.41589733158695452</v>
      </c>
      <c r="J222" s="21">
        <f>J202-Baseline!J202</f>
        <v>0.58475023782751379</v>
      </c>
      <c r="K222" s="21">
        <f>K202-Baseline!K202</f>
        <v>0.66711760635881845</v>
      </c>
      <c r="L222" s="21">
        <f>L202-Baseline!L202</f>
        <v>0.74518390703950033</v>
      </c>
      <c r="M222" s="21">
        <f>M202-Baseline!M202</f>
        <v>0.81925066645614208</v>
      </c>
      <c r="N222" s="21">
        <f>N202-Baseline!N202</f>
        <v>0.88961059714951674</v>
      </c>
      <c r="O222" s="21">
        <f>O202-Baseline!O202</f>
        <v>0.95654888828430629</v>
      </c>
      <c r="P222" s="21">
        <f>P202-Baseline!P202</f>
        <v>1.0186120449966332</v>
      </c>
      <c r="Q222" s="21">
        <f>Q202-Baseline!Q202</f>
        <v>1.0766988592880331</v>
      </c>
      <c r="R222" s="21">
        <f>R202-Baseline!R202</f>
        <v>1.1316871316134254</v>
      </c>
      <c r="S222" s="21">
        <f>S202-Baseline!S202</f>
        <v>1.1837340512648815</v>
      </c>
      <c r="T222" s="21">
        <f>T202-Baseline!T202</f>
        <v>1.2330684730948676</v>
      </c>
      <c r="U222" s="21">
        <f>U202-Baseline!U202</f>
        <v>1.2798686569474356</v>
      </c>
      <c r="V222" s="21">
        <f>V202-Baseline!V202</f>
        <v>1.3243039179638316</v>
      </c>
      <c r="W222" s="21">
        <f>W202-Baseline!W202</f>
        <v>1.366535079138977</v>
      </c>
      <c r="X222" s="21">
        <f>X202-Baseline!X202</f>
        <v>1.40671490360047</v>
      </c>
      <c r="Y222" s="21">
        <f>Y202-Baseline!Y202</f>
        <v>1.4449885076381221</v>
      </c>
      <c r="Z222" s="21">
        <f>Z202-Baseline!Z202</f>
        <v>1.481493755280713</v>
      </c>
      <c r="AA222" s="21">
        <f>AA202-Baseline!AA202</f>
        <v>1.5163616355691829</v>
      </c>
      <c r="AB222" s="21">
        <f>AB202-Baseline!AB202</f>
        <v>1.5497166227231105</v>
      </c>
      <c r="AC222" s="21">
        <f>AC202-Baseline!AC202</f>
        <v>2.9682893014127316</v>
      </c>
      <c r="AD222" s="21">
        <f>AD202-Baseline!AD202</f>
        <v>3.0071633001684219</v>
      </c>
      <c r="AE222" s="21">
        <f>AE202-Baseline!AE202</f>
        <v>3.0461685415147883</v>
      </c>
      <c r="AF222" s="21">
        <f>AF202-Baseline!AF202</f>
        <v>3.0853255471443788</v>
      </c>
      <c r="AG222" s="21">
        <f>AG202-Baseline!AG202</f>
        <v>3.1246585963152356</v>
      </c>
      <c r="AH222" s="21">
        <f>AH202-Baseline!AH202</f>
        <v>3.1641965500068281</v>
      </c>
      <c r="AI222" s="21">
        <f>AI202-Baseline!AI202</f>
        <v>3.2039743627967852</v>
      </c>
      <c r="AJ222" s="21">
        <f>AJ202-Baseline!AJ202</f>
        <v>3.0709868642015863</v>
      </c>
      <c r="AK222" s="21">
        <f>AK202-Baseline!AK202</f>
        <v>3.1151314702505317</v>
      </c>
      <c r="AL222" s="21">
        <f>AL202-Baseline!AL202</f>
        <v>3.1595102565545332</v>
      </c>
      <c r="AM222" s="21">
        <f>AM202-Baseline!AM202</f>
        <v>3.2041398471686193</v>
      </c>
      <c r="AN222" s="21">
        <f>AN202-Baseline!AN202</f>
        <v>3.2490364998125756</v>
      </c>
      <c r="AO222" s="21">
        <f>AO202-Baseline!AO202</f>
        <v>3.294216036710111</v>
      </c>
      <c r="AP222" s="21">
        <f>AP202-Baseline!AP202</f>
        <v>3.3396947818971441</v>
      </c>
      <c r="AQ222" s="21">
        <f>AQ202-Baseline!AQ202</f>
        <v>3.3854892016165721</v>
      </c>
      <c r="AR222" s="21">
        <f>AR202-Baseline!AR202</f>
        <v>3.4316158094430875</v>
      </c>
      <c r="AS222" s="21">
        <f>AS202-Baseline!AS202</f>
        <v>3.4780912147406582</v>
      </c>
      <c r="AT222" s="21">
        <f>AT202-Baseline!AT202</f>
        <v>3.5249322150421349</v>
      </c>
      <c r="AU222" s="21">
        <f>AU202-Baseline!AU202</f>
        <v>3.5721558468623016</v>
      </c>
      <c r="AV222" s="21">
        <f>AV202-Baseline!AV202</f>
        <v>3.6197793633671651</v>
      </c>
      <c r="AW222" s="21">
        <f>AW202-Baseline!AW202</f>
        <v>3.6678202683077288</v>
      </c>
      <c r="AX222" s="21">
        <f>AX202-Baseline!AX202</f>
        <v>3.716296359951599</v>
      </c>
      <c r="AY222" s="21">
        <f>AY202-Baseline!AY202</f>
        <v>3.76522576838817</v>
      </c>
      <c r="AZ222" s="21">
        <f>AZ202-Baseline!AZ202</f>
        <v>3.8146269873746803</v>
      </c>
      <c r="BA222" s="21">
        <f>BA202-Baseline!BA202</f>
        <v>3.8645189093098509</v>
      </c>
      <c r="BB222" s="21">
        <f>BB202-Baseline!BB202</f>
        <v>3.9150266668226408</v>
      </c>
    </row>
    <row r="223" spans="1:54" outlineLevel="2">
      <c r="B223" s="19"/>
      <c r="C223" s="19"/>
      <c r="D223" s="19"/>
      <c r="E223" s="15"/>
    </row>
    <row r="224" spans="1:54" outlineLevel="2">
      <c r="A224" s="474" t="s">
        <v>501</v>
      </c>
      <c r="B224" s="150" t="s">
        <v>498</v>
      </c>
      <c r="C224" s="19"/>
      <c r="D224" s="135" t="s">
        <v>389</v>
      </c>
      <c r="E224" s="21">
        <f>E204-Baseline!E204</f>
        <v>-2.5487732871436464E-2</v>
      </c>
      <c r="F224" s="21">
        <f>F204-Baseline!F204</f>
        <v>4.5420821444409398E-2</v>
      </c>
      <c r="G224" s="21">
        <f>G204-Baseline!G204</f>
        <v>0.31128056591312259</v>
      </c>
      <c r="H224" s="21">
        <f>H204-Baseline!H204</f>
        <v>0.59594890743895235</v>
      </c>
      <c r="I224" s="21">
        <f>I204-Baseline!I204</f>
        <v>0.96066860542821075</v>
      </c>
      <c r="J224" s="21">
        <f>J204-Baseline!J204</f>
        <v>1.4805555404748816</v>
      </c>
      <c r="K224" s="21">
        <f>K204-Baseline!K204</f>
        <v>2.0831428994730743</v>
      </c>
      <c r="L224" s="21">
        <f>L204-Baseline!L204</f>
        <v>2.7645162957249738</v>
      </c>
      <c r="M224" s="21">
        <f>M204-Baseline!M204</f>
        <v>3.5206361549786322</v>
      </c>
      <c r="N224" s="21">
        <f>N204-Baseline!N204</f>
        <v>4.3473686124856954</v>
      </c>
      <c r="O224" s="21">
        <f>O204-Baseline!O204</f>
        <v>5.2416539860081173</v>
      </c>
      <c r="P224" s="21">
        <f>P204-Baseline!P204</f>
        <v>6.198582373535146</v>
      </c>
      <c r="Q224" s="21">
        <f>Q204-Baseline!Q204</f>
        <v>7.2141443630512185</v>
      </c>
      <c r="R224" s="21">
        <f>R204-Baseline!R204</f>
        <v>8.2855627898958915</v>
      </c>
      <c r="S224" s="21">
        <f>S204-Baseline!S204</f>
        <v>9.4095455480885448</v>
      </c>
      <c r="T224" s="21">
        <f>T204-Baseline!T204</f>
        <v>10.583351234154065</v>
      </c>
      <c r="U224" s="21">
        <f>U204-Baseline!U204</f>
        <v>11.804418160252681</v>
      </c>
      <c r="V224" s="21">
        <f>V204-Baseline!V204</f>
        <v>13.070675428512232</v>
      </c>
      <c r="W224" s="21">
        <f>W204-Baseline!W204</f>
        <v>14.379566458371698</v>
      </c>
      <c r="X224" s="21">
        <f>X204-Baseline!X204</f>
        <v>15.72932154774918</v>
      </c>
      <c r="Y224" s="21">
        <f>Y204-Baseline!Y204</f>
        <v>17.11770028396927</v>
      </c>
      <c r="Z224" s="21">
        <f>Z204-Baseline!Z204</f>
        <v>18.543204055909371</v>
      </c>
      <c r="AA224" s="21">
        <f>AA204-Baseline!AA204</f>
        <v>20.004162031255873</v>
      </c>
      <c r="AB224" s="21">
        <f>AB204-Baseline!AB204</f>
        <v>21.499029444336088</v>
      </c>
      <c r="AC224" s="21">
        <f>AC204-Baseline!AC204</f>
        <v>24.413037007972207</v>
      </c>
      <c r="AD224" s="21">
        <f>AD204-Baseline!AD204</f>
        <v>27.366485253462656</v>
      </c>
      <c r="AE224" s="21">
        <f>AE204-Baseline!AE204</f>
        <v>30.359526410548369</v>
      </c>
      <c r="AF224" s="21">
        <f>AF204-Baseline!AF204</f>
        <v>33.392306000791677</v>
      </c>
      <c r="AG224" s="21">
        <f>AG204-Baseline!AG204</f>
        <v>36.465001009765729</v>
      </c>
      <c r="AH224" s="21">
        <f>AH204-Baseline!AH204</f>
        <v>39.577820407325248</v>
      </c>
      <c r="AI224" s="21">
        <f>AI204-Baseline!AI204</f>
        <v>42.731006406595043</v>
      </c>
      <c r="AJ224" s="21">
        <f>AJ204-Baseline!AJ204</f>
        <v>45.751551666009732</v>
      </c>
      <c r="AK224" s="21">
        <f>AK204-Baseline!AK204</f>
        <v>48.816592851763744</v>
      </c>
      <c r="AL224" s="21">
        <f>AL204-Baseline!AL204</f>
        <v>51.926369544164572</v>
      </c>
      <c r="AM224" s="21">
        <f>AM204-Baseline!AM204</f>
        <v>55.081137637682787</v>
      </c>
      <c r="AN224" s="21">
        <f>AN204-Baseline!AN204</f>
        <v>58.28116870451322</v>
      </c>
      <c r="AO224" s="21">
        <f>AO204-Baseline!AO204</f>
        <v>61.526749783770583</v>
      </c>
      <c r="AP224" s="21">
        <f>AP204-Baseline!AP204</f>
        <v>64.818183968189715</v>
      </c>
      <c r="AQ224" s="21">
        <f>AQ204-Baseline!AQ204</f>
        <v>68.155790615979413</v>
      </c>
      <c r="AR224" s="21">
        <f>AR204-Baseline!AR204</f>
        <v>71.539905274892817</v>
      </c>
      <c r="AS224" s="21">
        <f>AS204-Baseline!AS204</f>
        <v>74.97087980890592</v>
      </c>
      <c r="AT224" s="21">
        <f>AT204-Baseline!AT204</f>
        <v>78.449082627337475</v>
      </c>
      <c r="AU224" s="21">
        <f>AU204-Baseline!AU204</f>
        <v>81.974898931955522</v>
      </c>
      <c r="AV224" s="21">
        <f>AV204-Baseline!AV204</f>
        <v>85.548730933996012</v>
      </c>
      <c r="AW224" s="21">
        <f>AW204-Baseline!AW204</f>
        <v>89.170998106849993</v>
      </c>
      <c r="AX224" s="21">
        <f>AX204-Baseline!AX204</f>
        <v>92.842137495367979</v>
      </c>
      <c r="AY224" s="21">
        <f>AY204-Baseline!AY204</f>
        <v>96.562604057111685</v>
      </c>
      <c r="AZ224" s="21">
        <f>AZ204-Baseline!AZ204</f>
        <v>100.33287103202406</v>
      </c>
      <c r="BA224" s="21">
        <f>BA204-Baseline!BA204</f>
        <v>104.15343034785451</v>
      </c>
      <c r="BB224" s="21">
        <f>BB204-Baseline!BB204</f>
        <v>108.02489890165771</v>
      </c>
    </row>
    <row r="225" spans="1:54" outlineLevel="2">
      <c r="A225" s="475"/>
      <c r="B225" s="150" t="s">
        <v>499</v>
      </c>
      <c r="C225" s="19"/>
      <c r="D225" s="135" t="s">
        <v>389</v>
      </c>
      <c r="E225" s="21">
        <f>E205-Baseline!E205</f>
        <v>-2.5487732871440016E-2</v>
      </c>
      <c r="F225" s="21">
        <f>F205-Baseline!F205</f>
        <v>3.4367517916926715E-2</v>
      </c>
      <c r="G225" s="21">
        <f>G205-Baseline!G205</f>
        <v>0.27105722419815237</v>
      </c>
      <c r="H225" s="21">
        <f>H205-Baseline!H205</f>
        <v>0.516476281766586</v>
      </c>
      <c r="I225" s="21">
        <f>I205-Baseline!I205</f>
        <v>0.83000750148616476</v>
      </c>
      <c r="J225" s="21">
        <f>J205-Baseline!J205</f>
        <v>1.284634356386178</v>
      </c>
      <c r="K225" s="21">
        <f>K205-Baseline!K205</f>
        <v>1.8228250268900865</v>
      </c>
      <c r="L225" s="21">
        <f>L205-Baseline!L205</f>
        <v>2.4402673796399768</v>
      </c>
      <c r="M225" s="21">
        <f>M205-Baseline!M205</f>
        <v>3.1329509101396411</v>
      </c>
      <c r="N225" s="21">
        <f>N205-Baseline!N205</f>
        <v>3.8971579277355204</v>
      </c>
      <c r="O225" s="21">
        <f>O205-Baseline!O205</f>
        <v>4.729456031373644</v>
      </c>
      <c r="P225" s="21">
        <f>P205-Baseline!P205</f>
        <v>5.6249594246131096</v>
      </c>
      <c r="Q225" s="21">
        <f>Q205-Baseline!Q205</f>
        <v>6.5796812016381239</v>
      </c>
      <c r="R225" s="21">
        <f>R205-Baseline!R205</f>
        <v>7.5905123546679079</v>
      </c>
      <c r="S225" s="21">
        <f>S205-Baseline!S205</f>
        <v>8.6545281047087315</v>
      </c>
      <c r="T225" s="21">
        <f>T205-Baseline!T205</f>
        <v>9.769005179518274</v>
      </c>
      <c r="U225" s="21">
        <f>U205-Baseline!U205</f>
        <v>10.931398668708084</v>
      </c>
      <c r="V225" s="21">
        <f>V205-Baseline!V205</f>
        <v>12.139333078151992</v>
      </c>
      <c r="W225" s="21">
        <f>W205-Baseline!W205</f>
        <v>13.390593836719972</v>
      </c>
      <c r="X225" s="21">
        <f>X205-Baseline!X205</f>
        <v>14.683119235582581</v>
      </c>
      <c r="Y225" s="21">
        <f>Y205-Baseline!Y205</f>
        <v>16.01499278038159</v>
      </c>
      <c r="Z225" s="21">
        <f>Z205-Baseline!Z205</f>
        <v>17.384435938100978</v>
      </c>
      <c r="AA225" s="21">
        <f>AA205-Baseline!AA205</f>
        <v>18.789801261035052</v>
      </c>
      <c r="AB225" s="21">
        <f>AB205-Baseline!AB205</f>
        <v>20.229565871217858</v>
      </c>
      <c r="AC225" s="21">
        <f>AC205-Baseline!AC205</f>
        <v>23.089007609870407</v>
      </c>
      <c r="AD225" s="21">
        <f>AD205-Baseline!AD205</f>
        <v>25.98842542237287</v>
      </c>
      <c r="AE225" s="21">
        <f>AE205-Baseline!AE205</f>
        <v>28.927954850222591</v>
      </c>
      <c r="AF225" s="21">
        <f>AF205-Baseline!AF205</f>
        <v>31.907756136561602</v>
      </c>
      <c r="AG225" s="21">
        <f>AG205-Baseline!AG205</f>
        <v>34.928015513198716</v>
      </c>
      <c r="AH225" s="21">
        <f>AH205-Baseline!AH205</f>
        <v>37.988946784283371</v>
      </c>
      <c r="AI225" s="21">
        <f>AI205-Baseline!AI205</f>
        <v>41.090793436089257</v>
      </c>
      <c r="AJ225" s="21">
        <f>AJ205-Baseline!AJ205</f>
        <v>44.060304727245807</v>
      </c>
      <c r="AK225" s="21">
        <f>AK205-Baseline!AK205</f>
        <v>47.07462598095799</v>
      </c>
      <c r="AL225" s="21">
        <f>AL205-Baseline!AL205</f>
        <v>50.134003664379179</v>
      </c>
      <c r="AM225" s="21">
        <f>AM205-Baseline!AM205</f>
        <v>53.238699819830686</v>
      </c>
      <c r="AN225" s="21">
        <f>AN205-Baseline!AN205</f>
        <v>56.388991985697658</v>
      </c>
      <c r="AO225" s="21">
        <f>AO205-Baseline!AO205</f>
        <v>59.585173108022218</v>
      </c>
      <c r="AP225" s="21">
        <f>AP205-Baseline!AP205</f>
        <v>62.827551778846896</v>
      </c>
      <c r="AQ225" s="21">
        <f>AQ205-Baseline!AQ205</f>
        <v>66.11645236962022</v>
      </c>
      <c r="AR225" s="21">
        <f>AR205-Baseline!AR205</f>
        <v>69.452215148580308</v>
      </c>
      <c r="AS225" s="21">
        <f>AS205-Baseline!AS205</f>
        <v>72.83519643062391</v>
      </c>
      <c r="AT225" s="21">
        <f>AT205-Baseline!AT205</f>
        <v>76.265768775097285</v>
      </c>
      <c r="AU225" s="21">
        <f>AU205-Baseline!AU205</f>
        <v>79.744321218513051</v>
      </c>
      <c r="AV225" s="21">
        <f>AV205-Baseline!AV205</f>
        <v>83.271259518750639</v>
      </c>
      <c r="AW225" s="21">
        <f>AW205-Baseline!AW205</f>
        <v>86.847006430500869</v>
      </c>
      <c r="AX225" s="21">
        <f>AX205-Baseline!AX205</f>
        <v>90.47200201638725</v>
      </c>
      <c r="AY225" s="21">
        <f>AY205-Baseline!AY205</f>
        <v>94.146703992733819</v>
      </c>
      <c r="AZ225" s="21">
        <f>AZ205-Baseline!AZ205</f>
        <v>97.871588109438562</v>
      </c>
      <c r="BA225" s="21">
        <f>BA205-Baseline!BA205</f>
        <v>101.6471485663717</v>
      </c>
      <c r="BB225" s="21">
        <f>BB205-Baseline!BB205</f>
        <v>105.47400433719213</v>
      </c>
    </row>
    <row r="226" spans="1:54" outlineLevel="2">
      <c r="A226" s="476"/>
      <c r="B226" s="150" t="s">
        <v>500</v>
      </c>
      <c r="C226" s="19"/>
      <c r="D226" s="135" t="s">
        <v>389</v>
      </c>
      <c r="E226" s="21">
        <f>E206-Baseline!E206</f>
        <v>-2.5487732871440016E-2</v>
      </c>
      <c r="F226" s="21">
        <f>F206-Baseline!F206</f>
        <v>5.643252963187706E-2</v>
      </c>
      <c r="G226" s="21">
        <f>G206-Baseline!G206</f>
        <v>0.35149527746551712</v>
      </c>
      <c r="H226" s="21">
        <f>H206-Baseline!H206</f>
        <v>0.67568003845897806</v>
      </c>
      <c r="I226" s="21">
        <f>I206-Baseline!I206</f>
        <v>1.0915773700459397</v>
      </c>
      <c r="J226" s="21">
        <f>J206-Baseline!J206</f>
        <v>1.6763276078734464</v>
      </c>
      <c r="K226" s="21">
        <f>K206-Baseline!K206</f>
        <v>2.3434452142322471</v>
      </c>
      <c r="L226" s="21">
        <f>L206-Baseline!L206</f>
        <v>3.0886291212717367</v>
      </c>
      <c r="M226" s="21">
        <f>M206-Baseline!M206</f>
        <v>3.9078797877278646</v>
      </c>
      <c r="N226" s="21">
        <f>N206-Baseline!N206</f>
        <v>4.797490384877392</v>
      </c>
      <c r="O226" s="21">
        <f>O206-Baseline!O206</f>
        <v>5.7540392731617089</v>
      </c>
      <c r="P226" s="21">
        <f>P206-Baseline!P206</f>
        <v>6.7726513181583528</v>
      </c>
      <c r="Q226" s="21">
        <f>Q206-Baseline!Q206</f>
        <v>7.8493501774464107</v>
      </c>
      <c r="R226" s="21">
        <f>R206-Baseline!R206</f>
        <v>8.9810373090598432</v>
      </c>
      <c r="S226" s="21">
        <f>S206-Baseline!S206</f>
        <v>10.164771360324721</v>
      </c>
      <c r="T226" s="21">
        <f>T206-Baseline!T206</f>
        <v>11.397839833419596</v>
      </c>
      <c r="U226" s="21">
        <f>U206-Baseline!U206</f>
        <v>12.677708490367024</v>
      </c>
      <c r="V226" s="21">
        <f>V206-Baseline!V206</f>
        <v>14.00201240833087</v>
      </c>
      <c r="W226" s="21">
        <f>W206-Baseline!W206</f>
        <v>15.368547487469812</v>
      </c>
      <c r="X226" s="21">
        <f>X206-Baseline!X206</f>
        <v>16.775262391070328</v>
      </c>
      <c r="Y226" s="21">
        <f>Y206-Baseline!Y206</f>
        <v>18.220250898708514</v>
      </c>
      <c r="Z226" s="21">
        <f>Z206-Baseline!Z206</f>
        <v>19.701744653989181</v>
      </c>
      <c r="AA226" s="21">
        <f>AA206-Baseline!AA206</f>
        <v>21.218106289558364</v>
      </c>
      <c r="AB226" s="21">
        <f>AB206-Baseline!AB206</f>
        <v>22.767822912281417</v>
      </c>
      <c r="AC226" s="21">
        <f>AC206-Baseline!AC206</f>
        <v>25.736112213694128</v>
      </c>
      <c r="AD226" s="21">
        <f>AD206-Baseline!AD206</f>
        <v>28.7432755138625</v>
      </c>
      <c r="AE226" s="21">
        <f>AE206-Baseline!AE206</f>
        <v>31.789444055377203</v>
      </c>
      <c r="AF226" s="21">
        <f>AF206-Baseline!AF206</f>
        <v>34.874769602521496</v>
      </c>
      <c r="AG226" s="21">
        <f>AG206-Baseline!AG206</f>
        <v>37.999428198836767</v>
      </c>
      <c r="AH226" s="21">
        <f>AH206-Baseline!AH206</f>
        <v>41.163624748843517</v>
      </c>
      <c r="AI226" s="21">
        <f>AI206-Baseline!AI206</f>
        <v>44.367599111640288</v>
      </c>
      <c r="AJ226" s="21">
        <f>AJ206-Baseline!AJ206</f>
        <v>47.438585975841875</v>
      </c>
      <c r="AK226" s="21">
        <f>AK206-Baseline!AK206</f>
        <v>50.553717446092378</v>
      </c>
      <c r="AL226" s="21">
        <f>AL206-Baseline!AL206</f>
        <v>53.713227702646918</v>
      </c>
      <c r="AM226" s="21">
        <f>AM206-Baseline!AM206</f>
        <v>56.917367549815481</v>
      </c>
      <c r="AN226" s="21">
        <f>AN206-Baseline!AN206</f>
        <v>60.166404049627999</v>
      </c>
      <c r="AO226" s="21">
        <f>AO206-Baseline!AO206</f>
        <v>63.46062008633794</v>
      </c>
      <c r="AP226" s="21">
        <f>AP206-Baseline!AP206</f>
        <v>66.800314868235091</v>
      </c>
      <c r="AQ226" s="21">
        <f>AQ206-Baseline!AQ206</f>
        <v>70.185804069851656</v>
      </c>
      <c r="AR226" s="21">
        <f>AR206-Baseline!AR206</f>
        <v>73.61741987929463</v>
      </c>
      <c r="AS226" s="21">
        <f>AS206-Baseline!AS206</f>
        <v>77.095511094035373</v>
      </c>
      <c r="AT226" s="21">
        <f>AT206-Baseline!AT206</f>
        <v>80.6204433090777</v>
      </c>
      <c r="AU226" s="21">
        <f>AU206-Baseline!AU206</f>
        <v>84.192599155939888</v>
      </c>
      <c r="AV226" s="21">
        <f>AV206-Baseline!AV206</f>
        <v>87.812378519307003</v>
      </c>
      <c r="AW226" s="21">
        <f>AW206-Baseline!AW206</f>
        <v>91.480198787614654</v>
      </c>
      <c r="AX226" s="21">
        <f>AX206-Baseline!AX206</f>
        <v>95.196495147566338</v>
      </c>
      <c r="AY226" s="21">
        <f>AY206-Baseline!AY206</f>
        <v>98.961720915954402</v>
      </c>
      <c r="AZ226" s="21">
        <f>AZ206-Baseline!AZ206</f>
        <v>102.776347903329</v>
      </c>
      <c r="BA226" s="21">
        <f>BA206-Baseline!BA206</f>
        <v>106.64086681263871</v>
      </c>
      <c r="BB226" s="21">
        <f>BB206-Baseline!BB206</f>
        <v>110.55589347946147</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505</v>
      </c>
      <c r="C229" s="57"/>
      <c r="D229" s="56" t="s">
        <v>389</v>
      </c>
      <c r="E229" s="282">
        <v>-23.096452702552064</v>
      </c>
      <c r="F229" s="282">
        <v>-24.231227110612913</v>
      </c>
      <c r="G229" s="282">
        <v>-25.412756035860276</v>
      </c>
      <c r="H229" s="282">
        <v>-26.654254958473661</v>
      </c>
      <c r="I229" s="282">
        <v>-23.605354412428156</v>
      </c>
      <c r="J229" s="325"/>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c r="F230" s="15"/>
      <c r="G230" s="15"/>
      <c r="H230" s="15"/>
      <c r="I230" s="15"/>
      <c r="J230" s="15"/>
    </row>
    <row r="231" spans="1:54">
      <c r="B231" s="19"/>
      <c r="C231" s="19"/>
      <c r="D231" s="19"/>
      <c r="E231" s="15"/>
    </row>
    <row r="232" spans="1:54">
      <c r="B232" s="19"/>
      <c r="C232" s="19"/>
      <c r="D232" s="19"/>
      <c r="E232" s="15"/>
    </row>
    <row r="233" spans="1:54">
      <c r="A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c r="B310" s="19"/>
      <c r="C310" s="19"/>
      <c r="D310" s="19"/>
      <c r="E310" s="15"/>
    </row>
    <row r="311" spans="2:5">
      <c r="B311" s="19"/>
      <c r="C311" s="19"/>
      <c r="D311" s="19"/>
      <c r="E311" s="15"/>
    </row>
    <row r="312" spans="2:5">
      <c r="B312" s="19"/>
      <c r="C312" s="19"/>
      <c r="D312" s="19"/>
      <c r="E312" s="15"/>
    </row>
    <row r="313" spans="2:5">
      <c r="B313" s="19"/>
      <c r="C313" s="19"/>
      <c r="D313" s="19"/>
      <c r="E313" s="15"/>
    </row>
    <row r="314" spans="2:5">
      <c r="B314" s="19"/>
      <c r="C314" s="19"/>
      <c r="D314" s="19"/>
      <c r="E314" s="15"/>
    </row>
    <row r="315" spans="2:5">
      <c r="B315" s="19"/>
      <c r="C315" s="19"/>
      <c r="D315" s="19"/>
      <c r="E315" s="15"/>
    </row>
    <row r="316" spans="2:5">
      <c r="B316" s="19"/>
      <c r="C316" s="19"/>
      <c r="D316" s="19"/>
      <c r="E316" s="15"/>
    </row>
    <row r="317" spans="2:5">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2:5" ht="12.75" customHeight="1">
      <c r="B337" s="19"/>
      <c r="C337" s="19"/>
      <c r="D337" s="19"/>
      <c r="E337" s="15"/>
    </row>
    <row r="338" spans="2:5" ht="12.75" customHeight="1">
      <c r="B338" s="19"/>
      <c r="C338" s="19"/>
      <c r="D338" s="19"/>
      <c r="E338" s="15"/>
    </row>
    <row r="339" spans="2:5" ht="12.75" customHeight="1">
      <c r="B339" s="19"/>
      <c r="C339" s="19"/>
      <c r="D339" s="19"/>
      <c r="E339" s="15"/>
    </row>
    <row r="340" spans="2:5" ht="12.75" customHeight="1">
      <c r="B340" s="19"/>
      <c r="C340" s="19"/>
      <c r="D340" s="19"/>
      <c r="E340" s="15"/>
    </row>
    <row r="341" spans="2:5" ht="12.75" customHeight="1">
      <c r="B341" s="19"/>
      <c r="C341" s="19"/>
      <c r="D341" s="19"/>
      <c r="E341" s="15"/>
    </row>
    <row r="342" spans="2:5" ht="12.75" customHeight="1">
      <c r="B342" s="19"/>
      <c r="C342" s="19"/>
      <c r="D342" s="19"/>
      <c r="E342" s="15"/>
    </row>
    <row r="343" spans="2:5" ht="12.75" customHeight="1">
      <c r="B343" s="19"/>
      <c r="C343" s="19"/>
      <c r="D343" s="19"/>
      <c r="E343" s="15"/>
    </row>
    <row r="344" spans="2:5" ht="12.75" customHeight="1">
      <c r="B344" s="19"/>
      <c r="C344" s="19"/>
      <c r="D344" s="19"/>
      <c r="E344" s="15"/>
    </row>
    <row r="345" spans="2:5" ht="12.75" customHeight="1">
      <c r="B345" s="19"/>
      <c r="C345" s="19"/>
      <c r="D345" s="19"/>
      <c r="E345" s="15"/>
    </row>
    <row r="346" spans="2:5" ht="12.75" customHeight="1">
      <c r="B346" s="19"/>
      <c r="C346" s="19"/>
      <c r="D346" s="19"/>
      <c r="E346" s="15"/>
    </row>
    <row r="347" spans="2:5" ht="12.75" customHeight="1">
      <c r="B347" s="19"/>
      <c r="C347" s="19"/>
      <c r="D347" s="19"/>
      <c r="E347" s="15"/>
    </row>
    <row r="348" spans="2:5" ht="12.75" customHeight="1">
      <c r="B348" s="19"/>
      <c r="C348" s="19"/>
      <c r="D348" s="19"/>
      <c r="E348" s="15"/>
    </row>
    <row r="349" spans="2:5" ht="12.75" customHeight="1">
      <c r="B349" s="19"/>
      <c r="C349" s="19"/>
      <c r="D349" s="19"/>
      <c r="E349" s="15"/>
    </row>
    <row r="350" spans="2:5" ht="12.75" customHeight="1">
      <c r="B350" s="19"/>
      <c r="C350" s="19"/>
      <c r="D350" s="19"/>
      <c r="E350" s="15"/>
    </row>
    <row r="351" spans="2:5" ht="12.75" customHeight="1">
      <c r="B351" s="19"/>
      <c r="C351" s="19"/>
      <c r="D351" s="19"/>
      <c r="E351" s="15"/>
    </row>
    <row r="352" spans="2:5" ht="12.75" customHeight="1">
      <c r="B352" s="19"/>
      <c r="C352" s="19"/>
      <c r="D352" s="19"/>
      <c r="E352" s="15"/>
    </row>
    <row r="353" spans="1:5" ht="12.75" customHeight="1">
      <c r="B353" s="19"/>
      <c r="C353" s="19"/>
      <c r="D353" s="19"/>
      <c r="E353" s="15"/>
    </row>
    <row r="354" spans="1:5" ht="12.75" customHeight="1">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A358" s="20"/>
      <c r="B358" s="19"/>
      <c r="C358" s="19"/>
      <c r="D358" s="19"/>
      <c r="E358" s="15"/>
    </row>
    <row r="359" spans="1:5" ht="12.75" customHeight="1">
      <c r="B359" s="19"/>
      <c r="C359" s="19"/>
      <c r="D359" s="19"/>
      <c r="E359" s="15"/>
    </row>
    <row r="360" spans="1:5" ht="12.75" customHeight="1">
      <c r="B360" s="19"/>
      <c r="C360" s="19"/>
      <c r="D360" s="19"/>
      <c r="E360" s="15"/>
    </row>
    <row r="361" spans="1:5" ht="12.75" customHeight="1">
      <c r="B361" s="19"/>
      <c r="C361" s="19"/>
      <c r="D361" s="19"/>
      <c r="E361" s="15"/>
    </row>
    <row r="362" spans="1:5" ht="13.5" customHeight="1" thickBot="1">
      <c r="A362" s="29"/>
      <c r="B362" s="19"/>
      <c r="C362" s="19"/>
      <c r="D362" s="19"/>
      <c r="E362" s="15"/>
    </row>
    <row r="363" spans="1:5" ht="12.75" customHeight="1">
      <c r="B363" s="19"/>
      <c r="C363" s="19"/>
      <c r="D363" s="19"/>
      <c r="E363" s="15"/>
    </row>
    <row r="364" spans="1:5" ht="12.75" customHeight="1">
      <c r="B364" s="19"/>
      <c r="C364" s="19"/>
      <c r="D364" s="19"/>
      <c r="E364" s="15"/>
    </row>
    <row r="365" spans="1:5" ht="12.75" customHeight="1">
      <c r="B365" s="19"/>
      <c r="C365" s="19"/>
      <c r="D365" s="19"/>
      <c r="E365" s="15"/>
    </row>
    <row r="366" spans="1:5" ht="12.75" customHeight="1">
      <c r="B366" s="19"/>
      <c r="C366" s="19"/>
      <c r="D366" s="19"/>
      <c r="E366" s="15"/>
    </row>
  </sheetData>
  <mergeCells count="43">
    <mergeCell ref="A31:A40"/>
    <mergeCell ref="D36:G36"/>
    <mergeCell ref="D37:G37"/>
    <mergeCell ref="D38:G38"/>
    <mergeCell ref="D39:G39"/>
    <mergeCell ref="D40:G40"/>
    <mergeCell ref="A224:A226"/>
    <mergeCell ref="A190:A198"/>
    <mergeCell ref="A200:A202"/>
    <mergeCell ref="A210:A218"/>
    <mergeCell ref="A220:A222"/>
    <mergeCell ref="A186:A187"/>
    <mergeCell ref="A204:A206"/>
    <mergeCell ref="AI51:AM51"/>
    <mergeCell ref="AN51:AR51"/>
    <mergeCell ref="AS51:AW51"/>
    <mergeCell ref="A75:A77"/>
    <mergeCell ref="A143:A154"/>
    <mergeCell ref="A158:A169"/>
    <mergeCell ref="A172:A174"/>
    <mergeCell ref="A176:A178"/>
    <mergeCell ref="AX51:BB51"/>
    <mergeCell ref="A54:A64"/>
    <mergeCell ref="Y51:AC51"/>
    <mergeCell ref="AD51:AH51"/>
    <mergeCell ref="A66:A71"/>
    <mergeCell ref="E51:I51"/>
    <mergeCell ref="J51:N51"/>
    <mergeCell ref="O51:S51"/>
    <mergeCell ref="T51:X51"/>
    <mergeCell ref="I20:N20"/>
    <mergeCell ref="P20:U20"/>
    <mergeCell ref="I21:N45"/>
    <mergeCell ref="P21:U45"/>
    <mergeCell ref="B23:G23"/>
    <mergeCell ref="D30:G30"/>
    <mergeCell ref="D31:G35"/>
    <mergeCell ref="A19:B19"/>
    <mergeCell ref="I2:U2"/>
    <mergeCell ref="I3:N4"/>
    <mergeCell ref="P3:U4"/>
    <mergeCell ref="I5:N18"/>
    <mergeCell ref="P5:U18"/>
  </mergeCells>
  <dataValidations count="1">
    <dataValidation type="list" allowBlank="1" showInputMessage="1" showErrorMessage="1" sqref="B7" xr:uid="{965FF3CD-C8A9-4C46-A1AC-E31BDCC71085}">
      <formula1>"Y,N"</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52EC8162-14FC-4574-9D0D-58AF58D1D078}">
          <x14:formula1>
            <xm:f>'Fixed Data'!$E$55:$E$58</xm:f>
          </x14:formula1>
          <xm:sqref>B143:B149 B163:B169</xm:sqref>
        </x14:dataValidation>
        <x14:dataValidation type="list" allowBlank="1" showInputMessage="1" showErrorMessage="1" xr:uid="{B0598D84-B337-401F-B7EF-DF3FDC5A8369}">
          <x14:formula1>
            <xm:f>'Fixed Data'!$C$64:$C$65</xm:f>
          </x14:formula1>
          <xm:sqref>B66:B70</xm:sqref>
        </x14:dataValidation>
        <x14:dataValidation type="list" allowBlank="1" showInputMessage="1" showErrorMessage="1" xr:uid="{68B6272B-E00A-40F8-B3EA-C2B1F1AA056F}">
          <x14:formula1>
            <xm:f>'Fixed Data'!$C$55:$C$61</xm:f>
          </x14:formula1>
          <xm:sqref>C54:C63</xm:sqref>
        </x14:dataValidation>
        <x14:dataValidation type="list" allowBlank="1" showInputMessage="1" showErrorMessage="1" xr:uid="{44981C67-D259-46AB-9ECC-8ADD27C4852B}">
          <x14:formula1>
            <xm:f>'Fixed Data'!$A$55:$A$78</xm:f>
          </x14:formula1>
          <xm:sqref>B54:B63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19D58-2AE7-4474-8DBF-75D3CBDF048C}">
  <sheetPr>
    <tabColor theme="9" tint="0.59999389629810485"/>
  </sheetPr>
  <dimension ref="A1:S34"/>
  <sheetViews>
    <sheetView workbookViewId="0">
      <selection sqref="A1:S34"/>
    </sheetView>
  </sheetViews>
  <sheetFormatPr defaultRowHeight="13.5"/>
  <cols>
    <col min="1" max="1" width="22" customWidth="1"/>
  </cols>
  <sheetData>
    <row r="1" spans="1:19">
      <c r="A1" s="4" t="s">
        <v>506</v>
      </c>
    </row>
    <row r="2" spans="1:19" ht="13.5" customHeight="1">
      <c r="A2" s="467" t="s">
        <v>507</v>
      </c>
      <c r="B2" s="467"/>
      <c r="C2" s="467"/>
      <c r="D2" s="467"/>
      <c r="E2" s="467"/>
      <c r="F2" s="467"/>
      <c r="G2" s="467"/>
      <c r="H2" s="467"/>
      <c r="I2" s="467"/>
      <c r="J2" s="467"/>
      <c r="K2" s="467"/>
      <c r="L2" s="467"/>
      <c r="M2" s="467"/>
      <c r="N2" s="467"/>
      <c r="O2" s="467"/>
      <c r="P2" s="467"/>
      <c r="Q2" s="467"/>
      <c r="R2" s="467"/>
      <c r="S2" s="467"/>
    </row>
    <row r="3" spans="1:19">
      <c r="A3" s="467"/>
      <c r="B3" s="467"/>
      <c r="C3" s="467"/>
      <c r="D3" s="467"/>
      <c r="E3" s="467"/>
      <c r="F3" s="467"/>
      <c r="G3" s="467"/>
      <c r="H3" s="467"/>
      <c r="I3" s="467"/>
      <c r="J3" s="467"/>
      <c r="K3" s="467"/>
      <c r="L3" s="467"/>
      <c r="M3" s="467"/>
      <c r="N3" s="467"/>
      <c r="O3" s="467"/>
      <c r="P3" s="467"/>
      <c r="Q3" s="467"/>
      <c r="R3" s="467"/>
      <c r="S3" s="467"/>
    </row>
    <row r="4" spans="1:19">
      <c r="A4" s="467"/>
      <c r="B4" s="467"/>
      <c r="C4" s="467"/>
      <c r="D4" s="467"/>
      <c r="E4" s="467"/>
      <c r="F4" s="467"/>
      <c r="G4" s="467"/>
      <c r="H4" s="467"/>
      <c r="I4" s="467"/>
      <c r="J4" s="467"/>
      <c r="K4" s="467"/>
      <c r="L4" s="467"/>
      <c r="M4" s="467"/>
      <c r="N4" s="467"/>
      <c r="O4" s="467"/>
      <c r="P4" s="467"/>
      <c r="Q4" s="467"/>
      <c r="R4" s="467"/>
      <c r="S4" s="467"/>
    </row>
    <row r="6" spans="1:19">
      <c r="A6" s="4" t="s">
        <v>508</v>
      </c>
    </row>
    <row r="19" spans="1:19">
      <c r="A19" s="4" t="s">
        <v>509</v>
      </c>
    </row>
    <row r="20" spans="1:19" ht="13.5" customHeight="1">
      <c r="A20" s="467" t="s">
        <v>510</v>
      </c>
      <c r="B20" s="467"/>
      <c r="C20" s="467"/>
      <c r="D20" s="467"/>
      <c r="E20" s="467"/>
      <c r="F20" s="467"/>
      <c r="G20" s="467"/>
      <c r="H20" s="467"/>
      <c r="I20" s="467"/>
      <c r="J20" s="467"/>
      <c r="K20" s="467"/>
      <c r="L20" s="467"/>
      <c r="M20" s="467"/>
      <c r="N20" s="467"/>
      <c r="O20" s="467"/>
      <c r="P20" s="467"/>
      <c r="Q20" s="467"/>
      <c r="R20" s="467"/>
      <c r="S20" s="467"/>
    </row>
    <row r="21" spans="1:19" ht="25.5" customHeight="1">
      <c r="A21" s="467"/>
      <c r="B21" s="467"/>
      <c r="C21" s="467"/>
      <c r="D21" s="467"/>
      <c r="E21" s="467"/>
      <c r="F21" s="467"/>
      <c r="G21" s="467"/>
      <c r="H21" s="467"/>
      <c r="I21" s="467"/>
      <c r="J21" s="467"/>
      <c r="K21" s="467"/>
      <c r="L21" s="467"/>
      <c r="M21" s="467"/>
      <c r="N21" s="467"/>
      <c r="O21" s="467"/>
      <c r="P21" s="467"/>
      <c r="Q21" s="467"/>
      <c r="R21" s="467"/>
      <c r="S21" s="467"/>
    </row>
    <row r="23" spans="1:19">
      <c r="A23" s="158" t="s">
        <v>492</v>
      </c>
      <c r="B23" s="468" t="s">
        <v>511</v>
      </c>
      <c r="C23" s="468"/>
      <c r="D23" s="468"/>
      <c r="E23" s="468"/>
      <c r="F23" s="468"/>
      <c r="G23" s="468"/>
      <c r="H23" s="468"/>
      <c r="I23" s="468"/>
      <c r="J23" s="468"/>
      <c r="K23" s="468"/>
      <c r="L23" s="468"/>
      <c r="M23" s="468"/>
      <c r="N23" s="468"/>
      <c r="O23" s="468"/>
      <c r="P23" s="468"/>
      <c r="Q23" s="468"/>
      <c r="R23" s="468"/>
      <c r="S23" s="468"/>
    </row>
    <row r="24" spans="1:19">
      <c r="A24" s="158" t="s">
        <v>493</v>
      </c>
      <c r="B24" s="468" t="s">
        <v>512</v>
      </c>
      <c r="C24" s="468"/>
      <c r="D24" s="468"/>
      <c r="E24" s="468"/>
      <c r="F24" s="468"/>
      <c r="G24" s="468"/>
      <c r="H24" s="468"/>
      <c r="I24" s="468"/>
      <c r="J24" s="468"/>
      <c r="K24" s="468"/>
      <c r="L24" s="468"/>
      <c r="M24" s="468"/>
      <c r="N24" s="468"/>
      <c r="O24" s="468"/>
      <c r="P24" s="468"/>
      <c r="Q24" s="468"/>
      <c r="R24" s="468"/>
      <c r="S24" s="468"/>
    </row>
    <row r="25" spans="1:19">
      <c r="A25" s="159" t="s">
        <v>395</v>
      </c>
      <c r="B25" s="468" t="s">
        <v>513</v>
      </c>
      <c r="C25" s="468"/>
      <c r="D25" s="468"/>
      <c r="E25" s="468"/>
      <c r="F25" s="468"/>
      <c r="G25" s="468"/>
      <c r="H25" s="468"/>
      <c r="I25" s="468"/>
      <c r="J25" s="468"/>
      <c r="K25" s="468"/>
      <c r="L25" s="468"/>
      <c r="M25" s="468"/>
      <c r="N25" s="468"/>
      <c r="O25" s="468"/>
      <c r="P25" s="468"/>
      <c r="Q25" s="468"/>
      <c r="R25" s="468"/>
      <c r="S25" s="468"/>
    </row>
    <row r="26" spans="1:19">
      <c r="A26" s="159" t="s">
        <v>471</v>
      </c>
      <c r="B26" s="468" t="s">
        <v>513</v>
      </c>
      <c r="C26" s="468"/>
      <c r="D26" s="468"/>
      <c r="E26" s="468"/>
      <c r="F26" s="468"/>
      <c r="G26" s="468"/>
      <c r="H26" s="468"/>
      <c r="I26" s="468"/>
      <c r="J26" s="468"/>
      <c r="K26" s="468"/>
      <c r="L26" s="468"/>
      <c r="M26" s="468"/>
      <c r="N26" s="468"/>
      <c r="O26" s="468"/>
      <c r="P26" s="468"/>
      <c r="Q26" s="468"/>
      <c r="R26" s="468"/>
      <c r="S26" s="468"/>
    </row>
    <row r="27" spans="1:19">
      <c r="A27" s="159" t="s">
        <v>472</v>
      </c>
      <c r="B27" s="468" t="s">
        <v>513</v>
      </c>
      <c r="C27" s="468"/>
      <c r="D27" s="468"/>
      <c r="E27" s="468"/>
      <c r="F27" s="468"/>
      <c r="G27" s="468"/>
      <c r="H27" s="468"/>
      <c r="I27" s="468"/>
      <c r="J27" s="468"/>
      <c r="K27" s="468"/>
      <c r="L27" s="468"/>
      <c r="M27" s="468"/>
      <c r="N27" s="468"/>
      <c r="O27" s="468"/>
      <c r="P27" s="468"/>
      <c r="Q27" s="468"/>
      <c r="R27" s="468"/>
      <c r="S27" s="468"/>
    </row>
    <row r="31" spans="1:19">
      <c r="A31" s="4" t="s">
        <v>514</v>
      </c>
    </row>
    <row r="32" spans="1:19">
      <c r="A32" t="s">
        <v>515</v>
      </c>
    </row>
    <row r="34" spans="1:1">
      <c r="A34" s="4" t="s">
        <v>516</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92D050"/>
    <pageSetUpPr autoPageBreaks="0"/>
  </sheetPr>
  <dimension ref="A1:BB358"/>
  <sheetViews>
    <sheetView zoomScale="85" zoomScaleNormal="85" workbookViewId="0">
      <selection activeCell="B5" sqref="B5"/>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07" t="s">
        <v>342</v>
      </c>
      <c r="J2" s="408"/>
      <c r="K2" s="408"/>
      <c r="L2" s="408"/>
      <c r="M2" s="408"/>
      <c r="N2" s="408"/>
      <c r="O2" s="408"/>
      <c r="P2" s="408"/>
      <c r="Q2" s="408"/>
      <c r="R2" s="408"/>
      <c r="S2" s="408"/>
      <c r="T2" s="408"/>
      <c r="U2" s="409"/>
    </row>
    <row r="3" spans="1:21" ht="13.5" customHeight="1" outlineLevel="1" thickBot="1">
      <c r="A3" s="3"/>
      <c r="B3" s="7"/>
      <c r="F3" s="24"/>
      <c r="G3" s="10"/>
      <c r="I3" s="410" t="s">
        <v>343</v>
      </c>
      <c r="J3" s="411"/>
      <c r="K3" s="411"/>
      <c r="L3" s="411"/>
      <c r="M3" s="411"/>
      <c r="N3" s="412"/>
      <c r="O3" s="1"/>
      <c r="P3" s="416" t="s">
        <v>344</v>
      </c>
      <c r="Q3" s="417"/>
      <c r="R3" s="417"/>
      <c r="S3" s="417"/>
      <c r="T3" s="417"/>
      <c r="U3" s="418"/>
    </row>
    <row r="4" spans="1:21" ht="56.25" customHeight="1" outlineLevel="1">
      <c r="A4" s="31" t="s">
        <v>158</v>
      </c>
      <c r="B4" s="86" t="s">
        <v>571</v>
      </c>
      <c r="E4" s="53" t="s">
        <v>346</v>
      </c>
      <c r="F4" s="91">
        <v>45632</v>
      </c>
      <c r="G4" s="28"/>
      <c r="H4" s="10"/>
      <c r="I4" s="413"/>
      <c r="J4" s="414"/>
      <c r="K4" s="414"/>
      <c r="L4" s="414"/>
      <c r="M4" s="414"/>
      <c r="N4" s="415"/>
      <c r="P4" s="419"/>
      <c r="Q4" s="420"/>
      <c r="R4" s="420"/>
      <c r="S4" s="420"/>
      <c r="T4" s="420"/>
      <c r="U4" s="421"/>
    </row>
    <row r="5" spans="1:21" outlineLevel="1">
      <c r="A5" s="13" t="s">
        <v>347</v>
      </c>
      <c r="B5" s="88" t="s">
        <v>348</v>
      </c>
      <c r="E5" s="14"/>
      <c r="H5" s="10"/>
      <c r="I5" s="422" t="s">
        <v>170</v>
      </c>
      <c r="J5" s="423"/>
      <c r="K5" s="423"/>
      <c r="L5" s="423"/>
      <c r="M5" s="423"/>
      <c r="N5" s="424"/>
      <c r="P5" s="422" t="s">
        <v>349</v>
      </c>
      <c r="Q5" s="434"/>
      <c r="R5" s="434"/>
      <c r="S5" s="434"/>
      <c r="T5" s="434"/>
      <c r="U5" s="435"/>
    </row>
    <row r="6" spans="1:21" outlineLevel="1">
      <c r="A6" s="13" t="s">
        <v>350</v>
      </c>
      <c r="B6" s="88" t="s">
        <v>351</v>
      </c>
      <c r="E6" s="53" t="s">
        <v>352</v>
      </c>
      <c r="F6" s="90" t="s">
        <v>353</v>
      </c>
      <c r="H6" s="10"/>
      <c r="I6" s="425"/>
      <c r="J6" s="426"/>
      <c r="K6" s="426"/>
      <c r="L6" s="426"/>
      <c r="M6" s="426"/>
      <c r="N6" s="427"/>
      <c r="P6" s="436"/>
      <c r="Q6" s="437"/>
      <c r="R6" s="437"/>
      <c r="S6" s="437"/>
      <c r="T6" s="437"/>
      <c r="U6" s="438"/>
    </row>
    <row r="7" spans="1:21" outlineLevel="1">
      <c r="A7" s="13" t="s">
        <v>354</v>
      </c>
      <c r="B7" s="88" t="s">
        <v>175</v>
      </c>
      <c r="E7" s="14"/>
      <c r="H7" s="10"/>
      <c r="I7" s="425"/>
      <c r="J7" s="426"/>
      <c r="K7" s="426"/>
      <c r="L7" s="426"/>
      <c r="M7" s="426"/>
      <c r="N7" s="427"/>
      <c r="P7" s="436"/>
      <c r="Q7" s="437"/>
      <c r="R7" s="437"/>
      <c r="S7" s="437"/>
      <c r="T7" s="437"/>
      <c r="U7" s="438"/>
    </row>
    <row r="8" spans="1:21" ht="41" outlineLevel="1" thickBot="1">
      <c r="A8" s="34" t="s">
        <v>355</v>
      </c>
      <c r="B8" s="89" t="s">
        <v>356</v>
      </c>
      <c r="E8" s="14"/>
      <c r="H8" s="10"/>
      <c r="I8" s="425"/>
      <c r="J8" s="426"/>
      <c r="K8" s="426"/>
      <c r="L8" s="426"/>
      <c r="M8" s="426"/>
      <c r="N8" s="427"/>
      <c r="P8" s="436"/>
      <c r="Q8" s="437"/>
      <c r="R8" s="437"/>
      <c r="S8" s="437"/>
      <c r="T8" s="437"/>
      <c r="U8" s="438"/>
    </row>
    <row r="9" spans="1:21" outlineLevel="1">
      <c r="E9" s="14"/>
      <c r="H9" s="10"/>
      <c r="I9" s="425"/>
      <c r="J9" s="426"/>
      <c r="K9" s="426"/>
      <c r="L9" s="426"/>
      <c r="M9" s="426"/>
      <c r="N9" s="427"/>
      <c r="P9" s="436"/>
      <c r="Q9" s="437"/>
      <c r="R9" s="437"/>
      <c r="S9" s="437"/>
      <c r="T9" s="437"/>
      <c r="U9" s="438"/>
    </row>
    <row r="10" spans="1:21" ht="14" outlineLevel="1" thickBot="1">
      <c r="A10" s="32" t="s">
        <v>357</v>
      </c>
      <c r="B10" s="35">
        <f>Baseline!B10</f>
        <v>2027</v>
      </c>
      <c r="E10" s="14"/>
      <c r="H10" s="10"/>
      <c r="I10" s="425"/>
      <c r="J10" s="426"/>
      <c r="K10" s="426"/>
      <c r="L10" s="426"/>
      <c r="M10" s="426"/>
      <c r="N10" s="427"/>
      <c r="P10" s="436"/>
      <c r="Q10" s="437"/>
      <c r="R10" s="437"/>
      <c r="S10" s="437"/>
      <c r="T10" s="437"/>
      <c r="U10" s="438"/>
    </row>
    <row r="11" spans="1:21" outlineLevel="1">
      <c r="A11" s="16"/>
      <c r="H11" s="10"/>
      <c r="I11" s="425"/>
      <c r="J11" s="426"/>
      <c r="K11" s="426"/>
      <c r="L11" s="426"/>
      <c r="M11" s="426"/>
      <c r="N11" s="427"/>
      <c r="P11" s="436"/>
      <c r="Q11" s="437"/>
      <c r="R11" s="437"/>
      <c r="S11" s="437"/>
      <c r="T11" s="437"/>
      <c r="U11" s="438"/>
    </row>
    <row r="12" spans="1:21" ht="40.5" outlineLevel="1">
      <c r="A12" s="26" t="s">
        <v>358</v>
      </c>
      <c r="B12" s="26" t="s">
        <v>359</v>
      </c>
      <c r="C12" s="26" t="s">
        <v>360</v>
      </c>
      <c r="D12" s="26" t="s">
        <v>361</v>
      </c>
      <c r="E12" s="26" t="s">
        <v>362</v>
      </c>
      <c r="F12" s="26" t="s">
        <v>363</v>
      </c>
      <c r="G12" s="26" t="s">
        <v>364</v>
      </c>
      <c r="I12" s="425"/>
      <c r="J12" s="426"/>
      <c r="K12" s="426"/>
      <c r="L12" s="426"/>
      <c r="M12" s="426"/>
      <c r="N12" s="427"/>
      <c r="P12" s="436"/>
      <c r="Q12" s="437"/>
      <c r="R12" s="437"/>
      <c r="S12" s="437"/>
      <c r="T12" s="437"/>
      <c r="U12" s="438"/>
    </row>
    <row r="13" spans="1:21" outlineLevel="1">
      <c r="A13" s="58">
        <v>2035</v>
      </c>
      <c r="B13" s="21">
        <f t="shared" ref="B13:B18" si="0">INDEX($E$204:$AW$204,1,MATCH($A13,$E$53:$BB$53,0))</f>
        <v>-203.02812219476291</v>
      </c>
      <c r="C13" s="21">
        <f>B13-Baseline!B13</f>
        <v>0.99864788350393496</v>
      </c>
      <c r="D13" s="21">
        <f t="shared" ref="D13:D18" si="1">INDEX($E$205:$AW$205,1,MATCH($A13,$E$53:$BB$53,0))</f>
        <v>-176.37419857773475</v>
      </c>
      <c r="E13" s="21">
        <f>D13-Baseline!D13</f>
        <v>0.60958748819948028</v>
      </c>
      <c r="F13" s="21">
        <f t="shared" ref="F13:F18" si="2">INDEX($E$206:$AW$206,1,MATCH($A13,$E$53:$BB$53,0))</f>
        <v>-229.68249795630106</v>
      </c>
      <c r="G13" s="21">
        <f>F13-Baseline!F13</f>
        <v>1.3872650902510486</v>
      </c>
      <c r="I13" s="425"/>
      <c r="J13" s="426"/>
      <c r="K13" s="426"/>
      <c r="L13" s="426"/>
      <c r="M13" s="426"/>
      <c r="N13" s="427"/>
      <c r="P13" s="436"/>
      <c r="Q13" s="437"/>
      <c r="R13" s="437"/>
      <c r="S13" s="437"/>
      <c r="T13" s="437"/>
      <c r="U13" s="438"/>
    </row>
    <row r="14" spans="1:21" outlineLevel="1">
      <c r="A14" s="58">
        <v>2040</v>
      </c>
      <c r="B14" s="21">
        <f t="shared" si="0"/>
        <v>-313.6360386878697</v>
      </c>
      <c r="C14" s="21">
        <f>B14-Baseline!B14</f>
        <v>4.6702974478197348</v>
      </c>
      <c r="D14" s="21">
        <f t="shared" si="1"/>
        <v>-273.25578528216954</v>
      </c>
      <c r="E14" s="21">
        <f>D14-Baseline!D14</f>
        <v>3.9727319634190508</v>
      </c>
      <c r="F14" s="21">
        <f t="shared" si="2"/>
        <v>-354.05540730133669</v>
      </c>
      <c r="G14" s="21">
        <f>F14-Baseline!F14</f>
        <v>5.3682886017788292</v>
      </c>
      <c r="I14" s="425"/>
      <c r="J14" s="426"/>
      <c r="K14" s="426"/>
      <c r="L14" s="426"/>
      <c r="M14" s="426"/>
      <c r="N14" s="427"/>
      <c r="P14" s="436"/>
      <c r="Q14" s="437"/>
      <c r="R14" s="437"/>
      <c r="S14" s="437"/>
      <c r="T14" s="437"/>
      <c r="U14" s="438"/>
    </row>
    <row r="15" spans="1:21" outlineLevel="1">
      <c r="A15" s="58">
        <v>2045</v>
      </c>
      <c r="B15" s="21">
        <f t="shared" si="0"/>
        <v>-424.66701552246127</v>
      </c>
      <c r="C15" s="21">
        <f>B15-Baseline!B15</f>
        <v>10.25985029750484</v>
      </c>
      <c r="D15" s="21">
        <f t="shared" si="1"/>
        <v>-371.16394377102642</v>
      </c>
      <c r="E15" s="21">
        <f>D15-Baseline!D15</f>
        <v>9.2672170427588298</v>
      </c>
      <c r="F15" s="21">
        <f t="shared" si="2"/>
        <v>-478.1906431387776</v>
      </c>
      <c r="G15" s="21">
        <f>F15-Baseline!F15</f>
        <v>11.252491934453758</v>
      </c>
      <c r="I15" s="425"/>
      <c r="J15" s="426"/>
      <c r="K15" s="426"/>
      <c r="L15" s="426"/>
      <c r="M15" s="426"/>
      <c r="N15" s="427"/>
      <c r="P15" s="436"/>
      <c r="Q15" s="437"/>
      <c r="R15" s="437"/>
      <c r="S15" s="437"/>
      <c r="T15" s="437"/>
      <c r="U15" s="438"/>
    </row>
    <row r="16" spans="1:21" outlineLevel="1">
      <c r="A16" s="58">
        <v>2050</v>
      </c>
      <c r="B16" s="21">
        <f t="shared" si="0"/>
        <v>-537.08552356046062</v>
      </c>
      <c r="C16" s="21">
        <f>B16-Baseline!B16</f>
        <v>17.257826554139115</v>
      </c>
      <c r="D16" s="21">
        <f t="shared" si="1"/>
        <v>-471.06248523911182</v>
      </c>
      <c r="E16" s="21">
        <f>D16-Baseline!D16</f>
        <v>15.983553382103594</v>
      </c>
      <c r="F16" s="21">
        <f t="shared" si="2"/>
        <v>-603.09883236982682</v>
      </c>
      <c r="G16" s="21">
        <f>F16-Baseline!F16</f>
        <v>18.531426805085857</v>
      </c>
      <c r="I16" s="425"/>
      <c r="J16" s="426"/>
      <c r="K16" s="426"/>
      <c r="L16" s="426"/>
      <c r="M16" s="426"/>
      <c r="N16" s="427"/>
      <c r="P16" s="436"/>
      <c r="Q16" s="437"/>
      <c r="R16" s="437"/>
      <c r="S16" s="437"/>
      <c r="T16" s="437"/>
      <c r="U16" s="438"/>
    </row>
    <row r="17" spans="1:21" outlineLevel="1">
      <c r="A17" s="58">
        <v>2060</v>
      </c>
      <c r="B17" s="21">
        <f t="shared" si="0"/>
        <v>-930.62017615582749</v>
      </c>
      <c r="C17" s="21">
        <f>B17-Baseline!B17</f>
        <v>47.766693634842909</v>
      </c>
      <c r="D17" s="21">
        <f t="shared" si="1"/>
        <v>-841.26635846963131</v>
      </c>
      <c r="E17" s="21">
        <f>D17-Baseline!D17</f>
        <v>45.967211035456216</v>
      </c>
      <c r="F17" s="21">
        <f t="shared" si="2"/>
        <v>-1019.7484300326273</v>
      </c>
      <c r="G17" s="21">
        <f>F17-Baseline!F17</f>
        <v>49.560644181947055</v>
      </c>
      <c r="I17" s="425"/>
      <c r="J17" s="426"/>
      <c r="K17" s="426"/>
      <c r="L17" s="426"/>
      <c r="M17" s="426"/>
      <c r="N17" s="427"/>
      <c r="P17" s="436"/>
      <c r="Q17" s="437"/>
      <c r="R17" s="437"/>
      <c r="S17" s="437"/>
      <c r="T17" s="437"/>
      <c r="U17" s="438"/>
    </row>
    <row r="18" spans="1:21" outlineLevel="1">
      <c r="A18" s="58">
        <v>2070</v>
      </c>
      <c r="B18" s="21">
        <f t="shared" si="0"/>
        <v>-1353.1297753665949</v>
      </c>
      <c r="C18" s="21">
        <f>B18-Baseline!B18</f>
        <v>81.453485206054211</v>
      </c>
      <c r="D18" s="21">
        <f t="shared" si="1"/>
        <v>-1242.1443794323832</v>
      </c>
      <c r="E18" s="21">
        <f>D18-Baseline!D18</f>
        <v>79.166532842828474</v>
      </c>
      <c r="F18" s="21">
        <f t="shared" si="2"/>
        <v>-1463.5187874301648</v>
      </c>
      <c r="G18" s="21">
        <f>F18-Baseline!F18</f>
        <v>83.726548745521313</v>
      </c>
      <c r="I18" s="428"/>
      <c r="J18" s="429"/>
      <c r="K18" s="429"/>
      <c r="L18" s="429"/>
      <c r="M18" s="429"/>
      <c r="N18" s="430"/>
      <c r="P18" s="439"/>
      <c r="Q18" s="440"/>
      <c r="R18" s="440"/>
      <c r="S18" s="440"/>
      <c r="T18" s="440"/>
      <c r="U18" s="441"/>
    </row>
    <row r="19" spans="1:21" ht="14" outlineLevel="1" thickBot="1">
      <c r="A19" s="442"/>
      <c r="B19" s="442"/>
      <c r="I19" s="250"/>
      <c r="J19" s="251"/>
      <c r="K19" s="251"/>
      <c r="L19" s="251"/>
      <c r="M19" s="251"/>
      <c r="N19" s="251"/>
      <c r="P19" s="249"/>
      <c r="Q19" s="249"/>
      <c r="R19" s="249"/>
      <c r="S19" s="249"/>
      <c r="T19" s="249"/>
      <c r="U19" s="232"/>
    </row>
    <row r="20" spans="1:21" ht="26.25" customHeight="1" outlineLevel="1">
      <c r="A20" s="54" t="s">
        <v>365</v>
      </c>
      <c r="B20" s="55">
        <f>Baseline!B20</f>
        <v>0.33700000000000002</v>
      </c>
      <c r="E20" s="154"/>
      <c r="I20" s="431" t="s">
        <v>366</v>
      </c>
      <c r="J20" s="432"/>
      <c r="K20" s="432"/>
      <c r="L20" s="432"/>
      <c r="M20" s="432"/>
      <c r="N20" s="433"/>
      <c r="P20" s="431" t="s">
        <v>367</v>
      </c>
      <c r="Q20" s="432"/>
      <c r="R20" s="432"/>
      <c r="S20" s="432"/>
      <c r="T20" s="432"/>
      <c r="U20" s="433"/>
    </row>
    <row r="21" spans="1:21" ht="12.75" customHeight="1" outlineLevel="1">
      <c r="A21" s="154"/>
      <c r="B21" s="155"/>
      <c r="I21" s="422" t="s">
        <v>368</v>
      </c>
      <c r="J21" s="434"/>
      <c r="K21" s="434"/>
      <c r="L21" s="434"/>
      <c r="M21" s="434"/>
      <c r="N21" s="435"/>
      <c r="P21" s="422" t="s">
        <v>171</v>
      </c>
      <c r="Q21" s="423"/>
      <c r="R21" s="423"/>
      <c r="S21" s="423"/>
      <c r="T21" s="423"/>
      <c r="U21" s="424"/>
    </row>
    <row r="22" spans="1:21" ht="12.75" customHeight="1" outlineLevel="1">
      <c r="A22" s="154"/>
      <c r="B22" s="155"/>
      <c r="I22" s="436"/>
      <c r="J22" s="437"/>
      <c r="K22" s="437"/>
      <c r="L22" s="437"/>
      <c r="M22" s="437"/>
      <c r="N22" s="438"/>
      <c r="P22" s="425"/>
      <c r="Q22" s="426"/>
      <c r="R22" s="426"/>
      <c r="S22" s="426"/>
      <c r="T22" s="426"/>
      <c r="U22" s="427"/>
    </row>
    <row r="23" spans="1:21" outlineLevel="1">
      <c r="A23" s="154"/>
      <c r="B23" s="457" t="s">
        <v>369</v>
      </c>
      <c r="C23" s="458"/>
      <c r="D23" s="458"/>
      <c r="E23" s="458"/>
      <c r="F23" s="458"/>
      <c r="G23" s="459"/>
      <c r="I23" s="436"/>
      <c r="J23" s="437"/>
      <c r="K23" s="437"/>
      <c r="L23" s="437"/>
      <c r="M23" s="437"/>
      <c r="N23" s="438"/>
      <c r="P23" s="425"/>
      <c r="Q23" s="426"/>
      <c r="R23" s="426"/>
      <c r="S23" s="426"/>
      <c r="T23" s="426"/>
      <c r="U23" s="427"/>
    </row>
    <row r="24" spans="1:21" outlineLevel="1">
      <c r="B24" s="17">
        <v>2027</v>
      </c>
      <c r="C24" s="17">
        <v>2028</v>
      </c>
      <c r="D24" s="17">
        <v>2029</v>
      </c>
      <c r="E24" s="17">
        <v>2030</v>
      </c>
      <c r="F24" s="17">
        <v>2031</v>
      </c>
      <c r="G24" s="17" t="s">
        <v>370</v>
      </c>
      <c r="I24" s="436"/>
      <c r="J24" s="437"/>
      <c r="K24" s="437"/>
      <c r="L24" s="437"/>
      <c r="M24" s="437"/>
      <c r="N24" s="438"/>
      <c r="P24" s="425"/>
      <c r="Q24" s="426"/>
      <c r="R24" s="426"/>
      <c r="S24" s="426"/>
      <c r="T24" s="426"/>
      <c r="U24" s="427"/>
    </row>
    <row r="25" spans="1:21" ht="14" outlineLevel="1" thickBot="1">
      <c r="B25" s="30" t="s">
        <v>371</v>
      </c>
      <c r="C25" s="30" t="s">
        <v>371</v>
      </c>
      <c r="D25" s="30" t="s">
        <v>371</v>
      </c>
      <c r="E25" s="30" t="s">
        <v>371</v>
      </c>
      <c r="F25" s="30" t="s">
        <v>371</v>
      </c>
      <c r="G25" s="30" t="s">
        <v>371</v>
      </c>
      <c r="I25" s="436"/>
      <c r="J25" s="437"/>
      <c r="K25" s="437"/>
      <c r="L25" s="437"/>
      <c r="M25" s="437"/>
      <c r="N25" s="438"/>
      <c r="P25" s="425"/>
      <c r="Q25" s="426"/>
      <c r="R25" s="426"/>
      <c r="S25" s="426"/>
      <c r="T25" s="426"/>
      <c r="U25" s="427"/>
    </row>
    <row r="26" spans="1:21" outlineLevel="1">
      <c r="A26" s="54" t="s">
        <v>372</v>
      </c>
      <c r="B26" s="21">
        <f>E64</f>
        <v>-6.7600000000000007</v>
      </c>
      <c r="C26" s="21">
        <f>F64</f>
        <v>-6.5850000000000009</v>
      </c>
      <c r="D26" s="21">
        <f>G64</f>
        <v>-6.7600000000000007</v>
      </c>
      <c r="E26" s="21">
        <f>H64</f>
        <v>-6.5850000000000009</v>
      </c>
      <c r="F26" s="21">
        <f>I64</f>
        <v>-6.7600000000000007</v>
      </c>
      <c r="G26" s="21">
        <f>SUM(J64:BB64)</f>
        <v>0</v>
      </c>
      <c r="I26" s="436"/>
      <c r="J26" s="437"/>
      <c r="K26" s="437"/>
      <c r="L26" s="437"/>
      <c r="M26" s="437"/>
      <c r="N26" s="438"/>
      <c r="P26" s="425"/>
      <c r="Q26" s="426"/>
      <c r="R26" s="426"/>
      <c r="S26" s="426"/>
      <c r="T26" s="426"/>
      <c r="U26" s="427"/>
    </row>
    <row r="27" spans="1:21" outlineLevel="1">
      <c r="A27" s="54" t="s">
        <v>373</v>
      </c>
      <c r="B27" s="21">
        <f>E71+E77</f>
        <v>-1.0471060358164734</v>
      </c>
      <c r="C27" s="21">
        <f>F71+F77</f>
        <v>-1.0529207252641859</v>
      </c>
      <c r="D27" s="21">
        <f>G71+G77</f>
        <v>-1.0561824366728547</v>
      </c>
      <c r="E27" s="21">
        <f>H71+H77</f>
        <v>-1.0621246550111805</v>
      </c>
      <c r="F27" s="21">
        <f>I71+I77</f>
        <v>-1.0674135747880227</v>
      </c>
      <c r="G27" s="21">
        <f>SUM(J71:BB71)+SUM(J77:BB77)</f>
        <v>-60.620429268410959</v>
      </c>
      <c r="I27" s="436"/>
      <c r="J27" s="437"/>
      <c r="K27" s="437"/>
      <c r="L27" s="437"/>
      <c r="M27" s="437"/>
      <c r="N27" s="438"/>
      <c r="P27" s="425"/>
      <c r="Q27" s="426"/>
      <c r="R27" s="426"/>
      <c r="S27" s="426"/>
      <c r="T27" s="426"/>
      <c r="U27" s="427"/>
    </row>
    <row r="28" spans="1:21" outlineLevel="1">
      <c r="A28" s="154"/>
      <c r="B28" s="248"/>
      <c r="C28" s="248"/>
      <c r="D28" s="248"/>
      <c r="E28" s="248"/>
      <c r="F28" s="248"/>
      <c r="G28" s="248"/>
      <c r="I28" s="436"/>
      <c r="J28" s="437"/>
      <c r="K28" s="437"/>
      <c r="L28" s="437"/>
      <c r="M28" s="437"/>
      <c r="N28" s="438"/>
      <c r="P28" s="425"/>
      <c r="Q28" s="426"/>
      <c r="R28" s="426"/>
      <c r="S28" s="426"/>
      <c r="T28" s="426"/>
      <c r="U28" s="427"/>
    </row>
    <row r="29" spans="1:21" ht="14" outlineLevel="1" thickBot="1">
      <c r="A29" s="154"/>
      <c r="B29" s="248"/>
      <c r="C29" s="248"/>
      <c r="D29" s="248"/>
      <c r="E29" s="248"/>
      <c r="F29" s="248"/>
      <c r="G29" s="248"/>
      <c r="I29" s="436"/>
      <c r="J29" s="437"/>
      <c r="K29" s="437"/>
      <c r="L29" s="437"/>
      <c r="M29" s="437"/>
      <c r="N29" s="438"/>
      <c r="P29" s="425"/>
      <c r="Q29" s="426"/>
      <c r="R29" s="426"/>
      <c r="S29" s="426"/>
      <c r="T29" s="426"/>
      <c r="U29" s="427"/>
    </row>
    <row r="30" spans="1:21" ht="14" outlineLevel="1" thickBot="1">
      <c r="A30" s="308"/>
      <c r="B30" s="309" t="s">
        <v>374</v>
      </c>
      <c r="C30" s="310" t="s">
        <v>375</v>
      </c>
      <c r="D30" s="461" t="s">
        <v>325</v>
      </c>
      <c r="E30" s="462"/>
      <c r="F30" s="462"/>
      <c r="G30" s="463"/>
      <c r="I30" s="436"/>
      <c r="J30" s="437"/>
      <c r="K30" s="437"/>
      <c r="L30" s="437"/>
      <c r="M30" s="437"/>
      <c r="N30" s="438"/>
      <c r="P30" s="425"/>
      <c r="Q30" s="426"/>
      <c r="R30" s="426"/>
      <c r="S30" s="426"/>
      <c r="T30" s="426"/>
      <c r="U30" s="427"/>
    </row>
    <row r="31" spans="1:21" outlineLevel="1">
      <c r="A31" s="454" t="s">
        <v>376</v>
      </c>
      <c r="B31" s="326" t="s">
        <v>518</v>
      </c>
      <c r="C31" s="307">
        <v>48</v>
      </c>
      <c r="D31" s="469" t="s">
        <v>519</v>
      </c>
      <c r="E31" s="470"/>
      <c r="F31" s="470"/>
      <c r="G31" s="471"/>
      <c r="I31" s="436"/>
      <c r="J31" s="437"/>
      <c r="K31" s="437"/>
      <c r="L31" s="437"/>
      <c r="M31" s="437"/>
      <c r="N31" s="438"/>
      <c r="P31" s="425"/>
      <c r="Q31" s="426"/>
      <c r="R31" s="426"/>
      <c r="S31" s="426"/>
      <c r="T31" s="426"/>
      <c r="U31" s="427"/>
    </row>
    <row r="32" spans="1:21" outlineLevel="1">
      <c r="A32" s="454"/>
      <c r="B32" s="326" t="s">
        <v>520</v>
      </c>
      <c r="C32" s="252">
        <v>25</v>
      </c>
      <c r="D32" s="425"/>
      <c r="E32" s="426"/>
      <c r="F32" s="426"/>
      <c r="G32" s="472"/>
      <c r="I32" s="436"/>
      <c r="J32" s="437"/>
      <c r="K32" s="437"/>
      <c r="L32" s="437"/>
      <c r="M32" s="437"/>
      <c r="N32" s="438"/>
      <c r="P32" s="425"/>
      <c r="Q32" s="426"/>
      <c r="R32" s="426"/>
      <c r="S32" s="426"/>
      <c r="T32" s="426"/>
      <c r="U32" s="427"/>
    </row>
    <row r="33" spans="1:21" outlineLevel="1">
      <c r="A33" s="454"/>
      <c r="B33" s="326" t="s">
        <v>521</v>
      </c>
      <c r="C33" s="252">
        <v>950</v>
      </c>
      <c r="D33" s="425"/>
      <c r="E33" s="426"/>
      <c r="F33" s="426"/>
      <c r="G33" s="472"/>
      <c r="I33" s="436"/>
      <c r="J33" s="437"/>
      <c r="K33" s="437"/>
      <c r="L33" s="437"/>
      <c r="M33" s="437"/>
      <c r="N33" s="438"/>
      <c r="P33" s="425"/>
      <c r="Q33" s="426"/>
      <c r="R33" s="426"/>
      <c r="S33" s="426"/>
      <c r="T33" s="426"/>
      <c r="U33" s="427"/>
    </row>
    <row r="34" spans="1:21" outlineLevel="1">
      <c r="A34" s="454"/>
      <c r="B34" s="326" t="s">
        <v>522</v>
      </c>
      <c r="C34" s="252">
        <v>10</v>
      </c>
      <c r="D34" s="425"/>
      <c r="E34" s="426"/>
      <c r="F34" s="426"/>
      <c r="G34" s="472"/>
      <c r="I34" s="436"/>
      <c r="J34" s="437"/>
      <c r="K34" s="437"/>
      <c r="L34" s="437"/>
      <c r="M34" s="437"/>
      <c r="N34" s="438"/>
      <c r="P34" s="425"/>
      <c r="Q34" s="426"/>
      <c r="R34" s="426"/>
      <c r="S34" s="426"/>
      <c r="T34" s="426"/>
      <c r="U34" s="427"/>
    </row>
    <row r="35" spans="1:21" outlineLevel="1">
      <c r="A35" s="454"/>
      <c r="B35" s="326" t="s">
        <v>523</v>
      </c>
      <c r="C35" s="252">
        <v>20</v>
      </c>
      <c r="D35" s="428"/>
      <c r="E35" s="429"/>
      <c r="F35" s="429"/>
      <c r="G35" s="473"/>
      <c r="I35" s="436"/>
      <c r="J35" s="437"/>
      <c r="K35" s="437"/>
      <c r="L35" s="437"/>
      <c r="M35" s="437"/>
      <c r="N35" s="438"/>
      <c r="P35" s="425"/>
      <c r="Q35" s="426"/>
      <c r="R35" s="426"/>
      <c r="S35" s="426"/>
      <c r="T35" s="426"/>
      <c r="U35" s="427"/>
    </row>
    <row r="36" spans="1:21" outlineLevel="1">
      <c r="A36" s="454"/>
      <c r="B36" s="312"/>
      <c r="C36" s="252"/>
      <c r="D36" s="403"/>
      <c r="E36" s="403"/>
      <c r="F36" s="403"/>
      <c r="G36" s="404"/>
      <c r="I36" s="436"/>
      <c r="J36" s="437"/>
      <c r="K36" s="437"/>
      <c r="L36" s="437"/>
      <c r="M36" s="437"/>
      <c r="N36" s="438"/>
      <c r="P36" s="425"/>
      <c r="Q36" s="426"/>
      <c r="R36" s="426"/>
      <c r="S36" s="426"/>
      <c r="T36" s="426"/>
      <c r="U36" s="427"/>
    </row>
    <row r="37" spans="1:21" outlineLevel="1">
      <c r="A37" s="454"/>
      <c r="B37" s="312"/>
      <c r="C37" s="252"/>
      <c r="D37" s="403"/>
      <c r="E37" s="403"/>
      <c r="F37" s="403"/>
      <c r="G37" s="404"/>
      <c r="I37" s="436"/>
      <c r="J37" s="437"/>
      <c r="K37" s="437"/>
      <c r="L37" s="437"/>
      <c r="M37" s="437"/>
      <c r="N37" s="438"/>
      <c r="P37" s="425"/>
      <c r="Q37" s="426"/>
      <c r="R37" s="426"/>
      <c r="S37" s="426"/>
      <c r="T37" s="426"/>
      <c r="U37" s="427"/>
    </row>
    <row r="38" spans="1:21" outlineLevel="1">
      <c r="A38" s="454"/>
      <c r="B38" s="312"/>
      <c r="C38" s="252"/>
      <c r="D38" s="403"/>
      <c r="E38" s="403"/>
      <c r="F38" s="403"/>
      <c r="G38" s="404"/>
      <c r="I38" s="436"/>
      <c r="J38" s="437"/>
      <c r="K38" s="437"/>
      <c r="L38" s="437"/>
      <c r="M38" s="437"/>
      <c r="N38" s="438"/>
      <c r="P38" s="425"/>
      <c r="Q38" s="426"/>
      <c r="R38" s="426"/>
      <c r="S38" s="426"/>
      <c r="T38" s="426"/>
      <c r="U38" s="427"/>
    </row>
    <row r="39" spans="1:21" outlineLevel="1">
      <c r="A39" s="454"/>
      <c r="B39" s="312"/>
      <c r="C39" s="252"/>
      <c r="D39" s="403"/>
      <c r="E39" s="403"/>
      <c r="F39" s="403"/>
      <c r="G39" s="404"/>
      <c r="I39" s="436"/>
      <c r="J39" s="437"/>
      <c r="K39" s="437"/>
      <c r="L39" s="437"/>
      <c r="M39" s="437"/>
      <c r="N39" s="438"/>
      <c r="P39" s="425"/>
      <c r="Q39" s="426"/>
      <c r="R39" s="426"/>
      <c r="S39" s="426"/>
      <c r="T39" s="426"/>
      <c r="U39" s="427"/>
    </row>
    <row r="40" spans="1:21" ht="14" outlineLevel="1" thickBot="1">
      <c r="A40" s="455"/>
      <c r="B40" s="313"/>
      <c r="C40" s="314"/>
      <c r="D40" s="464"/>
      <c r="E40" s="464"/>
      <c r="F40" s="464"/>
      <c r="G40" s="465"/>
      <c r="I40" s="436"/>
      <c r="J40" s="437"/>
      <c r="K40" s="437"/>
      <c r="L40" s="437"/>
      <c r="M40" s="437"/>
      <c r="N40" s="438"/>
      <c r="P40" s="425"/>
      <c r="Q40" s="426"/>
      <c r="R40" s="426"/>
      <c r="S40" s="426"/>
      <c r="T40" s="426"/>
      <c r="U40" s="427"/>
    </row>
    <row r="41" spans="1:21" outlineLevel="1">
      <c r="A41" s="154"/>
      <c r="B41" s="248"/>
      <c r="C41" s="248"/>
      <c r="D41" s="248"/>
      <c r="E41" s="248"/>
      <c r="F41" s="248"/>
      <c r="G41" s="248"/>
      <c r="I41" s="436"/>
      <c r="J41" s="437"/>
      <c r="K41" s="437"/>
      <c r="L41" s="437"/>
      <c r="M41" s="437"/>
      <c r="N41" s="438"/>
      <c r="P41" s="425"/>
      <c r="Q41" s="426"/>
      <c r="R41" s="426"/>
      <c r="S41" s="426"/>
      <c r="T41" s="426"/>
      <c r="U41" s="427"/>
    </row>
    <row r="42" spans="1:21" outlineLevel="1">
      <c r="A42" s="154"/>
      <c r="B42" s="248"/>
      <c r="C42" s="248"/>
      <c r="D42" s="248"/>
      <c r="E42" s="248"/>
      <c r="F42" s="248"/>
      <c r="G42" s="248"/>
      <c r="I42" s="436"/>
      <c r="J42" s="437"/>
      <c r="K42" s="437"/>
      <c r="L42" s="437"/>
      <c r="M42" s="437"/>
      <c r="N42" s="438"/>
      <c r="P42" s="425"/>
      <c r="Q42" s="426"/>
      <c r="R42" s="426"/>
      <c r="S42" s="426"/>
      <c r="T42" s="426"/>
      <c r="U42" s="427"/>
    </row>
    <row r="43" spans="1:21" outlineLevel="1">
      <c r="A43" s="154"/>
      <c r="B43" s="248"/>
      <c r="C43" s="248"/>
      <c r="D43" s="248"/>
      <c r="E43" s="248"/>
      <c r="F43" s="248"/>
      <c r="G43" s="248"/>
      <c r="I43" s="436"/>
      <c r="J43" s="437"/>
      <c r="K43" s="437"/>
      <c r="L43" s="437"/>
      <c r="M43" s="437"/>
      <c r="N43" s="438"/>
      <c r="P43" s="425"/>
      <c r="Q43" s="426"/>
      <c r="R43" s="426"/>
      <c r="S43" s="426"/>
      <c r="T43" s="426"/>
      <c r="U43" s="427"/>
    </row>
    <row r="44" spans="1:21" outlineLevel="1">
      <c r="A44" s="154"/>
      <c r="B44" s="248"/>
      <c r="C44" s="248"/>
      <c r="D44" s="248"/>
      <c r="E44" s="248"/>
      <c r="F44" s="248"/>
      <c r="G44" s="248"/>
      <c r="I44" s="436"/>
      <c r="J44" s="437"/>
      <c r="K44" s="437"/>
      <c r="L44" s="437"/>
      <c r="M44" s="437"/>
      <c r="N44" s="438"/>
      <c r="P44" s="425"/>
      <c r="Q44" s="426"/>
      <c r="R44" s="426"/>
      <c r="S44" s="426"/>
      <c r="T44" s="426"/>
      <c r="U44" s="427"/>
    </row>
    <row r="45" spans="1:21" outlineLevel="1">
      <c r="A45" s="154"/>
      <c r="B45" s="248"/>
      <c r="C45" s="248"/>
      <c r="D45" s="248"/>
      <c r="E45" s="248"/>
      <c r="F45" s="248"/>
      <c r="G45" s="248"/>
      <c r="I45" s="439"/>
      <c r="J45" s="440"/>
      <c r="K45" s="440"/>
      <c r="L45" s="440"/>
      <c r="M45" s="440"/>
      <c r="N45" s="441"/>
      <c r="P45" s="428"/>
      <c r="Q45" s="429"/>
      <c r="R45" s="429"/>
      <c r="S45" s="429"/>
      <c r="T45" s="429"/>
      <c r="U45" s="430"/>
    </row>
    <row r="46" spans="1:21" outlineLevel="1">
      <c r="A46" s="154"/>
      <c r="B46" s="248"/>
      <c r="C46" s="248"/>
      <c r="D46" s="248"/>
      <c r="E46" s="248"/>
      <c r="F46" s="248"/>
      <c r="G46" s="248"/>
    </row>
    <row r="47" spans="1:21">
      <c r="A47" s="154"/>
      <c r="B47" s="155"/>
    </row>
    <row r="48" spans="1:21" ht="15">
      <c r="A48" s="12" t="s">
        <v>379</v>
      </c>
    </row>
    <row r="49" spans="1:54" ht="15" outlineLevel="1">
      <c r="A49" s="12"/>
    </row>
    <row r="50" spans="1:54" ht="14" outlineLevel="1" thickBot="1">
      <c r="A50" s="4" t="s">
        <v>380</v>
      </c>
    </row>
    <row r="51" spans="1:54" outlineLevel="2">
      <c r="B51" s="19"/>
      <c r="C51" s="19"/>
      <c r="D51" s="19"/>
      <c r="E51" s="466" t="s">
        <v>272</v>
      </c>
      <c r="F51" s="456"/>
      <c r="G51" s="456"/>
      <c r="H51" s="456"/>
      <c r="I51" s="456"/>
      <c r="J51" s="456" t="s">
        <v>273</v>
      </c>
      <c r="K51" s="456"/>
      <c r="L51" s="456"/>
      <c r="M51" s="456"/>
      <c r="N51" s="456"/>
      <c r="O51" s="456" t="s">
        <v>274</v>
      </c>
      <c r="P51" s="456"/>
      <c r="Q51" s="456"/>
      <c r="R51" s="456"/>
      <c r="S51" s="456"/>
      <c r="T51" s="456" t="s">
        <v>275</v>
      </c>
      <c r="U51" s="456"/>
      <c r="V51" s="456"/>
      <c r="W51" s="456"/>
      <c r="X51" s="456"/>
      <c r="Y51" s="456" t="s">
        <v>381</v>
      </c>
      <c r="Z51" s="456"/>
      <c r="AA51" s="456"/>
      <c r="AB51" s="456"/>
      <c r="AC51" s="456"/>
      <c r="AD51" s="456" t="s">
        <v>382</v>
      </c>
      <c r="AE51" s="456"/>
      <c r="AF51" s="456"/>
      <c r="AG51" s="456"/>
      <c r="AH51" s="456"/>
      <c r="AI51" s="456" t="s">
        <v>383</v>
      </c>
      <c r="AJ51" s="456"/>
      <c r="AK51" s="456"/>
      <c r="AL51" s="456"/>
      <c r="AM51" s="456"/>
      <c r="AN51" s="456" t="s">
        <v>384</v>
      </c>
      <c r="AO51" s="456"/>
      <c r="AP51" s="456"/>
      <c r="AQ51" s="456"/>
      <c r="AR51" s="456"/>
      <c r="AS51" s="456" t="s">
        <v>385</v>
      </c>
      <c r="AT51" s="456"/>
      <c r="AU51" s="456"/>
      <c r="AV51" s="456"/>
      <c r="AW51" s="456"/>
      <c r="AX51" s="456" t="s">
        <v>386</v>
      </c>
      <c r="AY51" s="456"/>
      <c r="AZ51" s="456"/>
      <c r="BA51" s="456"/>
      <c r="BB51" s="460"/>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374</v>
      </c>
      <c r="C53" s="19" t="s">
        <v>387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43" t="s">
        <v>388</v>
      </c>
      <c r="B54" s="127" t="s">
        <v>309</v>
      </c>
      <c r="C54" s="127" t="s">
        <v>283</v>
      </c>
      <c r="D54" s="124" t="s">
        <v>389</v>
      </c>
      <c r="E54" s="242">
        <v>-1.3975</v>
      </c>
      <c r="F54" s="242">
        <v>-1.2224999999999999</v>
      </c>
      <c r="G54" s="242">
        <v>-1.3975</v>
      </c>
      <c r="H54" s="242">
        <v>-1.2224999999999999</v>
      </c>
      <c r="I54" s="242">
        <v>-1.3975</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44"/>
      <c r="B55" s="36" t="s">
        <v>309</v>
      </c>
      <c r="C55" s="121" t="s">
        <v>289</v>
      </c>
      <c r="D55" s="2" t="s">
        <v>389</v>
      </c>
      <c r="E55" s="241">
        <v>-0.1</v>
      </c>
      <c r="F55" s="241">
        <v>-0.1</v>
      </c>
      <c r="G55" s="241">
        <v>-0.1</v>
      </c>
      <c r="H55" s="241">
        <v>-0.1</v>
      </c>
      <c r="I55" s="241">
        <v>-0.1</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44"/>
      <c r="B56" s="36" t="s">
        <v>309</v>
      </c>
      <c r="C56" s="121" t="s">
        <v>295</v>
      </c>
      <c r="D56" s="2" t="s">
        <v>389</v>
      </c>
      <c r="E56" s="241">
        <v>-0.1125</v>
      </c>
      <c r="F56" s="241">
        <v>-0.1125</v>
      </c>
      <c r="G56" s="241">
        <v>-0.1125</v>
      </c>
      <c r="H56" s="241">
        <v>-0.1125</v>
      </c>
      <c r="I56" s="241">
        <v>-0.1125</v>
      </c>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44"/>
      <c r="B57" s="36" t="s">
        <v>309</v>
      </c>
      <c r="C57" s="121" t="s">
        <v>289</v>
      </c>
      <c r="D57" s="2" t="s">
        <v>524</v>
      </c>
      <c r="E57" s="241">
        <v>-4.75</v>
      </c>
      <c r="F57" s="241">
        <v>-4.75</v>
      </c>
      <c r="G57" s="241">
        <v>-4.75</v>
      </c>
      <c r="H57" s="241">
        <v>-4.75</v>
      </c>
      <c r="I57" s="241">
        <v>-4.75</v>
      </c>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44"/>
      <c r="B58" s="36" t="s">
        <v>309</v>
      </c>
      <c r="C58" s="121" t="s">
        <v>283</v>
      </c>
      <c r="D58" s="2" t="s">
        <v>525</v>
      </c>
      <c r="E58" s="241">
        <v>-0.4</v>
      </c>
      <c r="F58" s="241">
        <v>-0.4</v>
      </c>
      <c r="G58" s="241">
        <v>-0.4</v>
      </c>
      <c r="H58" s="241">
        <v>-0.4</v>
      </c>
      <c r="I58" s="241">
        <v>-0.4</v>
      </c>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44"/>
      <c r="B59" s="36"/>
      <c r="C59" s="121"/>
      <c r="D59" s="2" t="s">
        <v>389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44"/>
      <c r="B60" s="36"/>
      <c r="C60" s="121"/>
      <c r="D60" s="2" t="s">
        <v>389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44"/>
      <c r="B61" s="36"/>
      <c r="C61" s="121"/>
      <c r="D61" s="2" t="s">
        <v>389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44"/>
      <c r="B62" s="36"/>
      <c r="C62" s="121"/>
      <c r="D62" s="2" t="s">
        <v>389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44"/>
      <c r="B63" s="36"/>
      <c r="C63" s="121"/>
      <c r="D63" s="2" t="s">
        <v>389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45"/>
      <c r="B64" s="122" t="s">
        <v>390</v>
      </c>
      <c r="C64" s="296" t="s">
        <v>391</v>
      </c>
      <c r="D64" s="123" t="s">
        <v>389</v>
      </c>
      <c r="E64" s="23">
        <f>SUM(E54:E63)</f>
        <v>-6.7600000000000007</v>
      </c>
      <c r="F64" s="23">
        <f t="shared" ref="F64:BB64" si="3">SUM(F54:F63)</f>
        <v>-6.5850000000000009</v>
      </c>
      <c r="G64" s="23">
        <f t="shared" si="3"/>
        <v>-6.7600000000000007</v>
      </c>
      <c r="H64" s="23">
        <f t="shared" si="3"/>
        <v>-6.5850000000000009</v>
      </c>
      <c r="I64" s="23">
        <f t="shared" si="3"/>
        <v>-6.7600000000000007</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51" t="s">
        <v>392</v>
      </c>
      <c r="B66" s="266"/>
      <c r="C66" s="267"/>
      <c r="D66" s="268" t="s">
        <v>389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52"/>
      <c r="B67" s="252"/>
      <c r="C67" s="267"/>
      <c r="D67" s="269" t="s">
        <v>389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52"/>
      <c r="B68" s="252"/>
      <c r="C68" s="267"/>
      <c r="D68" s="269" t="s">
        <v>389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52"/>
      <c r="B69" s="252"/>
      <c r="C69" s="267"/>
      <c r="D69" s="269" t="s">
        <v>389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52"/>
      <c r="B70" s="252"/>
      <c r="C70" s="267"/>
      <c r="D70" s="269" t="s">
        <v>389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53"/>
      <c r="B71" s="122" t="s">
        <v>393</v>
      </c>
      <c r="C71" s="123"/>
      <c r="D71" s="270" t="s">
        <v>389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51" t="s">
        <v>394</v>
      </c>
      <c r="B75" s="127" t="s">
        <v>395</v>
      </c>
      <c r="C75" s="274"/>
      <c r="D75" s="124" t="s">
        <v>389</v>
      </c>
      <c r="E75" s="275">
        <f>-E158*'Fixed Data'!$B$27/10^2</f>
        <v>-1.0471060358164734</v>
      </c>
      <c r="F75" s="275">
        <f>-F158*'Fixed Data'!$B$27/10^2</f>
        <v>-1.0529207252641859</v>
      </c>
      <c r="G75" s="275">
        <f>-G158*'Fixed Data'!$B$27/10^2</f>
        <v>-1.0561824366728547</v>
      </c>
      <c r="H75" s="275">
        <f>-H158*'Fixed Data'!$B$27/10^2</f>
        <v>-1.0621246550111805</v>
      </c>
      <c r="I75" s="275">
        <f>-I158*'Fixed Data'!$B$27/10^2</f>
        <v>-1.0674135747880227</v>
      </c>
      <c r="J75" s="275">
        <f>-J158*'Fixed Data'!$B$27/10^2</f>
        <v>-1.0718524166758279</v>
      </c>
      <c r="K75" s="275">
        <f>-K158*'Fixed Data'!$B$27/10^2</f>
        <v>-1.0826310573364299</v>
      </c>
      <c r="L75" s="275">
        <f>-L158*'Fixed Data'!$B$27/10^2</f>
        <v>-1.093518153309732</v>
      </c>
      <c r="M75" s="275">
        <f>-M158*'Fixed Data'!$B$27/10^2</f>
        <v>-1.1045147971790341</v>
      </c>
      <c r="N75" s="275">
        <f>-N158*'Fixed Data'!$B$27/10^2</f>
        <v>-1.1156220925605504</v>
      </c>
      <c r="O75" s="275">
        <f>-O158*'Fixed Data'!$B$27/10^2</f>
        <v>-1.1268411542154311</v>
      </c>
      <c r="P75" s="275">
        <f>-P158*'Fixed Data'!$B$27/10^2</f>
        <v>-1.1381731081627542</v>
      </c>
      <c r="Q75" s="275">
        <f>-Q158*'Fixed Data'!$B$27/10^2</f>
        <v>-1.1496190917938593</v>
      </c>
      <c r="R75" s="275">
        <f>-R158*'Fixed Data'!$B$27/10^2</f>
        <v>-1.1611802539876812</v>
      </c>
      <c r="S75" s="275">
        <f>-S158*'Fixed Data'!$B$27/10^2</f>
        <v>-1.1728577552274371</v>
      </c>
      <c r="T75" s="275">
        <f>-T158*'Fixed Data'!$B$27/10^2</f>
        <v>-1.1846527677183383</v>
      </c>
      <c r="U75" s="275">
        <f>-U158*'Fixed Data'!$B$27/10^2</f>
        <v>-1.1965664755066252</v>
      </c>
      <c r="V75" s="275">
        <f>-V158*'Fixed Data'!$B$27/10^2</f>
        <v>-1.2086000745997867</v>
      </c>
      <c r="W75" s="275">
        <f>-W158*'Fixed Data'!$B$27/10^2</f>
        <v>-1.220754773088002</v>
      </c>
      <c r="X75" s="275">
        <f>-X158*'Fixed Data'!$B$27/10^2</f>
        <v>-1.2330317912668773</v>
      </c>
      <c r="Y75" s="275">
        <f>-Y158*'Fixed Data'!$B$27/10^2</f>
        <v>-1.2454323617613234</v>
      </c>
      <c r="Z75" s="275">
        <f>-Z158*'Fixed Data'!$B$27/10^2</f>
        <v>-1.257957729650871</v>
      </c>
      <c r="AA75" s="275">
        <f>-AA158*'Fixed Data'!$B$27/10^2</f>
        <v>-1.2706091525961229</v>
      </c>
      <c r="AB75" s="275">
        <f>-AB158*'Fixed Data'!$B$27/10^2</f>
        <v>-1.2833879009666032</v>
      </c>
      <c r="AC75" s="275">
        <f>-AC158*'Fixed Data'!$B$27/10^2</f>
        <v>-1.2962952579698375</v>
      </c>
      <c r="AD75" s="275">
        <f>-AD158*'Fixed Data'!$B$27/10^2</f>
        <v>-1.3093325197819061</v>
      </c>
      <c r="AE75" s="275">
        <f>-AE158*'Fixed Data'!$B$27/10^2</f>
        <v>-1.3225009956790803</v>
      </c>
      <c r="AF75" s="275">
        <f>-AF158*'Fixed Data'!$B$27/10^2</f>
        <v>-1.3358020081711139</v>
      </c>
      <c r="AG75" s="275">
        <f>-AG158*'Fixed Data'!$B$27/10^2</f>
        <v>-1.3492368931356511</v>
      </c>
      <c r="AH75" s="275">
        <f>-AH158*'Fixed Data'!$B$27/10^2</f>
        <v>-1.3628069999541728</v>
      </c>
      <c r="AI75" s="275">
        <f>-AI158*'Fixed Data'!$B$27/10^2</f>
        <v>-1.3765136916492984</v>
      </c>
      <c r="AJ75" s="275">
        <f>-AJ158*'Fixed Data'!$B$27/10^2</f>
        <v>-1.3903583450234325</v>
      </c>
      <c r="AK75" s="275">
        <f>-AK158*'Fixed Data'!$B$27/10^2</f>
        <v>-1.4043423507989627</v>
      </c>
      <c r="AL75" s="275">
        <f>-AL158*'Fixed Data'!$B$27/10^2</f>
        <v>-1.4184671137597908</v>
      </c>
      <c r="AM75" s="275">
        <f>-AM158*'Fixed Data'!$B$27/10^2</f>
        <v>-1.4327340528943706</v>
      </c>
      <c r="AN75" s="275">
        <f>-AN158*'Fixed Data'!$B$27/10^2</f>
        <v>-1.4471446015401925</v>
      </c>
      <c r="AO75" s="275">
        <f>-AO158*'Fixed Data'!$B$27/10^2</f>
        <v>-1.4617002075298262</v>
      </c>
      <c r="AP75" s="275">
        <f>-AP158*'Fixed Data'!$B$27/10^2</f>
        <v>-1.4764023333383176</v>
      </c>
      <c r="AQ75" s="275">
        <f>-AQ158*'Fixed Data'!$B$27/10^2</f>
        <v>-1.491252456232302</v>
      </c>
      <c r="AR75" s="275">
        <f>-AR158*'Fixed Data'!$B$27/10^2</f>
        <v>-1.5062520684204699</v>
      </c>
      <c r="AS75" s="275">
        <f>-AS158*'Fixed Data'!$B$27/10^2</f>
        <v>-1.5214026772057334</v>
      </c>
      <c r="AT75" s="275">
        <f>-AT158*'Fixed Data'!$B$27/10^2</f>
        <v>-1.5367058051387728</v>
      </c>
      <c r="AU75" s="275">
        <f>-AU158*'Fixed Data'!$B$27/10^2</f>
        <v>-1.5521629901734564</v>
      </c>
      <c r="AV75" s="275">
        <f>-AV158*'Fixed Data'!$B$27/10^2</f>
        <v>-1.5677757858234991</v>
      </c>
      <c r="AW75" s="275">
        <f>-AW158*'Fixed Data'!$B$27/10^2</f>
        <v>-1.5835457613211079</v>
      </c>
      <c r="AX75" s="275">
        <f>-AX158*'Fixed Data'!$B$27/10^2</f>
        <v>-1.5994745017769132</v>
      </c>
      <c r="AY75" s="275">
        <f>-AY158*'Fixed Data'!$B$27/10^2</f>
        <v>-1.615563608341871</v>
      </c>
      <c r="AZ75" s="275">
        <f>-AZ158*'Fixed Data'!$B$27/10^2</f>
        <v>-1.6318146983705719</v>
      </c>
      <c r="BA75" s="275">
        <f>-BA158*'Fixed Data'!$B$27/10^2</f>
        <v>-1.6482294055864364</v>
      </c>
      <c r="BB75" s="275">
        <f>-BB158*'Fixed Data'!$B$27/10^2</f>
        <v>-1.6648092311905902</v>
      </c>
    </row>
    <row r="76" spans="1:54" ht="19.5" customHeight="1" outlineLevel="2">
      <c r="A76" s="452"/>
      <c r="B76" s="121"/>
      <c r="C76" s="272"/>
      <c r="D76" s="2" t="s">
        <v>389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53"/>
      <c r="B77" s="273" t="s">
        <v>396</v>
      </c>
      <c r="C77" s="271"/>
      <c r="D77" s="123" t="s">
        <v>389</v>
      </c>
      <c r="E77" s="23">
        <f t="shared" ref="E77:AJ77" si="5">SUM(E75:E76)</f>
        <v>-1.0471060358164734</v>
      </c>
      <c r="F77" s="23">
        <f t="shared" si="5"/>
        <v>-1.0529207252641859</v>
      </c>
      <c r="G77" s="23">
        <f t="shared" si="5"/>
        <v>-1.0561824366728547</v>
      </c>
      <c r="H77" s="23">
        <f t="shared" si="5"/>
        <v>-1.0621246550111805</v>
      </c>
      <c r="I77" s="23">
        <f t="shared" si="5"/>
        <v>-1.0674135747880227</v>
      </c>
      <c r="J77" s="23">
        <f t="shared" si="5"/>
        <v>-1.0718524166758279</v>
      </c>
      <c r="K77" s="23">
        <f t="shared" si="5"/>
        <v>-1.0826310573364299</v>
      </c>
      <c r="L77" s="23">
        <f t="shared" si="5"/>
        <v>-1.093518153309732</v>
      </c>
      <c r="M77" s="23">
        <f t="shared" si="5"/>
        <v>-1.1045147971790341</v>
      </c>
      <c r="N77" s="23">
        <f t="shared" si="5"/>
        <v>-1.1156220925605504</v>
      </c>
      <c r="O77" s="23">
        <f t="shared" si="5"/>
        <v>-1.1268411542154311</v>
      </c>
      <c r="P77" s="23">
        <f t="shared" si="5"/>
        <v>-1.1381731081627542</v>
      </c>
      <c r="Q77" s="23">
        <f t="shared" si="5"/>
        <v>-1.1496190917938593</v>
      </c>
      <c r="R77" s="23">
        <f t="shared" si="5"/>
        <v>-1.1611802539876812</v>
      </c>
      <c r="S77" s="23">
        <f t="shared" si="5"/>
        <v>-1.1728577552274371</v>
      </c>
      <c r="T77" s="23">
        <f t="shared" si="5"/>
        <v>-1.1846527677183383</v>
      </c>
      <c r="U77" s="23">
        <f t="shared" si="5"/>
        <v>-1.1965664755066252</v>
      </c>
      <c r="V77" s="23">
        <f t="shared" si="5"/>
        <v>-1.2086000745997867</v>
      </c>
      <c r="W77" s="23">
        <f t="shared" si="5"/>
        <v>-1.220754773088002</v>
      </c>
      <c r="X77" s="23">
        <f t="shared" si="5"/>
        <v>-1.2330317912668773</v>
      </c>
      <c r="Y77" s="23">
        <f t="shared" si="5"/>
        <v>-1.2454323617613234</v>
      </c>
      <c r="Z77" s="23">
        <f t="shared" si="5"/>
        <v>-1.257957729650871</v>
      </c>
      <c r="AA77" s="23">
        <f t="shared" si="5"/>
        <v>-1.2706091525961229</v>
      </c>
      <c r="AB77" s="23">
        <f t="shared" si="5"/>
        <v>-1.2833879009666032</v>
      </c>
      <c r="AC77" s="23">
        <f t="shared" si="5"/>
        <v>-1.2962952579698375</v>
      </c>
      <c r="AD77" s="23">
        <f t="shared" si="5"/>
        <v>-1.3093325197819061</v>
      </c>
      <c r="AE77" s="23">
        <f t="shared" si="5"/>
        <v>-1.3225009956790803</v>
      </c>
      <c r="AF77" s="23">
        <f t="shared" si="5"/>
        <v>-1.3358020081711139</v>
      </c>
      <c r="AG77" s="23">
        <f t="shared" si="5"/>
        <v>-1.3492368931356511</v>
      </c>
      <c r="AH77" s="23">
        <f t="shared" si="5"/>
        <v>-1.3628069999541728</v>
      </c>
      <c r="AI77" s="23">
        <f t="shared" si="5"/>
        <v>-1.3765136916492984</v>
      </c>
      <c r="AJ77" s="23">
        <f t="shared" si="5"/>
        <v>-1.3903583450234325</v>
      </c>
      <c r="AK77" s="23">
        <f t="shared" ref="AK77:BB77" si="6">SUM(AK75:AK76)</f>
        <v>-1.4043423507989627</v>
      </c>
      <c r="AL77" s="23">
        <f t="shared" si="6"/>
        <v>-1.4184671137597908</v>
      </c>
      <c r="AM77" s="23">
        <f t="shared" si="6"/>
        <v>-1.4327340528943706</v>
      </c>
      <c r="AN77" s="23">
        <f t="shared" si="6"/>
        <v>-1.4471446015401925</v>
      </c>
      <c r="AO77" s="23">
        <f t="shared" si="6"/>
        <v>-1.4617002075298262</v>
      </c>
      <c r="AP77" s="23">
        <f t="shared" si="6"/>
        <v>-1.4764023333383176</v>
      </c>
      <c r="AQ77" s="23">
        <f t="shared" si="6"/>
        <v>-1.491252456232302</v>
      </c>
      <c r="AR77" s="23">
        <f t="shared" si="6"/>
        <v>-1.5062520684204699</v>
      </c>
      <c r="AS77" s="23">
        <f t="shared" si="6"/>
        <v>-1.5214026772057334</v>
      </c>
      <c r="AT77" s="23">
        <f t="shared" si="6"/>
        <v>-1.5367058051387728</v>
      </c>
      <c r="AU77" s="23">
        <f t="shared" si="6"/>
        <v>-1.5521629901734564</v>
      </c>
      <c r="AV77" s="23">
        <f t="shared" si="6"/>
        <v>-1.5677757858234991</v>
      </c>
      <c r="AW77" s="23">
        <f t="shared" si="6"/>
        <v>-1.5835457613211079</v>
      </c>
      <c r="AX77" s="23">
        <f t="shared" si="6"/>
        <v>-1.5994745017769132</v>
      </c>
      <c r="AY77" s="23">
        <f t="shared" si="6"/>
        <v>-1.615563608341871</v>
      </c>
      <c r="AZ77" s="23">
        <f t="shared" si="6"/>
        <v>-1.6318146983705719</v>
      </c>
      <c r="BA77" s="23">
        <f t="shared" si="6"/>
        <v>-1.6482294055864364</v>
      </c>
      <c r="BB77" s="255">
        <f t="shared" si="6"/>
        <v>-1.6648092311905902</v>
      </c>
    </row>
    <row r="78" spans="1:54" outlineLevel="2">
      <c r="B78" s="19"/>
      <c r="C78" s="19"/>
      <c r="D78" s="19"/>
      <c r="E78" s="15"/>
    </row>
    <row r="79" spans="1:54" s="7" customFormat="1" ht="14" outlineLevel="1" thickBot="1">
      <c r="B79" s="125"/>
      <c r="C79" s="125"/>
      <c r="D79" s="125"/>
      <c r="E79" s="247"/>
    </row>
    <row r="80" spans="1:54" outlineLevel="1">
      <c r="A80" s="4" t="s">
        <v>397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398</v>
      </c>
      <c r="C81" s="6" t="s">
        <v>399</v>
      </c>
      <c r="D81" t="s">
        <v>400</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401</v>
      </c>
      <c r="C82" t="s">
        <v>402</v>
      </c>
      <c r="D82" t="s">
        <v>389</v>
      </c>
      <c r="E82" s="21">
        <f t="shared" ref="E82:BB82" si="8">E64*E81</f>
        <v>-2.2781200000000004</v>
      </c>
      <c r="F82" s="21">
        <f t="shared" si="8"/>
        <v>-2.2191450000000006</v>
      </c>
      <c r="G82" s="21">
        <f t="shared" si="8"/>
        <v>-2.2781200000000004</v>
      </c>
      <c r="H82" s="21">
        <f t="shared" si="8"/>
        <v>-2.2191450000000006</v>
      </c>
      <c r="I82" s="21">
        <f t="shared" si="8"/>
        <v>-2.2781200000000004</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403</v>
      </c>
      <c r="C83" t="s">
        <v>404</v>
      </c>
      <c r="D83" t="s">
        <v>389</v>
      </c>
      <c r="E83" s="21">
        <f t="shared" ref="E83:BB83" si="9">E64-E82</f>
        <v>-4.4818800000000003</v>
      </c>
      <c r="F83" s="21">
        <f t="shared" si="9"/>
        <v>-4.3658549999999998</v>
      </c>
      <c r="G83" s="21">
        <f t="shared" si="9"/>
        <v>-4.4818800000000003</v>
      </c>
      <c r="H83" s="21">
        <f t="shared" si="9"/>
        <v>-4.3658549999999998</v>
      </c>
      <c r="I83" s="21">
        <f t="shared" si="9"/>
        <v>-4.4818800000000003</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405</v>
      </c>
      <c r="C84" t="s">
        <v>406</v>
      </c>
      <c r="D84" t="s">
        <v>389</v>
      </c>
      <c r="E84" s="21"/>
      <c r="F84" s="21">
        <f>IF($E$82&lt;0,(IF(2050-E$80&lt;=0,0,(2/(2050-E$80+1))*(1-(SUM($E84:E84)/$E$82))*$E$82*'Fixed Data'!C$52)),0)</f>
        <v>-0.18984333333333336</v>
      </c>
      <c r="G84" s="21">
        <f>IF($E$82&lt;0,(IF(2050-F$80&lt;=0,0,(2/(2050-F$80+1))*(1-(SUM($E84:F84)/$E$82))*$E$82*'Fixed Data'!D$52)),0)</f>
        <v>-0.18158927536231886</v>
      </c>
      <c r="H84" s="21">
        <f>IF($E$82&lt;0,(IF(2050-G$80&lt;=0,0,(2/(2050-G$80+1))*(1-(SUM($E84:G84)/$E$82))*$E$82*'Fixed Data'!E$52)),0)</f>
        <v>-0.17333521739130439</v>
      </c>
      <c r="I84" s="21">
        <f>IF($E$82&lt;0,(IF(2050-H$80&lt;=0,0,(2/(2050-H$80+1))*(1-(SUM($E84:H84)/$E$82))*$E$82*'Fixed Data'!F$52)),0)</f>
        <v>-0.16508115942028989</v>
      </c>
      <c r="J84" s="21">
        <f>IF($E$82&lt;0,(IF(2050-I$80&lt;=0,0,(2/(2050-I$80+1))*(1-(SUM($E84:I84)/$E$82))*$E$82*'Fixed Data'!G$52)),0)</f>
        <v>-0.15682710144927539</v>
      </c>
      <c r="K84" s="21">
        <f>IF($E$82&lt;0,(IF(2050-J$80&lt;=0,0,(2/(2050-J$80+1))*(1-(SUM($E84:J84)/$E$82))*$E$82*'Fixed Data'!H$52)),0)</f>
        <v>-0.14857304347826089</v>
      </c>
      <c r="L84" s="21">
        <f>IF($E$82&lt;0,(IF(2050-K$80&lt;=0,0,(2/(2050-K$80+1))*(1-(SUM($E84:K84)/$E$82))*$E$82*'Fixed Data'!I$52)),0)</f>
        <v>-0.14031898550724639</v>
      </c>
      <c r="M84" s="21">
        <f>IF($E$82&lt;0,(IF(2050-L$80&lt;=0,0,(2/(2050-L$80+1))*(1-(SUM($E84:L84)/$E$82))*$E$82*'Fixed Data'!J$52)),0)</f>
        <v>-0.13206492753623189</v>
      </c>
      <c r="N84" s="21">
        <f>IF($E$82&lt;0,(IF(2050-M$80&lt;=0,0,(2/(2050-M$80+1))*(1-(SUM($E84:M84)/$E$82))*$E$82*'Fixed Data'!K$52)),0)</f>
        <v>-0.12381086956521742</v>
      </c>
      <c r="O84" s="21">
        <f>IF($E$82&lt;0,(IF(2050-N$80&lt;=0,0,(2/(2050-N$80+1))*(1-(SUM($E84:N84)/$E$82))*$E$82*'Fixed Data'!L$52)),0)</f>
        <v>-0.11555681159420292</v>
      </c>
      <c r="P84" s="21">
        <f>IF($E$82&lt;0,(IF(2050-O$80&lt;=0,0,(2/(2050-O$80+1))*(1-(SUM($E84:O84)/$E$82))*$E$82*'Fixed Data'!M$52)),0)</f>
        <v>-0.10730275362318843</v>
      </c>
      <c r="Q84" s="21">
        <f>IF($E$82&lt;0,(IF(2050-P$80&lt;=0,0,(2/(2050-P$80+1))*(1-(SUM($E84:P84)/$E$82))*$E$82*'Fixed Data'!N$52)),0)</f>
        <v>-9.9048695652173946E-2</v>
      </c>
      <c r="R84" s="21">
        <f>IF($E$82&lt;0,(IF(2050-Q$80&lt;=0,0,(2/(2050-Q$80+1))*(1-(SUM($E84:Q84)/$E$82))*$E$82*'Fixed Data'!O$52)),0)</f>
        <v>-9.0794637681159418E-2</v>
      </c>
      <c r="S84" s="21">
        <f>IF($E$82&lt;0,(IF(2050-R$80&lt;=0,0,(2/(2050-R$80+1))*(1-(SUM($E84:R84)/$E$82))*$E$82*'Fixed Data'!P$52)),0)</f>
        <v>-8.2540579710144946E-2</v>
      </c>
      <c r="T84" s="21">
        <f>IF($E$82&lt;0,(IF(2050-S$80&lt;=0,0,(2/(2050-S$80+1))*(1-(SUM($E84:S84)/$E$82))*$E$82*'Fixed Data'!Q$52)),0)</f>
        <v>-7.4286521739130432E-2</v>
      </c>
      <c r="U84" s="21">
        <f>IF($E$82&lt;0,(IF(2050-T$80&lt;=0,0,(2/(2050-T$80+1))*(1-(SUM($E84:T84)/$E$82))*$E$82*'Fixed Data'!R$52)),0)</f>
        <v>-6.6032463768115904E-2</v>
      </c>
      <c r="V84" s="21">
        <f>IF($E$82&lt;0,(IF(2050-U$80&lt;=0,0,(2/(2050-U$80+1))*(1-(SUM($E84:U84)/$E$82))*$E$82*'Fixed Data'!S$52)),0)</f>
        <v>-5.7778405797101459E-2</v>
      </c>
      <c r="W84" s="21">
        <f>IF($E$82&lt;0,(IF(2050-V$80&lt;=0,0,(2/(2050-V$80+1))*(1-(SUM($E84:V84)/$E$82))*$E$82*'Fixed Data'!T$52)),0)</f>
        <v>-4.9524347826086966E-2</v>
      </c>
      <c r="X84" s="21">
        <f>IF($E$82&lt;0,(IF(2050-W$80&lt;=0,0,(2/(2050-W$80+1))*(1-(SUM($E84:W84)/$E$82))*$E$82*'Fixed Data'!U$52)),0)</f>
        <v>-4.127028985507248E-2</v>
      </c>
      <c r="Y84" s="21">
        <f>IF($E$82&lt;0,(IF(2050-X$80&lt;=0,0,(2/(2050-X$80+1))*(1-(SUM($E84:X84)/$E$82))*$E$82*'Fixed Data'!V$52)),0)</f>
        <v>-3.3016231884058021E-2</v>
      </c>
      <c r="Z84" s="21">
        <f>IF($E$82&lt;0,(IF(2050-Y$80&lt;=0,0,(2/(2050-Y$80+1))*(1-(SUM($E84:Y84)/$E$82))*$E$82*'Fixed Data'!W$52)),0)</f>
        <v>-2.4762173913043466E-2</v>
      </c>
      <c r="AA84" s="21">
        <f>IF($E$82&lt;0,(IF(2050-Z$80&lt;=0,0,(2/(2050-Z$80+1))*(1-(SUM($E84:Z84)/$E$82))*$E$82*'Fixed Data'!X$52)),0)</f>
        <v>-1.6508115942029063E-2</v>
      </c>
      <c r="AB84" s="21">
        <f>IF($E$82&lt;0,(IF(2050-AA$80&lt;=0,0,(2/(2050-AA$80+1))*(1-(SUM($E84:AA84)/$E$82))*$E$82*'Fixed Data'!Y$52)),0)</f>
        <v>-8.2540579710142781E-3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407</v>
      </c>
      <c r="C85" t="s">
        <v>408</v>
      </c>
      <c r="D85" t="s">
        <v>389</v>
      </c>
      <c r="E85" s="18"/>
      <c r="F85" s="18"/>
      <c r="G85" s="21">
        <f>IF($F$82&lt;0,(IF(2050-F$80&lt;=0,0,(2/(2050-F$80+1))*(1-(SUM($E85:F85)/$F$82))*$F$82*'Fixed Data'!D$52)),0)</f>
        <v>-0.19296913043478264</v>
      </c>
      <c r="H85" s="21">
        <f>IF($F$82&lt;0,(IF(2050-G$80&lt;=0,0,(2/(2050-G$80+1))*(1-(SUM($E85:G85)/$F$82))*$F$82*'Fixed Data'!E$52)),0)</f>
        <v>-0.18419780632411073</v>
      </c>
      <c r="I85" s="21">
        <f>IF($F$82&lt;0,(IF(2050-H$80&lt;=0,0,(2/(2050-H$80+1))*(1-(SUM($E85:H85)/$F$82))*$F$82*'Fixed Data'!F$52)),0)</f>
        <v>-0.17542648221343876</v>
      </c>
      <c r="J85" s="21">
        <f>IF($F$82&lt;0,(IF(2050-I$80&lt;=0,0,(2/(2050-I$80+1))*(1-(SUM($E85:I85)/$F$82))*$F$82*'Fixed Data'!G$52)),0)</f>
        <v>-0.16665515810276688</v>
      </c>
      <c r="K85" s="21">
        <f>IF($F$82&lt;0,(IF(2050-J$80&lt;=0,0,(2/(2050-J$80+1))*(1-(SUM($E85:J85)/$F$82))*$F$82*'Fixed Data'!H$52)),0)</f>
        <v>-0.15788383399209491</v>
      </c>
      <c r="L85" s="21">
        <f>IF($F$82&lt;0,(IF(2050-K$80&lt;=0,0,(2/(2050-K$80+1))*(1-(SUM($E85:K85)/$F$82))*$F$82*'Fixed Data'!I$52)),0)</f>
        <v>-0.14911250988142297</v>
      </c>
      <c r="M85" s="21">
        <f>IF($F$82&lt;0,(IF(2050-L$80&lt;=0,0,(2/(2050-L$80+1))*(1-(SUM($E85:L85)/$F$82))*$F$82*'Fixed Data'!J$52)),0)</f>
        <v>-0.14034118577075103</v>
      </c>
      <c r="N85" s="21">
        <f>IF($F$82&lt;0,(IF(2050-M$80&lt;=0,0,(2/(2050-M$80+1))*(1-(SUM($E85:M85)/$F$82))*$F$82*'Fixed Data'!K$52)),0)</f>
        <v>-0.13156986166007908</v>
      </c>
      <c r="O85" s="21">
        <f>IF($F$82&lt;0,(IF(2050-N$80&lt;=0,0,(2/(2050-N$80+1))*(1-(SUM($E85:N85)/$F$82))*$F$82*'Fixed Data'!L$52)),0)</f>
        <v>-0.12279853754940713</v>
      </c>
      <c r="P85" s="21">
        <f>IF($F$82&lt;0,(IF(2050-O$80&lt;=0,0,(2/(2050-O$80+1))*(1-(SUM($E85:O85)/$F$82))*$F$82*'Fixed Data'!M$52)),0)</f>
        <v>-0.11402721343873518</v>
      </c>
      <c r="Q85" s="21">
        <f>IF($F$82&lt;0,(IF(2050-P$80&lt;=0,0,(2/(2050-P$80+1))*(1-(SUM($E85:P85)/$F$82))*$F$82*'Fixed Data'!N$52)),0)</f>
        <v>-0.10525588932806328</v>
      </c>
      <c r="R85" s="21">
        <f>IF($F$82&lt;0,(IF(2050-Q$80&lt;=0,0,(2/(2050-Q$80+1))*(1-(SUM($E85:Q85)/$F$82))*$F$82*'Fixed Data'!O$52)),0)</f>
        <v>-9.6484565217391294E-2</v>
      </c>
      <c r="S85" s="21">
        <f>IF($F$82&lt;0,(IF(2050-R$80&lt;=0,0,(2/(2050-R$80+1))*(1-(SUM($E85:R85)/$F$82))*$F$82*'Fixed Data'!P$52)),0)</f>
        <v>-8.7713241106719381E-2</v>
      </c>
      <c r="T85" s="21">
        <f>IF($F$82&lt;0,(IF(2050-S$80&lt;=0,0,(2/(2050-S$80+1))*(1-(SUM($E85:S85)/$F$82))*$F$82*'Fixed Data'!Q$52)),0)</f>
        <v>-7.894191699604744E-2</v>
      </c>
      <c r="U85" s="21">
        <f>IF($F$82&lt;0,(IF(2050-T$80&lt;=0,0,(2/(2050-T$80+1))*(1-(SUM($E85:T85)/$F$82))*$F$82*'Fixed Data'!R$52)),0)</f>
        <v>-7.0170592885375499E-2</v>
      </c>
      <c r="V85" s="21">
        <f>IF($F$82&lt;0,(IF(2050-U$80&lt;=0,0,(2/(2050-U$80+1))*(1-(SUM($E85:U85)/$F$82))*$F$82*'Fixed Data'!S$52)),0)</f>
        <v>-6.139926877470353E-2</v>
      </c>
      <c r="W85" s="21">
        <f>IF($F$82&lt;0,(IF(2050-V$80&lt;=0,0,(2/(2050-V$80+1))*(1-(SUM($E85:V85)/$F$82))*$F$82*'Fixed Data'!T$52)),0)</f>
        <v>-5.262794466403161E-2</v>
      </c>
      <c r="X85" s="21">
        <f>IF($F$82&lt;0,(IF(2050-W$80&lt;=0,0,(2/(2050-W$80+1))*(1-(SUM($E85:W85)/$F$82))*$F$82*'Fixed Data'!U$52)),0)</f>
        <v>-4.385662055335969E-2</v>
      </c>
      <c r="Y85" s="21">
        <f>IF($F$82&lt;0,(IF(2050-X$80&lt;=0,0,(2/(2050-X$80+1))*(1-(SUM($E85:X85)/$F$82))*$F$82*'Fixed Data'!V$52)),0)</f>
        <v>-3.5085296442687756E-2</v>
      </c>
      <c r="Z85" s="21">
        <f>IF($F$82&lt;0,(IF(2050-Y$80&lt;=0,0,(2/(2050-Y$80+1))*(1-(SUM($E85:Y85)/$F$82))*$F$82*'Fixed Data'!W$52)),0)</f>
        <v>-2.6313972332015788E-2</v>
      </c>
      <c r="AA85" s="21">
        <f>IF($F$82&lt;0,(IF(2050-Z$80&lt;=0,0,(2/(2050-Z$80+1))*(1-(SUM($E85:Z85)/$F$82))*$F$82*'Fixed Data'!X$52)),0)</f>
        <v>-1.7542648221343937E-2</v>
      </c>
      <c r="AB85" s="21">
        <f>IF($F$82&lt;0,(IF(2050-AA$80&lt;=0,0,(2/(2050-AA$80+1))*(1-(SUM($E85:AA85)/$F$82))*$F$82*'Fixed Data'!Y$52)),0)</f>
        <v>-8.7713241106718888E-3</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409</v>
      </c>
      <c r="C86" t="s">
        <v>410</v>
      </c>
      <c r="D86" t="s">
        <v>389</v>
      </c>
      <c r="E86" s="18"/>
      <c r="F86" s="18"/>
      <c r="G86" s="18"/>
      <c r="H86" s="21">
        <f>IF($G$82&lt;0,(IF(2050-G$80&lt;=0,0,(2/(2050-G$80+1))*(1-(SUM($E86:G86)/$G$82))*$G$82*'Fixed Data'!E$52)),0)</f>
        <v>-0.20710181818181822</v>
      </c>
      <c r="I86" s="21">
        <f>IF($G$82&lt;0,(IF(2050-H$80&lt;=0,0,(2/(2050-H$80+1))*(1-(SUM($E86:H86)/$G$82))*$G$82*'Fixed Data'!F$52)),0)</f>
        <v>-0.19723982683982685</v>
      </c>
      <c r="J86" s="21">
        <f>IF($G$82&lt;0,(IF(2050-I$80&lt;=0,0,(2/(2050-I$80+1))*(1-(SUM($E86:I86)/$G$82))*$G$82*'Fixed Data'!G$52)),0)</f>
        <v>-0.18737783549783554</v>
      </c>
      <c r="K86" s="21">
        <f>IF($G$82&lt;0,(IF(2050-J$80&lt;=0,0,(2/(2050-J$80+1))*(1-(SUM($E86:J86)/$G$82))*$G$82*'Fixed Data'!H$52)),0)</f>
        <v>-0.17751584415584418</v>
      </c>
      <c r="L86" s="21">
        <f>IF($G$82&lt;0,(IF(2050-K$80&lt;=0,0,(2/(2050-K$80+1))*(1-(SUM($E86:K86)/$G$82))*$G$82*'Fixed Data'!I$52)),0)</f>
        <v>-0.16765385281385287</v>
      </c>
      <c r="M86" s="21">
        <f>IF($G$82&lt;0,(IF(2050-L$80&lt;=0,0,(2/(2050-L$80+1))*(1-(SUM($E86:L86)/$G$82))*$G$82*'Fixed Data'!J$52)),0)</f>
        <v>-0.1577918614718615</v>
      </c>
      <c r="N86" s="21">
        <f>IF($G$82&lt;0,(IF(2050-M$80&lt;=0,0,(2/(2050-M$80+1))*(1-(SUM($E86:M86)/$G$82))*$G$82*'Fixed Data'!K$52)),0)</f>
        <v>-0.14792987012987013</v>
      </c>
      <c r="O86" s="21">
        <f>IF($G$82&lt;0,(IF(2050-N$80&lt;=0,0,(2/(2050-N$80+1))*(1-(SUM($E86:N86)/$G$82))*$G$82*'Fixed Data'!L$52)),0)</f>
        <v>-0.13806787878787882</v>
      </c>
      <c r="P86" s="21">
        <f>IF($G$82&lt;0,(IF(2050-O$80&lt;=0,0,(2/(2050-O$80+1))*(1-(SUM($E86:O86)/$G$82))*$G$82*'Fixed Data'!M$52)),0)</f>
        <v>-0.12820588744588746</v>
      </c>
      <c r="Q86" s="21">
        <f>IF($G$82&lt;0,(IF(2050-P$80&lt;=0,0,(2/(2050-P$80+1))*(1-(SUM($E86:P86)/$G$82))*$G$82*'Fixed Data'!N$52)),0)</f>
        <v>-0.11834389610389616</v>
      </c>
      <c r="R86" s="21">
        <f>IF($G$82&lt;0,(IF(2050-Q$80&lt;=0,0,(2/(2050-Q$80+1))*(1-(SUM($E86:Q86)/$G$82))*$G$82*'Fixed Data'!O$52)),0)</f>
        <v>-0.10848190476190481</v>
      </c>
      <c r="S86" s="21">
        <f>IF($G$82&lt;0,(IF(2050-R$80&lt;=0,0,(2/(2050-R$80+1))*(1-(SUM($E86:R86)/$G$82))*$G$82*'Fixed Data'!P$52)),0)</f>
        <v>-9.8619913419913469E-2</v>
      </c>
      <c r="T86" s="21">
        <f>IF($G$82&lt;0,(IF(2050-S$80&lt;=0,0,(2/(2050-S$80+1))*(1-(SUM($E86:S86)/$G$82))*$G$82*'Fixed Data'!Q$52)),0)</f>
        <v>-8.8757922077922116E-2</v>
      </c>
      <c r="U86" s="21">
        <f>IF($G$82&lt;0,(IF(2050-T$80&lt;=0,0,(2/(2050-T$80+1))*(1-(SUM($E86:T86)/$G$82))*$G$82*'Fixed Data'!R$52)),0)</f>
        <v>-7.8895930735930764E-2</v>
      </c>
      <c r="V86" s="21">
        <f>IF($G$82&lt;0,(IF(2050-U$80&lt;=0,0,(2/(2050-U$80+1))*(1-(SUM($E86:U86)/$G$82))*$G$82*'Fixed Data'!S$52)),0)</f>
        <v>-6.9033939393939411E-2</v>
      </c>
      <c r="W86" s="21">
        <f>IF($G$82&lt;0,(IF(2050-V$80&lt;=0,0,(2/(2050-V$80+1))*(1-(SUM($E86:V86)/$G$82))*$G$82*'Fixed Data'!T$52)),0)</f>
        <v>-5.9171948051948149E-2</v>
      </c>
      <c r="X86" s="21">
        <f>IF($G$82&lt;0,(IF(2050-W$80&lt;=0,0,(2/(2050-W$80+1))*(1-(SUM($E86:W86)/$G$82))*$G$82*'Fixed Data'!U$52)),0)</f>
        <v>-4.9309956709956818E-2</v>
      </c>
      <c r="Y86" s="21">
        <f>IF($G$82&lt;0,(IF(2050-X$80&lt;=0,0,(2/(2050-X$80+1))*(1-(SUM($E86:X86)/$G$82))*$G$82*'Fixed Data'!V$52)),0)</f>
        <v>-3.9447965367965451E-2</v>
      </c>
      <c r="Z86" s="21">
        <f>IF($G$82&lt;0,(IF(2050-Y$80&lt;=0,0,(2/(2050-Y$80+1))*(1-(SUM($E86:Y86)/$G$82))*$G$82*'Fixed Data'!W$52)),0)</f>
        <v>-2.958597402597404E-2</v>
      </c>
      <c r="AA86" s="21">
        <f>IF($G$82&lt;0,(IF(2050-Z$80&lt;=0,0,(2/(2050-Z$80+1))*(1-(SUM($E86:Z86)/$G$82))*$G$82*'Fixed Data'!X$52)),0)</f>
        <v>-1.9723982683982691E-2</v>
      </c>
      <c r="AB86" s="21">
        <f>IF($G$82&lt;0,(IF(2050-AA$80&lt;=0,0,(2/(2050-AA$80+1))*(1-(SUM($E86:AA86)/$G$82))*$G$82*'Fixed Data'!Y$52)),0)</f>
        <v>-9.8619913419915155E-3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411</v>
      </c>
      <c r="C87" t="s">
        <v>412</v>
      </c>
      <c r="D87" t="s">
        <v>389</v>
      </c>
      <c r="E87" s="18"/>
      <c r="F87" s="18"/>
      <c r="G87" s="18"/>
      <c r="H87" s="18"/>
      <c r="I87" s="21">
        <f>IF($H$82&lt;0,(IF(2050-H$80&lt;=0,0,(2/(2050-H$80+1))*(1-(SUM($E87:H87)/$H$82))*$H$82*'Fixed Data'!F$52)),0)</f>
        <v>-0.2113471428571429</v>
      </c>
      <c r="J87" s="21">
        <f>IF($H$82&lt;0,(IF(2050-I$80&lt;=0,0,(2/(2050-I$80+1))*(1-(SUM($E87:I87)/$H$82))*$H$82*'Fixed Data'!G$52)),0)</f>
        <v>-0.20077978571428579</v>
      </c>
      <c r="K87" s="21">
        <f>IF($H$82&lt;0,(IF(2050-J$80&lt;=0,0,(2/(2050-J$80+1))*(1-(SUM($E87:J87)/$H$82))*$H$82*'Fixed Data'!H$52)),0)</f>
        <v>-0.19021242857142862</v>
      </c>
      <c r="L87" s="21">
        <f>IF($H$82&lt;0,(IF(2050-K$80&lt;=0,0,(2/(2050-K$80+1))*(1-(SUM($E87:K87)/$H$82))*$H$82*'Fixed Data'!I$52)),0)</f>
        <v>-0.17964507142857147</v>
      </c>
      <c r="M87" s="21">
        <f>IF($H$82&lt;0,(IF(2050-L$80&lt;=0,0,(2/(2050-L$80+1))*(1-(SUM($E87:L87)/$H$82))*$H$82*'Fixed Data'!J$52)),0)</f>
        <v>-0.16907771428571436</v>
      </c>
      <c r="N87" s="21">
        <f>IF($H$82&lt;0,(IF(2050-M$80&lt;=0,0,(2/(2050-M$80+1))*(1-(SUM($E87:M87)/$H$82))*$H$82*'Fixed Data'!K$52)),0)</f>
        <v>-0.15851035714285719</v>
      </c>
      <c r="O87" s="21">
        <f>IF($H$82&lt;0,(IF(2050-N$80&lt;=0,0,(2/(2050-N$80+1))*(1-(SUM($E87:N87)/$H$82))*$H$82*'Fixed Data'!L$52)),0)</f>
        <v>-0.14794300000000005</v>
      </c>
      <c r="P87" s="21">
        <f>IF($H$82&lt;0,(IF(2050-O$80&lt;=0,0,(2/(2050-O$80+1))*(1-(SUM($E87:O87)/$H$82))*$H$82*'Fixed Data'!M$52)),0)</f>
        <v>-0.1373756428571429</v>
      </c>
      <c r="Q87" s="21">
        <f>IF($H$82&lt;0,(IF(2050-P$80&lt;=0,0,(2/(2050-P$80+1))*(1-(SUM($E87:P87)/$H$82))*$H$82*'Fixed Data'!N$52)),0)</f>
        <v>-0.12680828571428576</v>
      </c>
      <c r="R87" s="21">
        <f>IF($H$82&lt;0,(IF(2050-Q$80&lt;=0,0,(2/(2050-Q$80+1))*(1-(SUM($E87:Q87)/$H$82))*$H$82*'Fixed Data'!O$52)),0)</f>
        <v>-0.11624092857142859</v>
      </c>
      <c r="S87" s="21">
        <f>IF($H$82&lt;0,(IF(2050-R$80&lt;=0,0,(2/(2050-R$80+1))*(1-(SUM($E87:R87)/$H$82))*$H$82*'Fixed Data'!P$52)),0)</f>
        <v>-0.10567357142857148</v>
      </c>
      <c r="T87" s="21">
        <f>IF($H$82&lt;0,(IF(2050-S$80&lt;=0,0,(2/(2050-S$80+1))*(1-(SUM($E87:S87)/$H$82))*$H$82*'Fixed Data'!Q$52)),0)</f>
        <v>-9.5106214285714322E-2</v>
      </c>
      <c r="U87" s="21">
        <f>IF($H$82&lt;0,(IF(2050-T$80&lt;=0,0,(2/(2050-T$80+1))*(1-(SUM($E87:T87)/$H$82))*$H$82*'Fixed Data'!R$52)),0)</f>
        <v>-8.4538857142857124E-2</v>
      </c>
      <c r="V87" s="21">
        <f>IF($H$82&lt;0,(IF(2050-U$80&lt;=0,0,(2/(2050-U$80+1))*(1-(SUM($E87:U87)/$H$82))*$H$82*'Fixed Data'!S$52)),0)</f>
        <v>-7.3971500000000009E-2</v>
      </c>
      <c r="W87" s="21">
        <f>IF($H$82&lt;0,(IF(2050-V$80&lt;=0,0,(2/(2050-V$80+1))*(1-(SUM($E87:V87)/$H$82))*$H$82*'Fixed Data'!T$52)),0)</f>
        <v>-6.3404142857142853E-2</v>
      </c>
      <c r="X87" s="21">
        <f>IF($H$82&lt;0,(IF(2050-W$80&lt;=0,0,(2/(2050-W$80+1))*(1-(SUM($E87:W87)/$H$82))*$H$82*'Fixed Data'!U$52)),0)</f>
        <v>-5.2836785714285704E-2</v>
      </c>
      <c r="Y87" s="21">
        <f>IF($H$82&lt;0,(IF(2050-X$80&lt;=0,0,(2/(2050-X$80+1))*(1-(SUM($E87:X87)/$H$82))*$H$82*'Fixed Data'!V$52)),0)</f>
        <v>-4.2269428571428631E-2</v>
      </c>
      <c r="Z87" s="21">
        <f>IF($H$82&lt;0,(IF(2050-Y$80&lt;=0,0,(2/(2050-Y$80+1))*(1-(SUM($E87:Y87)/$H$82))*$H$82*'Fixed Data'!W$52)),0)</f>
        <v>-3.1702071428571447E-2</v>
      </c>
      <c r="AA87" s="21">
        <f>IF($H$82&lt;0,(IF(2050-Z$80&lt;=0,0,(2/(2050-Z$80+1))*(1-(SUM($E87:Z87)/$H$82))*$H$82*'Fixed Data'!X$52)),0)</f>
        <v>-2.1134714285714052E-2</v>
      </c>
      <c r="AB87" s="21">
        <f>IF($H$82&lt;0,(IF(2050-AA$80&lt;=0,0,(2/(2050-AA$80+1))*(1-(SUM($E87:AA87)/$H$82))*$H$82*'Fixed Data'!Y$52)),0)</f>
        <v>-1.0567357142857108E-2</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413</v>
      </c>
      <c r="C88" t="s">
        <v>414</v>
      </c>
      <c r="D88" t="s">
        <v>389</v>
      </c>
      <c r="E88" s="18"/>
      <c r="F88" s="18"/>
      <c r="G88" s="18"/>
      <c r="H88" s="18"/>
      <c r="I88" s="18"/>
      <c r="J88" s="21">
        <f>IF($I$82&lt;0,(IF(2050-I$80&lt;=0,0,(2/(2050-I$80+1))*(1-(SUM($E88:I88)/$I$82))*$I$82*'Fixed Data'!G$52)),0)</f>
        <v>-0.22781200000000004</v>
      </c>
      <c r="K88" s="21">
        <f>IF($I$82&lt;0,(IF(2050-J$80&lt;=0,0,(2/(2050-J$80+1))*(1-(SUM($E88:J88)/$I$82))*$I$82*'Fixed Data'!H$52)),0)</f>
        <v>-0.21582189473684216</v>
      </c>
      <c r="L88" s="21">
        <f>IF($I$82&lt;0,(IF(2050-K$80&lt;=0,0,(2/(2050-K$80+1))*(1-(SUM($E88:K88)/$I$82))*$I$82*'Fixed Data'!I$52)),0)</f>
        <v>-0.20383178947368422</v>
      </c>
      <c r="M88" s="21">
        <f>IF($I$82&lt;0,(IF(2050-L$80&lt;=0,0,(2/(2050-L$80+1))*(1-(SUM($E88:L88)/$I$82))*$I$82*'Fixed Data'!J$52)),0)</f>
        <v>-0.19184168421052633</v>
      </c>
      <c r="N88" s="21">
        <f>IF($I$82&lt;0,(IF(2050-M$80&lt;=0,0,(2/(2050-M$80+1))*(1-(SUM($E88:M88)/$I$82))*$I$82*'Fixed Data'!K$52)),0)</f>
        <v>-0.17985157894736845</v>
      </c>
      <c r="O88" s="21">
        <f>IF($I$82&lt;0,(IF(2050-N$80&lt;=0,0,(2/(2050-N$80+1))*(1-(SUM($E88:N88)/$I$82))*$I$82*'Fixed Data'!L$52)),0)</f>
        <v>-0.16786147368421053</v>
      </c>
      <c r="P88" s="21">
        <f>IF($I$82&lt;0,(IF(2050-O$80&lt;=0,0,(2/(2050-O$80+1))*(1-(SUM($E88:O88)/$I$82))*$I$82*'Fixed Data'!M$52)),0)</f>
        <v>-0.15587136842105265</v>
      </c>
      <c r="Q88" s="21">
        <f>IF($I$82&lt;0,(IF(2050-P$80&lt;=0,0,(2/(2050-P$80+1))*(1-(SUM($E88:P88)/$I$82))*$I$82*'Fixed Data'!N$52)),0)</f>
        <v>-0.14388126315789473</v>
      </c>
      <c r="R88" s="21">
        <f>IF($I$82&lt;0,(IF(2050-Q$80&lt;=0,0,(2/(2050-Q$80+1))*(1-(SUM($E88:Q88)/$I$82))*$I$82*'Fixed Data'!O$52)),0)</f>
        <v>-0.13189115789473685</v>
      </c>
      <c r="S88" s="21">
        <f>IF($I$82&lt;0,(IF(2050-R$80&lt;=0,0,(2/(2050-R$80+1))*(1-(SUM($E88:R88)/$I$82))*$I$82*'Fixed Data'!P$52)),0)</f>
        <v>-0.11990105263157898</v>
      </c>
      <c r="T88" s="21">
        <f>IF($I$82&lt;0,(IF(2050-S$80&lt;=0,0,(2/(2050-S$80+1))*(1-(SUM($E88:S88)/$I$82))*$I$82*'Fixed Data'!Q$52)),0)</f>
        <v>-0.10791094736842111</v>
      </c>
      <c r="U88" s="21">
        <f>IF($I$82&lt;0,(IF(2050-T$80&lt;=0,0,(2/(2050-T$80+1))*(1-(SUM($E88:T88)/$I$82))*$I$82*'Fixed Data'!R$52)),0)</f>
        <v>-9.5920842105263193E-2</v>
      </c>
      <c r="V88" s="21">
        <f>IF($I$82&lt;0,(IF(2050-U$80&lt;=0,0,(2/(2050-U$80+1))*(1-(SUM($E88:U88)/$I$82))*$I$82*'Fixed Data'!S$52)),0)</f>
        <v>-8.393073684210528E-2</v>
      </c>
      <c r="W88" s="21">
        <f>IF($I$82&lt;0,(IF(2050-V$80&lt;=0,0,(2/(2050-V$80+1))*(1-(SUM($E88:V88)/$I$82))*$I$82*'Fixed Data'!T$52)),0)</f>
        <v>-7.1940631578947381E-2</v>
      </c>
      <c r="X88" s="21">
        <f>IF($I$82&lt;0,(IF(2050-W$80&lt;=0,0,(2/(2050-W$80+1))*(1-(SUM($E88:W88)/$I$82))*$I$82*'Fixed Data'!U$52)),0)</f>
        <v>-5.9950526315789496E-2</v>
      </c>
      <c r="Y88" s="21">
        <f>IF($I$82&lt;0,(IF(2050-X$80&lt;=0,0,(2/(2050-X$80+1))*(1-(SUM($E88:X88)/$I$82))*$I$82*'Fixed Data'!V$52)),0)</f>
        <v>-4.7960421052631638E-2</v>
      </c>
      <c r="Z88" s="21">
        <f>IF($I$82&lt;0,(IF(2050-Y$80&lt;=0,0,(2/(2050-Y$80+1))*(1-(SUM($E88:Y88)/$I$82))*$I$82*'Fixed Data'!W$52)),0)</f>
        <v>-3.5970315789473802E-2</v>
      </c>
      <c r="AA88" s="21">
        <f>IF($I$82&lt;0,(IF(2050-Z$80&lt;=0,0,(2/(2050-Z$80+1))*(1-(SUM($E88:Z88)/$I$82))*$I$82*'Fixed Data'!X$52)),0)</f>
        <v>-2.3980210526315698E-2</v>
      </c>
      <c r="AB88" s="21">
        <f>IF($I$82&lt;0,(IF(2050-AA$80&lt;=0,0,(2/(2050-AA$80+1))*(1-(SUM($E88:AA88)/$I$82))*$I$82*'Fixed Data'!Y$52)),0)</f>
        <v>-1.1990105263157681E-2</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415</v>
      </c>
      <c r="C89" t="s">
        <v>416</v>
      </c>
      <c r="D89" t="s">
        <v>389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417</v>
      </c>
      <c r="C90" t="s">
        <v>418</v>
      </c>
      <c r="D90" t="s">
        <v>389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419</v>
      </c>
      <c r="C91" t="s">
        <v>420</v>
      </c>
      <c r="D91" t="s">
        <v>389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421</v>
      </c>
      <c r="C92" t="s">
        <v>422</v>
      </c>
      <c r="D92" t="s">
        <v>389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423</v>
      </c>
      <c r="C93" t="s">
        <v>424</v>
      </c>
      <c r="D93" t="s">
        <v>389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425</v>
      </c>
      <c r="C94" t="s">
        <v>426</v>
      </c>
      <c r="D94" t="s">
        <v>389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427</v>
      </c>
      <c r="C95" t="s">
        <v>428</v>
      </c>
      <c r="D95" t="s">
        <v>389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429</v>
      </c>
      <c r="C96" t="s">
        <v>430</v>
      </c>
      <c r="D96" t="s">
        <v>389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431</v>
      </c>
      <c r="C97" t="s">
        <v>432</v>
      </c>
      <c r="D97" t="s">
        <v>389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433</v>
      </c>
      <c r="C98" t="s">
        <v>434</v>
      </c>
      <c r="D98" t="s">
        <v>389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435</v>
      </c>
      <c r="C99" t="s">
        <v>436</v>
      </c>
      <c r="D99" t="s">
        <v>389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437</v>
      </c>
      <c r="C100" t="s">
        <v>438</v>
      </c>
      <c r="D100" t="s">
        <v>389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439</v>
      </c>
      <c r="C101" t="s">
        <v>440</v>
      </c>
      <c r="D101" t="s">
        <v>389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441</v>
      </c>
      <c r="C102" t="s">
        <v>442</v>
      </c>
      <c r="D102" t="s">
        <v>389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443</v>
      </c>
      <c r="C103" t="s">
        <v>444</v>
      </c>
      <c r="D103" t="s">
        <v>389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445</v>
      </c>
      <c r="C104" t="s">
        <v>446</v>
      </c>
      <c r="D104" t="s">
        <v>389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447</v>
      </c>
      <c r="C105" t="s">
        <v>448</v>
      </c>
      <c r="D105" t="s">
        <v>389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449</v>
      </c>
      <c r="C106" t="s">
        <v>450</v>
      </c>
      <c r="D106" t="s">
        <v>389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451</v>
      </c>
      <c r="C107" t="s">
        <v>452</v>
      </c>
      <c r="D107" t="s">
        <v>389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526</v>
      </c>
      <c r="C108" t="s">
        <v>527</v>
      </c>
      <c r="D108" t="s">
        <v>389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528</v>
      </c>
      <c r="C109" t="s">
        <v>529</v>
      </c>
      <c r="D109" t="s">
        <v>389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530</v>
      </c>
      <c r="C110" t="s">
        <v>531</v>
      </c>
      <c r="D110" t="s">
        <v>389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532</v>
      </c>
      <c r="C111" t="s">
        <v>533</v>
      </c>
      <c r="D111" t="s">
        <v>389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534</v>
      </c>
      <c r="C112" t="s">
        <v>535</v>
      </c>
      <c r="D112" t="s">
        <v>389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536</v>
      </c>
      <c r="C113" t="s">
        <v>537</v>
      </c>
      <c r="D113" t="s">
        <v>389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538</v>
      </c>
      <c r="C114" t="s">
        <v>539</v>
      </c>
      <c r="D114" t="s">
        <v>389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540</v>
      </c>
      <c r="C115" t="s">
        <v>541</v>
      </c>
      <c r="D115" t="s">
        <v>389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542</v>
      </c>
      <c r="C116" t="s">
        <v>543</v>
      </c>
      <c r="D116" t="s">
        <v>389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544</v>
      </c>
      <c r="C117" t="s">
        <v>545</v>
      </c>
      <c r="D117" t="s">
        <v>389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546</v>
      </c>
      <c r="C118" t="s">
        <v>547</v>
      </c>
      <c r="D118" t="s">
        <v>389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548</v>
      </c>
      <c r="C119" t="s">
        <v>549</v>
      </c>
      <c r="D119" t="s">
        <v>389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550</v>
      </c>
      <c r="C120" t="s">
        <v>551</v>
      </c>
      <c r="D120" t="s">
        <v>389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552</v>
      </c>
      <c r="C121" t="s">
        <v>553</v>
      </c>
      <c r="D121" t="s">
        <v>389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554</v>
      </c>
      <c r="C122" t="s">
        <v>555</v>
      </c>
      <c r="D122" t="s">
        <v>389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556</v>
      </c>
      <c r="C123" t="s">
        <v>557</v>
      </c>
      <c r="D123" t="s">
        <v>389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558</v>
      </c>
      <c r="C124" t="s">
        <v>559</v>
      </c>
      <c r="D124" t="s">
        <v>389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560</v>
      </c>
      <c r="C125" t="s">
        <v>561</v>
      </c>
      <c r="D125" t="s">
        <v>389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562</v>
      </c>
      <c r="C126" t="s">
        <v>563</v>
      </c>
      <c r="D126" t="s">
        <v>389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564</v>
      </c>
      <c r="C127" t="s">
        <v>565</v>
      </c>
      <c r="D127" t="s">
        <v>389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453</v>
      </c>
      <c r="C128" t="s">
        <v>454</v>
      </c>
      <c r="D128" t="s">
        <v>389</v>
      </c>
      <c r="E128" s="21">
        <f>SUM(E84:E127)</f>
        <v>0</v>
      </c>
      <c r="F128" s="21">
        <f t="shared" ref="F128:AW128" si="10">SUM(F84:F127)</f>
        <v>-0.18984333333333336</v>
      </c>
      <c r="G128" s="21">
        <f t="shared" si="10"/>
        <v>-0.37455840579710153</v>
      </c>
      <c r="H128" s="21">
        <f t="shared" si="10"/>
        <v>-0.56463484189723334</v>
      </c>
      <c r="I128" s="21">
        <f t="shared" si="10"/>
        <v>-0.74909461133069843</v>
      </c>
      <c r="J128" s="21">
        <f t="shared" si="10"/>
        <v>-0.93945188076416364</v>
      </c>
      <c r="K128" s="21">
        <f t="shared" si="10"/>
        <v>-0.8900070449344708</v>
      </c>
      <c r="L128" s="21">
        <f t="shared" si="10"/>
        <v>-0.84056220910477786</v>
      </c>
      <c r="M128" s="21">
        <f t="shared" si="10"/>
        <v>-0.79111737327508513</v>
      </c>
      <c r="N128" s="21">
        <f t="shared" si="10"/>
        <v>-0.7416725374453923</v>
      </c>
      <c r="O128" s="21">
        <f t="shared" si="10"/>
        <v>-0.69222770161569946</v>
      </c>
      <c r="P128" s="21">
        <f t="shared" si="10"/>
        <v>-0.64278286578600663</v>
      </c>
      <c r="Q128" s="21">
        <f t="shared" si="10"/>
        <v>-0.59333802995631391</v>
      </c>
      <c r="R128" s="21">
        <f t="shared" si="10"/>
        <v>-0.54389319412662096</v>
      </c>
      <c r="S128" s="21">
        <f t="shared" si="10"/>
        <v>-0.49444835829692824</v>
      </c>
      <c r="T128" s="21">
        <f t="shared" si="10"/>
        <v>-0.4450035224672354</v>
      </c>
      <c r="U128" s="21">
        <f t="shared" si="10"/>
        <v>-0.39555868663754251</v>
      </c>
      <c r="V128" s="21">
        <f t="shared" si="10"/>
        <v>-0.34611385080784968</v>
      </c>
      <c r="W128" s="21">
        <f t="shared" si="10"/>
        <v>-0.29666901497815695</v>
      </c>
      <c r="X128" s="21">
        <f t="shared" si="10"/>
        <v>-0.24722417914846417</v>
      </c>
      <c r="Y128" s="21">
        <f t="shared" si="10"/>
        <v>-0.19777934331877151</v>
      </c>
      <c r="Z128" s="21">
        <f t="shared" si="10"/>
        <v>-0.14833450748907853</v>
      </c>
      <c r="AA128" s="21">
        <f t="shared" si="10"/>
        <v>-9.8889671659385447E-2</v>
      </c>
      <c r="AB128" s="21">
        <f t="shared" si="10"/>
        <v>-4.9444835829692474E-2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455</v>
      </c>
      <c r="C129" t="s">
        <v>456</v>
      </c>
      <c r="D129" t="s">
        <v>389</v>
      </c>
      <c r="E129" s="21">
        <v>0</v>
      </c>
      <c r="F129" s="21">
        <f>E131</f>
        <v>-2.2781200000000004</v>
      </c>
      <c r="G129" s="21">
        <f t="shared" ref="G129:AW129" si="11">F131</f>
        <v>-4.3074216666666674</v>
      </c>
      <c r="H129" s="21">
        <f t="shared" si="11"/>
        <v>-6.2109832608695665</v>
      </c>
      <c r="I129" s="21">
        <f t="shared" si="11"/>
        <v>-7.865493418972334</v>
      </c>
      <c r="J129" s="21">
        <f t="shared" si="11"/>
        <v>-9.394518807641635</v>
      </c>
      <c r="K129" s="21">
        <f t="shared" si="11"/>
        <v>-8.4550669268774712</v>
      </c>
      <c r="L129" s="21">
        <f t="shared" si="11"/>
        <v>-7.5650598819430002</v>
      </c>
      <c r="M129" s="21">
        <f t="shared" si="11"/>
        <v>-6.724497672838222</v>
      </c>
      <c r="N129" s="21">
        <f t="shared" si="11"/>
        <v>-5.9333802995631366</v>
      </c>
      <c r="O129" s="21">
        <f t="shared" si="11"/>
        <v>-5.1917077621177441</v>
      </c>
      <c r="P129" s="21">
        <f t="shared" si="11"/>
        <v>-4.4994800605020444</v>
      </c>
      <c r="Q129" s="21">
        <f t="shared" si="11"/>
        <v>-3.8566971947160376</v>
      </c>
      <c r="R129" s="21">
        <f t="shared" si="11"/>
        <v>-3.2633591647597235</v>
      </c>
      <c r="S129" s="21">
        <f t="shared" si="11"/>
        <v>-2.7194659706331024</v>
      </c>
      <c r="T129" s="21">
        <f t="shared" si="11"/>
        <v>-2.225017612336174</v>
      </c>
      <c r="U129" s="21">
        <f t="shared" si="11"/>
        <v>-1.7800140898689385</v>
      </c>
      <c r="V129" s="21">
        <f t="shared" si="11"/>
        <v>-1.384455403231396</v>
      </c>
      <c r="W129" s="21">
        <f t="shared" si="11"/>
        <v>-1.0383415524235464</v>
      </c>
      <c r="X129" s="21">
        <f t="shared" si="11"/>
        <v>-0.74167253744538941</v>
      </c>
      <c r="Y129" s="21">
        <f t="shared" si="11"/>
        <v>-0.49444835829692524</v>
      </c>
      <c r="Z129" s="21">
        <f t="shared" si="11"/>
        <v>-0.29666901497815373</v>
      </c>
      <c r="AA129" s="21">
        <f t="shared" si="11"/>
        <v>-0.1483345074890752</v>
      </c>
      <c r="AB129" s="21">
        <f t="shared" si="11"/>
        <v>-4.9444835829689754E-2</v>
      </c>
      <c r="AC129" s="21">
        <f t="shared" si="11"/>
        <v>2.7200464103316335E-15</v>
      </c>
      <c r="AD129" s="21">
        <f t="shared" si="11"/>
        <v>2.7200464103316335E-15</v>
      </c>
      <c r="AE129" s="21">
        <f t="shared" si="11"/>
        <v>2.7200464103316335E-15</v>
      </c>
      <c r="AF129" s="21">
        <f t="shared" si="11"/>
        <v>2.7200464103316335E-15</v>
      </c>
      <c r="AG129" s="21">
        <f t="shared" si="11"/>
        <v>2.7200464103316335E-15</v>
      </c>
      <c r="AH129" s="21">
        <f t="shared" si="11"/>
        <v>2.7200464103316335E-15</v>
      </c>
      <c r="AI129" s="21">
        <f t="shared" si="11"/>
        <v>2.7200464103316335E-15</v>
      </c>
      <c r="AJ129" s="21">
        <f t="shared" si="11"/>
        <v>2.7200464103316335E-15</v>
      </c>
      <c r="AK129" s="21">
        <f t="shared" si="11"/>
        <v>2.7200464103316335E-15</v>
      </c>
      <c r="AL129" s="21">
        <f t="shared" si="11"/>
        <v>2.7200464103316335E-15</v>
      </c>
      <c r="AM129" s="21">
        <f t="shared" si="11"/>
        <v>2.7200464103316335E-15</v>
      </c>
      <c r="AN129" s="21">
        <f t="shared" si="11"/>
        <v>2.7200464103316335E-15</v>
      </c>
      <c r="AO129" s="21">
        <f t="shared" si="11"/>
        <v>2.7200464103316335E-15</v>
      </c>
      <c r="AP129" s="21">
        <f t="shared" si="11"/>
        <v>2.7200464103316335E-15</v>
      </c>
      <c r="AQ129" s="21">
        <f t="shared" si="11"/>
        <v>2.7200464103316335E-15</v>
      </c>
      <c r="AR129" s="21">
        <f t="shared" si="11"/>
        <v>2.7200464103316335E-15</v>
      </c>
      <c r="AS129" s="21">
        <f t="shared" si="11"/>
        <v>2.7200464103316335E-15</v>
      </c>
      <c r="AT129" s="21">
        <f t="shared" si="11"/>
        <v>2.7200464103316335E-15</v>
      </c>
      <c r="AU129" s="21">
        <f t="shared" si="11"/>
        <v>2.7200464103316335E-15</v>
      </c>
      <c r="AV129" s="21">
        <f t="shared" si="11"/>
        <v>2.7200464103316335E-15</v>
      </c>
      <c r="AW129" s="21">
        <f t="shared" si="11"/>
        <v>2.7200464103316335E-15</v>
      </c>
      <c r="AX129" s="21">
        <f>AW131</f>
        <v>2.7200464103316335E-15</v>
      </c>
      <c r="AY129" s="21">
        <f>AX131</f>
        <v>2.7200464103316335E-15</v>
      </c>
      <c r="AZ129" s="21">
        <f>AY131</f>
        <v>2.7200464103316335E-15</v>
      </c>
      <c r="BA129" s="21">
        <f>AZ131</f>
        <v>2.7200464103316335E-15</v>
      </c>
      <c r="BB129" s="21">
        <f>BA131</f>
        <v>2.7200464103316335E-15</v>
      </c>
    </row>
    <row r="130" spans="1:54" ht="15" customHeight="1" outlineLevel="2">
      <c r="A130" s="8"/>
      <c r="B130" t="s">
        <v>457</v>
      </c>
      <c r="C130" t="s">
        <v>458</v>
      </c>
      <c r="D130" t="s">
        <v>389</v>
      </c>
      <c r="E130" s="21">
        <f>E131*(1/(1+'Fixed Data'!$B$10))</f>
        <v>-2.1921862971516557</v>
      </c>
      <c r="F130" s="21">
        <f>F131*(1/(1+'Fixed Data'!$B$10))</f>
        <v>-4.1449400179625364</v>
      </c>
      <c r="G130" s="21">
        <f>G131*(1/(1+'Fixed Data'!$B$10))</f>
        <v>-5.9766967483348417</v>
      </c>
      <c r="H130" s="21">
        <f>H131*(1/(1+'Fixed Data'!$B$10))</f>
        <v>-7.5687965925445875</v>
      </c>
      <c r="I130" s="21">
        <f>I131*(1/(1+'Fixed Data'!$B$10))</f>
        <v>-9.0401451189777102</v>
      </c>
      <c r="J130" s="21">
        <f>J131*(1/(1+'Fixed Data'!$B$10))</f>
        <v>-8.136130607079938</v>
      </c>
      <c r="K130" s="21">
        <f>K131*(1/(1+'Fixed Data'!$B$10))</f>
        <v>-7.2796958063346819</v>
      </c>
      <c r="L130" s="21">
        <f>L131*(1/(1+'Fixed Data'!$B$10))</f>
        <v>-6.4708407167419386</v>
      </c>
      <c r="M130" s="21">
        <f>M131*(1/(1+'Fixed Data'!$B$10))</f>
        <v>-5.7095653383017106</v>
      </c>
      <c r="N130" s="21">
        <f>N131*(1/(1+'Fixed Data'!$B$10))</f>
        <v>-4.9958696710139963</v>
      </c>
      <c r="O130" s="21">
        <f>O131*(1/(1+'Fixed Data'!$B$10))</f>
        <v>-4.3297537148787963</v>
      </c>
      <c r="P130" s="21">
        <f>P131*(1/(1+'Fixed Data'!$B$10))</f>
        <v>-3.7112174698961105</v>
      </c>
      <c r="Q130" s="21">
        <f>Q131*(1/(1+'Fixed Data'!$B$10))</f>
        <v>-3.140260936065939</v>
      </c>
      <c r="R130" s="21">
        <f>R131*(1/(1+'Fixed Data'!$B$10))</f>
        <v>-2.6168841133882821</v>
      </c>
      <c r="S130" s="21">
        <f>S131*(1/(1+'Fixed Data'!$B$10))</f>
        <v>-2.1410870018631392</v>
      </c>
      <c r="T130" s="21">
        <f>T131*(1/(1+'Fixed Data'!$B$10))</f>
        <v>-1.7128696014905107</v>
      </c>
      <c r="U130" s="21">
        <f>U131*(1/(1+'Fixed Data'!$B$10))</f>
        <v>-1.3322319122703967</v>
      </c>
      <c r="V130" s="21">
        <f>V131*(1/(1+'Fixed Data'!$B$10))</f>
        <v>-0.99917393420279688</v>
      </c>
      <c r="W130" s="21">
        <f>W131*(1/(1+'Fixed Data'!$B$10))</f>
        <v>-0.71369566728771128</v>
      </c>
      <c r="X130" s="21">
        <f>X131*(1/(1+'Fixed Data'!$B$10))</f>
        <v>-0.47579711152513982</v>
      </c>
      <c r="Y130" s="21">
        <f>Y131*(1/(1+'Fixed Data'!$B$10))</f>
        <v>-0.28547826691508255</v>
      </c>
      <c r="Z130" s="21">
        <f>Z131*(1/(1+'Fixed Data'!$B$10))</f>
        <v>-0.14273913345753966</v>
      </c>
      <c r="AA130" s="21">
        <f>AA131*(1/(1+'Fixed Data'!$B$10))</f>
        <v>-4.757971115251132E-2</v>
      </c>
      <c r="AB130" s="21">
        <f>AB131*(1/(1+'Fixed Data'!$B$10))</f>
        <v>2.6174426581328271E-15</v>
      </c>
      <c r="AC130" s="21">
        <f>AC131*(1/(1+'Fixed Data'!$B$10))</f>
        <v>2.6174426581328271E-15</v>
      </c>
      <c r="AD130" s="21">
        <f>AD131*(1/(1+'Fixed Data'!$B$10))</f>
        <v>2.6174426581328271E-15</v>
      </c>
      <c r="AE130" s="21">
        <f>AE131*(1/(1+'Fixed Data'!$B$10))</f>
        <v>2.6174426581328271E-15</v>
      </c>
      <c r="AF130" s="21">
        <f>AF131*(1/(1+'Fixed Data'!$B$10))</f>
        <v>2.6174426581328271E-15</v>
      </c>
      <c r="AG130" s="21">
        <f>AG131*(1/(1+'Fixed Data'!$B$10))</f>
        <v>2.6174426581328271E-15</v>
      </c>
      <c r="AH130" s="21">
        <f>AH131*(1/(1+'Fixed Data'!$B$10))</f>
        <v>2.6174426581328271E-15</v>
      </c>
      <c r="AI130" s="21">
        <f>AI131*(1/(1+'Fixed Data'!$B$10))</f>
        <v>2.6174426581328271E-15</v>
      </c>
      <c r="AJ130" s="21">
        <f>AJ131*(1/(1+'Fixed Data'!$B$10))</f>
        <v>2.6174426581328271E-15</v>
      </c>
      <c r="AK130" s="21">
        <f>AK131*(1/(1+'Fixed Data'!$B$10))</f>
        <v>2.6174426581328271E-15</v>
      </c>
      <c r="AL130" s="21">
        <f>AL131*(1/(1+'Fixed Data'!$B$10))</f>
        <v>2.6174426581328271E-15</v>
      </c>
      <c r="AM130" s="21">
        <f>AM131*(1/(1+'Fixed Data'!$B$10))</f>
        <v>2.6174426581328271E-15</v>
      </c>
      <c r="AN130" s="21">
        <f>AN131*(1/(1+'Fixed Data'!$B$10))</f>
        <v>2.6174426581328271E-15</v>
      </c>
      <c r="AO130" s="21">
        <f>AO131*(1/(1+'Fixed Data'!$B$10))</f>
        <v>2.6174426581328271E-15</v>
      </c>
      <c r="AP130" s="21">
        <f>AP131*(1/(1+'Fixed Data'!$B$10))</f>
        <v>2.6174426581328271E-15</v>
      </c>
      <c r="AQ130" s="21">
        <f>AQ131*(1/(1+'Fixed Data'!$B$10))</f>
        <v>2.6174426581328271E-15</v>
      </c>
      <c r="AR130" s="21">
        <f>AR131*(1/(1+'Fixed Data'!$B$10))</f>
        <v>2.6174426581328271E-15</v>
      </c>
      <c r="AS130" s="21">
        <f>AS131*(1/(1+'Fixed Data'!$B$10))</f>
        <v>2.6174426581328271E-15</v>
      </c>
      <c r="AT130" s="21">
        <f>AT131*(1/(1+'Fixed Data'!$B$10))</f>
        <v>2.6174426581328271E-15</v>
      </c>
      <c r="AU130" s="21">
        <f>AU131*(1/(1+'Fixed Data'!$B$10))</f>
        <v>2.6174426581328271E-15</v>
      </c>
      <c r="AV130" s="21">
        <f>AV131*(1/(1+'Fixed Data'!$B$10))</f>
        <v>2.6174426581328271E-15</v>
      </c>
      <c r="AW130" s="21">
        <f>AW131*(1/(1+'Fixed Data'!$B$10))</f>
        <v>2.6174426581328271E-15</v>
      </c>
      <c r="AX130" s="21">
        <f>AX131*(1/(1+'Fixed Data'!$B$10))</f>
        <v>2.6174426581328271E-15</v>
      </c>
      <c r="AY130" s="21">
        <f>AY131*(1/(1+'Fixed Data'!$B$10))</f>
        <v>2.6174426581328271E-15</v>
      </c>
      <c r="AZ130" s="21">
        <f>AZ131*(1/(1+'Fixed Data'!$B$10))</f>
        <v>2.6174426581328271E-15</v>
      </c>
      <c r="BA130" s="21">
        <f>BA131*(1/(1+'Fixed Data'!$B$10))</f>
        <v>2.6174426581328271E-15</v>
      </c>
      <c r="BB130" s="21">
        <f>BB131*(1/(1+'Fixed Data'!$B$10))</f>
        <v>2.6174426581328271E-15</v>
      </c>
    </row>
    <row r="131" spans="1:54" ht="13.9" customHeight="1" outlineLevel="2">
      <c r="A131" s="8"/>
      <c r="B131" t="s">
        <v>459</v>
      </c>
      <c r="C131" t="s">
        <v>460</v>
      </c>
      <c r="D131" t="s">
        <v>389</v>
      </c>
      <c r="E131" s="21">
        <f t="shared" ref="E131:BB131" si="12">E82-E128+E129</f>
        <v>-2.2781200000000004</v>
      </c>
      <c r="F131" s="21">
        <f t="shared" si="12"/>
        <v>-4.3074216666666674</v>
      </c>
      <c r="G131" s="21">
        <f t="shared" si="12"/>
        <v>-6.2109832608695665</v>
      </c>
      <c r="H131" s="21">
        <f t="shared" si="12"/>
        <v>-7.865493418972334</v>
      </c>
      <c r="I131" s="21">
        <f t="shared" si="12"/>
        <v>-9.394518807641635</v>
      </c>
      <c r="J131" s="21">
        <f t="shared" si="12"/>
        <v>-8.4550669268774712</v>
      </c>
      <c r="K131" s="21">
        <f t="shared" si="12"/>
        <v>-7.5650598819430002</v>
      </c>
      <c r="L131" s="21">
        <f t="shared" si="12"/>
        <v>-6.724497672838222</v>
      </c>
      <c r="M131" s="21">
        <f t="shared" si="12"/>
        <v>-5.9333802995631366</v>
      </c>
      <c r="N131" s="21">
        <f t="shared" si="12"/>
        <v>-5.1917077621177441</v>
      </c>
      <c r="O131" s="21">
        <f t="shared" si="12"/>
        <v>-4.4994800605020444</v>
      </c>
      <c r="P131" s="21">
        <f t="shared" si="12"/>
        <v>-3.8566971947160376</v>
      </c>
      <c r="Q131" s="21">
        <f t="shared" si="12"/>
        <v>-3.2633591647597235</v>
      </c>
      <c r="R131" s="21">
        <f t="shared" si="12"/>
        <v>-2.7194659706331024</v>
      </c>
      <c r="S131" s="21">
        <f t="shared" si="12"/>
        <v>-2.225017612336174</v>
      </c>
      <c r="T131" s="21">
        <f t="shared" si="12"/>
        <v>-1.7800140898689385</v>
      </c>
      <c r="U131" s="21">
        <f t="shared" si="12"/>
        <v>-1.384455403231396</v>
      </c>
      <c r="V131" s="21">
        <f t="shared" si="12"/>
        <v>-1.0383415524235464</v>
      </c>
      <c r="W131" s="21">
        <f t="shared" si="12"/>
        <v>-0.74167253744538941</v>
      </c>
      <c r="X131" s="21">
        <f t="shared" si="12"/>
        <v>-0.49444835829692524</v>
      </c>
      <c r="Y131" s="21">
        <f t="shared" si="12"/>
        <v>-0.29666901497815373</v>
      </c>
      <c r="Z131" s="21">
        <f t="shared" si="12"/>
        <v>-0.1483345074890752</v>
      </c>
      <c r="AA131" s="21">
        <f t="shared" si="12"/>
        <v>-4.9444835829689754E-2</v>
      </c>
      <c r="AB131" s="21">
        <f t="shared" si="12"/>
        <v>2.7200464103316335E-15</v>
      </c>
      <c r="AC131" s="21">
        <f t="shared" si="12"/>
        <v>2.7200464103316335E-15</v>
      </c>
      <c r="AD131" s="21">
        <f t="shared" si="12"/>
        <v>2.7200464103316335E-15</v>
      </c>
      <c r="AE131" s="21">
        <f t="shared" si="12"/>
        <v>2.7200464103316335E-15</v>
      </c>
      <c r="AF131" s="21">
        <f t="shared" si="12"/>
        <v>2.7200464103316335E-15</v>
      </c>
      <c r="AG131" s="21">
        <f t="shared" si="12"/>
        <v>2.7200464103316335E-15</v>
      </c>
      <c r="AH131" s="21">
        <f t="shared" si="12"/>
        <v>2.7200464103316335E-15</v>
      </c>
      <c r="AI131" s="21">
        <f t="shared" si="12"/>
        <v>2.7200464103316335E-15</v>
      </c>
      <c r="AJ131" s="21">
        <f t="shared" si="12"/>
        <v>2.7200464103316335E-15</v>
      </c>
      <c r="AK131" s="21">
        <f t="shared" si="12"/>
        <v>2.7200464103316335E-15</v>
      </c>
      <c r="AL131" s="21">
        <f t="shared" si="12"/>
        <v>2.7200464103316335E-15</v>
      </c>
      <c r="AM131" s="21">
        <f t="shared" si="12"/>
        <v>2.7200464103316335E-15</v>
      </c>
      <c r="AN131" s="21">
        <f t="shared" si="12"/>
        <v>2.7200464103316335E-15</v>
      </c>
      <c r="AO131" s="21">
        <f t="shared" si="12"/>
        <v>2.7200464103316335E-15</v>
      </c>
      <c r="AP131" s="21">
        <f t="shared" si="12"/>
        <v>2.7200464103316335E-15</v>
      </c>
      <c r="AQ131" s="21">
        <f t="shared" si="12"/>
        <v>2.7200464103316335E-15</v>
      </c>
      <c r="AR131" s="21">
        <f t="shared" si="12"/>
        <v>2.7200464103316335E-15</v>
      </c>
      <c r="AS131" s="21">
        <f t="shared" si="12"/>
        <v>2.7200464103316335E-15</v>
      </c>
      <c r="AT131" s="21">
        <f t="shared" si="12"/>
        <v>2.7200464103316335E-15</v>
      </c>
      <c r="AU131" s="21">
        <f t="shared" si="12"/>
        <v>2.7200464103316335E-15</v>
      </c>
      <c r="AV131" s="21">
        <f t="shared" si="12"/>
        <v>2.7200464103316335E-15</v>
      </c>
      <c r="AW131" s="21">
        <f t="shared" si="12"/>
        <v>2.7200464103316335E-15</v>
      </c>
      <c r="AX131" s="21">
        <f t="shared" si="12"/>
        <v>2.7200464103316335E-15</v>
      </c>
      <c r="AY131" s="21">
        <f t="shared" si="12"/>
        <v>2.7200464103316335E-15</v>
      </c>
      <c r="AZ131" s="21">
        <f t="shared" si="12"/>
        <v>2.7200464103316335E-15</v>
      </c>
      <c r="BA131" s="21">
        <f t="shared" si="12"/>
        <v>2.7200464103316335E-15</v>
      </c>
      <c r="BB131" s="21">
        <f t="shared" si="12"/>
        <v>2.7200464103316335E-15</v>
      </c>
    </row>
    <row r="132" spans="1:54" ht="14.5" outlineLevel="2">
      <c r="A132" s="8"/>
      <c r="B132" t="s">
        <v>461</v>
      </c>
      <c r="C132" t="s">
        <v>462</v>
      </c>
      <c r="D132" t="s">
        <v>389</v>
      </c>
      <c r="E132" s="21">
        <f>AVERAGE(E129:E130)*'Fixed Data'!$B$10</f>
        <v>-4.2966851424172448E-2</v>
      </c>
      <c r="F132" s="21">
        <f>AVERAGE(F129:F130)*'Fixed Data'!$B$10</f>
        <v>-0.12589197635206573</v>
      </c>
      <c r="G132" s="21">
        <f>AVERAGE(G129:G130)*'Fixed Data'!$B$10</f>
        <v>-0.20156872093402955</v>
      </c>
      <c r="H132" s="21">
        <f>AVERAGE(H129:H130)*'Fixed Data'!$B$10</f>
        <v>-0.27008368512691744</v>
      </c>
      <c r="I132" s="21">
        <f>AVERAGE(I129:I130)*'Fixed Data'!$B$10</f>
        <v>-0.33135051534382082</v>
      </c>
      <c r="J132" s="21">
        <f>AVERAGE(J129:J130)*'Fixed Data'!$B$10</f>
        <v>-0.34360072852854284</v>
      </c>
      <c r="K132" s="21">
        <f>AVERAGE(K129:K130)*'Fixed Data'!$B$10</f>
        <v>-0.30840134957095822</v>
      </c>
      <c r="L132" s="21">
        <f>AVERAGE(L129:L130)*'Fixed Data'!$B$10</f>
        <v>-0.2751036517342248</v>
      </c>
      <c r="M132" s="21">
        <f>AVERAGE(M129:M130)*'Fixed Data'!$B$10</f>
        <v>-0.24370763501834269</v>
      </c>
      <c r="N132" s="21">
        <f>AVERAGE(N129:N130)*'Fixed Data'!$B$10</f>
        <v>-0.21421329942331177</v>
      </c>
      <c r="O132" s="21">
        <f>AVERAGE(O129:O130)*'Fixed Data'!$B$10</f>
        <v>-0.18662064494913219</v>
      </c>
      <c r="P132" s="21">
        <f>AVERAGE(P129:P130)*'Fixed Data'!$B$10</f>
        <v>-0.16092967159580385</v>
      </c>
      <c r="Q132" s="21">
        <f>AVERAGE(Q129:Q130)*'Fixed Data'!$B$10</f>
        <v>-0.13714037936332674</v>
      </c>
      <c r="R132" s="21">
        <f>AVERAGE(R129:R130)*'Fixed Data'!$B$10</f>
        <v>-0.11525276825170092</v>
      </c>
      <c r="S132" s="21">
        <f>AVERAGE(S129:S130)*'Fixed Data'!$B$10</f>
        <v>-9.5266838260926343E-2</v>
      </c>
      <c r="T132" s="21">
        <f>AVERAGE(T129:T130)*'Fixed Data'!$B$10</f>
        <v>-7.7182589391003018E-2</v>
      </c>
      <c r="U132" s="21">
        <f>AVERAGE(U129:U130)*'Fixed Data'!$B$10</f>
        <v>-6.1000021641930968E-2</v>
      </c>
      <c r="V132" s="21">
        <f>AVERAGE(V129:V130)*'Fixed Data'!$B$10</f>
        <v>-4.6719135013710181E-2</v>
      </c>
      <c r="W132" s="21">
        <f>AVERAGE(W129:W130)*'Fixed Data'!$B$10</f>
        <v>-3.4339929506340648E-2</v>
      </c>
      <c r="X132" s="21">
        <f>AVERAGE(X129:X130)*'Fixed Data'!$B$10</f>
        <v>-2.3862405119822371E-2</v>
      </c>
      <c r="Y132" s="21">
        <f>AVERAGE(Y129:Y130)*'Fixed Data'!$B$10</f>
        <v>-1.5286561854155353E-2</v>
      </c>
      <c r="Z132" s="21">
        <f>AVERAGE(Z129:Z130)*'Fixed Data'!$B$10</f>
        <v>-8.6123997093395903E-3</v>
      </c>
      <c r="AA132" s="21">
        <f>AVERAGE(AA129:AA130)*'Fixed Data'!$B$10</f>
        <v>-3.839918685375096E-3</v>
      </c>
      <c r="AB132" s="21">
        <f>AVERAGE(AB129:AB130)*'Fixed Data'!$B$10</f>
        <v>-9.6911878226186784E-4</v>
      </c>
      <c r="AC132" s="21">
        <f>AVERAGE(AC129:AC130)*'Fixed Data'!$B$10</f>
        <v>1.0461478574190342E-16</v>
      </c>
      <c r="AD132" s="21">
        <f>AVERAGE(AD129:AD130)*'Fixed Data'!$B$10</f>
        <v>1.0461478574190342E-16</v>
      </c>
      <c r="AE132" s="21">
        <f>AVERAGE(AE129:AE130)*'Fixed Data'!$B$10</f>
        <v>1.0461478574190342E-16</v>
      </c>
      <c r="AF132" s="21">
        <f>AVERAGE(AF129:AF130)*'Fixed Data'!$B$10</f>
        <v>1.0461478574190342E-16</v>
      </c>
      <c r="AG132" s="21">
        <f>AVERAGE(AG129:AG130)*'Fixed Data'!$B$10</f>
        <v>1.0461478574190342E-16</v>
      </c>
      <c r="AH132" s="21">
        <f>AVERAGE(AH129:AH130)*'Fixed Data'!$B$10</f>
        <v>1.0461478574190342E-16</v>
      </c>
      <c r="AI132" s="21">
        <f>AVERAGE(AI129:AI130)*'Fixed Data'!$B$10</f>
        <v>1.0461478574190342E-16</v>
      </c>
      <c r="AJ132" s="21">
        <f>AVERAGE(AJ129:AJ130)*'Fixed Data'!$B$10</f>
        <v>1.0461478574190342E-16</v>
      </c>
      <c r="AK132" s="21">
        <f>AVERAGE(AK129:AK130)*'Fixed Data'!$B$10</f>
        <v>1.0461478574190342E-16</v>
      </c>
      <c r="AL132" s="21">
        <f>AVERAGE(AL129:AL130)*'Fixed Data'!$B$10</f>
        <v>1.0461478574190342E-16</v>
      </c>
      <c r="AM132" s="21">
        <f>AVERAGE(AM129:AM130)*'Fixed Data'!$B$10</f>
        <v>1.0461478574190342E-16</v>
      </c>
      <c r="AN132" s="21">
        <f>AVERAGE(AN129:AN130)*'Fixed Data'!$B$10</f>
        <v>1.0461478574190342E-16</v>
      </c>
      <c r="AO132" s="21">
        <f>AVERAGE(AO129:AO130)*'Fixed Data'!$B$10</f>
        <v>1.0461478574190342E-16</v>
      </c>
      <c r="AP132" s="21">
        <f>AVERAGE(AP129:AP130)*'Fixed Data'!$B$10</f>
        <v>1.0461478574190342E-16</v>
      </c>
      <c r="AQ132" s="21">
        <f>AVERAGE(AQ129:AQ130)*'Fixed Data'!$B$10</f>
        <v>1.0461478574190342E-16</v>
      </c>
      <c r="AR132" s="21">
        <f>AVERAGE(AR129:AR130)*'Fixed Data'!$B$10</f>
        <v>1.0461478574190342E-16</v>
      </c>
      <c r="AS132" s="21">
        <f>AVERAGE(AS129:AS130)*'Fixed Data'!$B$10</f>
        <v>1.0461478574190342E-16</v>
      </c>
      <c r="AT132" s="21">
        <f>AVERAGE(AT129:AT130)*'Fixed Data'!$B$10</f>
        <v>1.0461478574190342E-16</v>
      </c>
      <c r="AU132" s="21">
        <f>AVERAGE(AU129:AU130)*'Fixed Data'!$B$10</f>
        <v>1.0461478574190342E-16</v>
      </c>
      <c r="AV132" s="21">
        <f>AVERAGE(AV129:AV130)*'Fixed Data'!$B$10</f>
        <v>1.0461478574190342E-16</v>
      </c>
      <c r="AW132" s="21">
        <f>AVERAGE(AW129:AW130)*'Fixed Data'!$B$10</f>
        <v>1.0461478574190342E-16</v>
      </c>
      <c r="AX132" s="21">
        <f>AVERAGE(AX129:AX130)*'Fixed Data'!$B$10</f>
        <v>1.0461478574190342E-16</v>
      </c>
      <c r="AY132" s="21">
        <f>AVERAGE(AY129:AY130)*'Fixed Data'!$B$10</f>
        <v>1.0461478574190342E-16</v>
      </c>
      <c r="AZ132" s="21">
        <f>AVERAGE(AZ129:AZ130)*'Fixed Data'!$B$10</f>
        <v>1.0461478574190342E-16</v>
      </c>
      <c r="BA132" s="21">
        <f>AVERAGE(BA129:BA130)*'Fixed Data'!$B$10</f>
        <v>1.0461478574190342E-16</v>
      </c>
      <c r="BB132" s="21">
        <f>AVERAGE(BB129:BB130)*'Fixed Data'!$B$10</f>
        <v>1.0461478574190342E-16</v>
      </c>
    </row>
    <row r="133" spans="1:54" ht="14" outlineLevel="2" thickBot="1">
      <c r="A133" s="9"/>
      <c r="B133" s="3" t="s">
        <v>463</v>
      </c>
      <c r="C133" s="7" t="s">
        <v>464</v>
      </c>
      <c r="D133" s="7" t="s">
        <v>389</v>
      </c>
      <c r="E133" s="21">
        <f>E128+E132</f>
        <v>-4.2966851424172448E-2</v>
      </c>
      <c r="F133" s="21">
        <f t="shared" ref="F133:BB133" si="13">F128+F132</f>
        <v>-0.31573530968539909</v>
      </c>
      <c r="G133" s="21">
        <f t="shared" si="13"/>
        <v>-0.57612712673113109</v>
      </c>
      <c r="H133" s="21">
        <f t="shared" si="13"/>
        <v>-0.83471852702415084</v>
      </c>
      <c r="I133" s="21">
        <f t="shared" si="13"/>
        <v>-1.0804451266745192</v>
      </c>
      <c r="J133" s="21">
        <f t="shared" si="13"/>
        <v>-1.2830526092927066</v>
      </c>
      <c r="K133" s="21">
        <f t="shared" si="13"/>
        <v>-1.1984083945054289</v>
      </c>
      <c r="L133" s="21">
        <f t="shared" si="13"/>
        <v>-1.1156658608390027</v>
      </c>
      <c r="M133" s="21">
        <f t="shared" si="13"/>
        <v>-1.0348250082934278</v>
      </c>
      <c r="N133" s="21">
        <f t="shared" si="13"/>
        <v>-0.9558858368687041</v>
      </c>
      <c r="O133" s="21">
        <f t="shared" si="13"/>
        <v>-0.87884834656483168</v>
      </c>
      <c r="P133" s="21">
        <f t="shared" si="13"/>
        <v>-0.80371253738181048</v>
      </c>
      <c r="Q133" s="21">
        <f t="shared" si="13"/>
        <v>-0.73047840931964059</v>
      </c>
      <c r="R133" s="21">
        <f t="shared" si="13"/>
        <v>-0.6591459623783219</v>
      </c>
      <c r="S133" s="21">
        <f t="shared" si="13"/>
        <v>-0.58971519655785454</v>
      </c>
      <c r="T133" s="21">
        <f t="shared" si="13"/>
        <v>-0.52218611185823838</v>
      </c>
      <c r="U133" s="21">
        <f t="shared" si="13"/>
        <v>-0.45655870827947348</v>
      </c>
      <c r="V133" s="21">
        <f t="shared" si="13"/>
        <v>-0.39283298582155984</v>
      </c>
      <c r="W133" s="21">
        <f t="shared" si="13"/>
        <v>-0.33100894448449758</v>
      </c>
      <c r="X133" s="21">
        <f t="shared" si="13"/>
        <v>-0.27108658426828652</v>
      </c>
      <c r="Y133" s="21">
        <f t="shared" si="13"/>
        <v>-0.21306590517292687</v>
      </c>
      <c r="Z133" s="21">
        <f t="shared" si="13"/>
        <v>-0.15694690719841811</v>
      </c>
      <c r="AA133" s="21">
        <f t="shared" si="13"/>
        <v>-0.10272959034476055</v>
      </c>
      <c r="AB133" s="21">
        <f t="shared" si="13"/>
        <v>-5.0413954611954345E-2</v>
      </c>
      <c r="AC133" s="21">
        <f t="shared" si="13"/>
        <v>1.0461478574190342E-16</v>
      </c>
      <c r="AD133" s="21">
        <f t="shared" si="13"/>
        <v>1.0461478574190342E-16</v>
      </c>
      <c r="AE133" s="21">
        <f t="shared" si="13"/>
        <v>1.0461478574190342E-16</v>
      </c>
      <c r="AF133" s="21">
        <f t="shared" si="13"/>
        <v>1.0461478574190342E-16</v>
      </c>
      <c r="AG133" s="21">
        <f t="shared" si="13"/>
        <v>1.0461478574190342E-16</v>
      </c>
      <c r="AH133" s="21">
        <f t="shared" si="13"/>
        <v>1.0461478574190342E-16</v>
      </c>
      <c r="AI133" s="21">
        <f t="shared" si="13"/>
        <v>1.0461478574190342E-16</v>
      </c>
      <c r="AJ133" s="21">
        <f t="shared" si="13"/>
        <v>1.0461478574190342E-16</v>
      </c>
      <c r="AK133" s="21">
        <f t="shared" si="13"/>
        <v>1.0461478574190342E-16</v>
      </c>
      <c r="AL133" s="21">
        <f t="shared" si="13"/>
        <v>1.0461478574190342E-16</v>
      </c>
      <c r="AM133" s="21">
        <f t="shared" si="13"/>
        <v>1.0461478574190342E-16</v>
      </c>
      <c r="AN133" s="21">
        <f t="shared" si="13"/>
        <v>1.0461478574190342E-16</v>
      </c>
      <c r="AO133" s="21">
        <f t="shared" si="13"/>
        <v>1.0461478574190342E-16</v>
      </c>
      <c r="AP133" s="21">
        <f t="shared" si="13"/>
        <v>1.0461478574190342E-16</v>
      </c>
      <c r="AQ133" s="21">
        <f t="shared" si="13"/>
        <v>1.0461478574190342E-16</v>
      </c>
      <c r="AR133" s="21">
        <f t="shared" si="13"/>
        <v>1.0461478574190342E-16</v>
      </c>
      <c r="AS133" s="21">
        <f t="shared" si="13"/>
        <v>1.0461478574190342E-16</v>
      </c>
      <c r="AT133" s="21">
        <f t="shared" si="13"/>
        <v>1.0461478574190342E-16</v>
      </c>
      <c r="AU133" s="21">
        <f t="shared" si="13"/>
        <v>1.0461478574190342E-16</v>
      </c>
      <c r="AV133" s="21">
        <f t="shared" si="13"/>
        <v>1.0461478574190342E-16</v>
      </c>
      <c r="AW133" s="21">
        <f t="shared" si="13"/>
        <v>1.0461478574190342E-16</v>
      </c>
      <c r="AX133" s="21">
        <f t="shared" si="13"/>
        <v>1.0461478574190342E-16</v>
      </c>
      <c r="AY133" s="21">
        <f t="shared" si="13"/>
        <v>1.0461478574190342E-16</v>
      </c>
      <c r="AZ133" s="21">
        <f t="shared" si="13"/>
        <v>1.0461478574190342E-16</v>
      </c>
      <c r="BA133" s="21">
        <f t="shared" si="13"/>
        <v>1.0461478574190342E-16</v>
      </c>
      <c r="BB133" s="21">
        <f t="shared" si="13"/>
        <v>1.0461478574190342E-16</v>
      </c>
    </row>
    <row r="134" spans="1:54" ht="14" outlineLevel="2" thickBot="1">
      <c r="A134" s="139"/>
      <c r="B134" s="142" t="s">
        <v>465</v>
      </c>
      <c r="C134" s="143"/>
      <c r="D134" s="243"/>
      <c r="E134" s="245">
        <f t="shared" ref="E134:AJ134" si="14">E83+E77+E71</f>
        <v>-5.528986035816474</v>
      </c>
      <c r="F134" s="245">
        <f t="shared" si="14"/>
        <v>-5.4187757252641857</v>
      </c>
      <c r="G134" s="245">
        <f t="shared" si="14"/>
        <v>-5.5380624366728552</v>
      </c>
      <c r="H134" s="245">
        <f t="shared" si="14"/>
        <v>-5.4279796550111801</v>
      </c>
      <c r="I134" s="245">
        <f t="shared" si="14"/>
        <v>-5.549293574788023</v>
      </c>
      <c r="J134" s="245">
        <f t="shared" si="14"/>
        <v>-1.0718524166758279</v>
      </c>
      <c r="K134" s="245">
        <f t="shared" si="14"/>
        <v>-1.0826310573364299</v>
      </c>
      <c r="L134" s="245">
        <f t="shared" si="14"/>
        <v>-1.093518153309732</v>
      </c>
      <c r="M134" s="245">
        <f t="shared" si="14"/>
        <v>-1.1045147971790341</v>
      </c>
      <c r="N134" s="245">
        <f t="shared" si="14"/>
        <v>-1.1156220925605504</v>
      </c>
      <c r="O134" s="245">
        <f t="shared" si="14"/>
        <v>-1.1268411542154311</v>
      </c>
      <c r="P134" s="245">
        <f t="shared" si="14"/>
        <v>-1.1381731081627542</v>
      </c>
      <c r="Q134" s="245">
        <f t="shared" si="14"/>
        <v>-1.1496190917938593</v>
      </c>
      <c r="R134" s="245">
        <f t="shared" si="14"/>
        <v>-1.1611802539876812</v>
      </c>
      <c r="S134" s="245">
        <f t="shared" si="14"/>
        <v>-1.1728577552274371</v>
      </c>
      <c r="T134" s="245">
        <f t="shared" si="14"/>
        <v>-1.1846527677183383</v>
      </c>
      <c r="U134" s="245">
        <f t="shared" si="14"/>
        <v>-1.1965664755066252</v>
      </c>
      <c r="V134" s="245">
        <f t="shared" si="14"/>
        <v>-1.2086000745997867</v>
      </c>
      <c r="W134" s="245">
        <f t="shared" si="14"/>
        <v>-1.220754773088002</v>
      </c>
      <c r="X134" s="245">
        <f t="shared" si="14"/>
        <v>-1.2330317912668773</v>
      </c>
      <c r="Y134" s="245">
        <f t="shared" si="14"/>
        <v>-1.2454323617613234</v>
      </c>
      <c r="Z134" s="245">
        <f t="shared" si="14"/>
        <v>-1.257957729650871</v>
      </c>
      <c r="AA134" s="245">
        <f t="shared" si="14"/>
        <v>-1.2706091525961229</v>
      </c>
      <c r="AB134" s="245">
        <f t="shared" si="14"/>
        <v>-1.2833879009666032</v>
      </c>
      <c r="AC134" s="245">
        <f t="shared" si="14"/>
        <v>-1.2962952579698375</v>
      </c>
      <c r="AD134" s="245">
        <f t="shared" si="14"/>
        <v>-1.3093325197819061</v>
      </c>
      <c r="AE134" s="245">
        <f t="shared" si="14"/>
        <v>-1.3225009956790803</v>
      </c>
      <c r="AF134" s="245">
        <f t="shared" si="14"/>
        <v>-1.3358020081711139</v>
      </c>
      <c r="AG134" s="245">
        <f t="shared" si="14"/>
        <v>-1.3492368931356511</v>
      </c>
      <c r="AH134" s="245">
        <f t="shared" si="14"/>
        <v>-1.3628069999541728</v>
      </c>
      <c r="AI134" s="245">
        <f t="shared" si="14"/>
        <v>-1.3765136916492984</v>
      </c>
      <c r="AJ134" s="245">
        <f t="shared" si="14"/>
        <v>-1.3903583450234325</v>
      </c>
      <c r="AK134" s="245">
        <f t="shared" ref="AK134:BB134" si="15">AK83+AK77+AK71</f>
        <v>-1.4043423507989627</v>
      </c>
      <c r="AL134" s="245">
        <f t="shared" si="15"/>
        <v>-1.4184671137597908</v>
      </c>
      <c r="AM134" s="245">
        <f t="shared" si="15"/>
        <v>-1.4327340528943706</v>
      </c>
      <c r="AN134" s="245">
        <f t="shared" si="15"/>
        <v>-1.4471446015401925</v>
      </c>
      <c r="AO134" s="245">
        <f t="shared" si="15"/>
        <v>-1.4617002075298262</v>
      </c>
      <c r="AP134" s="245">
        <f t="shared" si="15"/>
        <v>-1.4764023333383176</v>
      </c>
      <c r="AQ134" s="245">
        <f t="shared" si="15"/>
        <v>-1.491252456232302</v>
      </c>
      <c r="AR134" s="245">
        <f t="shared" si="15"/>
        <v>-1.5062520684204699</v>
      </c>
      <c r="AS134" s="245">
        <f t="shared" si="15"/>
        <v>-1.5214026772057334</v>
      </c>
      <c r="AT134" s="245">
        <f t="shared" si="15"/>
        <v>-1.5367058051387728</v>
      </c>
      <c r="AU134" s="245">
        <f t="shared" si="15"/>
        <v>-1.5521629901734564</v>
      </c>
      <c r="AV134" s="245">
        <f t="shared" si="15"/>
        <v>-1.5677757858234991</v>
      </c>
      <c r="AW134" s="245">
        <f t="shared" si="15"/>
        <v>-1.5835457613211079</v>
      </c>
      <c r="AX134" s="245">
        <f t="shared" si="15"/>
        <v>-1.5994745017769132</v>
      </c>
      <c r="AY134" s="245">
        <f t="shared" si="15"/>
        <v>-1.615563608341871</v>
      </c>
      <c r="AZ134" s="245">
        <f t="shared" si="15"/>
        <v>-1.6318146983705719</v>
      </c>
      <c r="BA134" s="245">
        <f t="shared" si="15"/>
        <v>-1.6482294055864364</v>
      </c>
      <c r="BB134" s="245">
        <f t="shared" si="15"/>
        <v>-1.6648092311905902</v>
      </c>
    </row>
    <row r="135" spans="1:54" ht="14" outlineLevel="2" thickBot="1">
      <c r="A135" s="138"/>
      <c r="B135" s="140" t="s">
        <v>466</v>
      </c>
      <c r="C135" s="141"/>
      <c r="D135" s="244"/>
      <c r="E135" s="245">
        <f>E133+E134</f>
        <v>-5.5719528872406467</v>
      </c>
      <c r="F135" s="245">
        <f t="shared" ref="F135:AW135" si="16">F133+F134</f>
        <v>-5.7345110349495849</v>
      </c>
      <c r="G135" s="245">
        <f t="shared" si="16"/>
        <v>-6.1141895634039862</v>
      </c>
      <c r="H135" s="245">
        <f t="shared" si="16"/>
        <v>-6.2626981820353311</v>
      </c>
      <c r="I135" s="245">
        <f t="shared" si="16"/>
        <v>-6.629738701462542</v>
      </c>
      <c r="J135" s="245">
        <f t="shared" si="16"/>
        <v>-2.3549050259685345</v>
      </c>
      <c r="K135" s="245">
        <f t="shared" si="16"/>
        <v>-2.2810394518418589</v>
      </c>
      <c r="L135" s="245">
        <f t="shared" si="16"/>
        <v>-2.2091840141487347</v>
      </c>
      <c r="M135" s="245">
        <f t="shared" si="16"/>
        <v>-2.1393398054724617</v>
      </c>
      <c r="N135" s="245">
        <f t="shared" si="16"/>
        <v>-2.0715079294292544</v>
      </c>
      <c r="O135" s="245">
        <f t="shared" si="16"/>
        <v>-2.0056895007802629</v>
      </c>
      <c r="P135" s="245">
        <f t="shared" si="16"/>
        <v>-1.9418856455445646</v>
      </c>
      <c r="Q135" s="245">
        <f t="shared" si="16"/>
        <v>-1.8800975011134999</v>
      </c>
      <c r="R135" s="245">
        <f t="shared" si="16"/>
        <v>-1.820326216366003</v>
      </c>
      <c r="S135" s="245">
        <f t="shared" si="16"/>
        <v>-1.7625729517852915</v>
      </c>
      <c r="T135" s="245">
        <f t="shared" si="16"/>
        <v>-1.7068388795765768</v>
      </c>
      <c r="U135" s="245">
        <f t="shared" si="16"/>
        <v>-1.6531251837860987</v>
      </c>
      <c r="V135" s="245">
        <f t="shared" si="16"/>
        <v>-1.6014330604213465</v>
      </c>
      <c r="W135" s="245">
        <f t="shared" si="16"/>
        <v>-1.5517637175724994</v>
      </c>
      <c r="X135" s="245">
        <f t="shared" si="16"/>
        <v>-1.5041183755351639</v>
      </c>
      <c r="Y135" s="245">
        <f t="shared" si="16"/>
        <v>-1.4584982669342503</v>
      </c>
      <c r="Z135" s="245">
        <f t="shared" si="16"/>
        <v>-1.4149046368492892</v>
      </c>
      <c r="AA135" s="245">
        <f t="shared" si="16"/>
        <v>-1.3733387429408834</v>
      </c>
      <c r="AB135" s="245">
        <f t="shared" si="16"/>
        <v>-1.3338018555785576</v>
      </c>
      <c r="AC135" s="245">
        <f t="shared" si="16"/>
        <v>-1.2962952579698375</v>
      </c>
      <c r="AD135" s="245">
        <f t="shared" si="16"/>
        <v>-1.3093325197819061</v>
      </c>
      <c r="AE135" s="245">
        <f t="shared" si="16"/>
        <v>-1.3225009956790803</v>
      </c>
      <c r="AF135" s="245">
        <f t="shared" si="16"/>
        <v>-1.3358020081711139</v>
      </c>
      <c r="AG135" s="245">
        <f t="shared" si="16"/>
        <v>-1.3492368931356511</v>
      </c>
      <c r="AH135" s="245">
        <f t="shared" si="16"/>
        <v>-1.3628069999541728</v>
      </c>
      <c r="AI135" s="245">
        <f t="shared" si="16"/>
        <v>-1.3765136916492984</v>
      </c>
      <c r="AJ135" s="245">
        <f t="shared" si="16"/>
        <v>-1.3903583450234325</v>
      </c>
      <c r="AK135" s="245">
        <f t="shared" si="16"/>
        <v>-1.4043423507989627</v>
      </c>
      <c r="AL135" s="245">
        <f t="shared" si="16"/>
        <v>-1.4184671137597908</v>
      </c>
      <c r="AM135" s="245">
        <f t="shared" si="16"/>
        <v>-1.4327340528943706</v>
      </c>
      <c r="AN135" s="245">
        <f t="shared" si="16"/>
        <v>-1.4471446015401925</v>
      </c>
      <c r="AO135" s="245">
        <f t="shared" si="16"/>
        <v>-1.4617002075298262</v>
      </c>
      <c r="AP135" s="245">
        <f t="shared" si="16"/>
        <v>-1.4764023333383176</v>
      </c>
      <c r="AQ135" s="245">
        <f t="shared" si="16"/>
        <v>-1.491252456232302</v>
      </c>
      <c r="AR135" s="245">
        <f t="shared" si="16"/>
        <v>-1.5062520684204699</v>
      </c>
      <c r="AS135" s="245">
        <f t="shared" si="16"/>
        <v>-1.5214026772057334</v>
      </c>
      <c r="AT135" s="245">
        <f t="shared" si="16"/>
        <v>-1.5367058051387728</v>
      </c>
      <c r="AU135" s="245">
        <f t="shared" si="16"/>
        <v>-1.5521629901734564</v>
      </c>
      <c r="AV135" s="245">
        <f t="shared" si="16"/>
        <v>-1.5677757858234991</v>
      </c>
      <c r="AW135" s="245">
        <f t="shared" si="16"/>
        <v>-1.5835457613211079</v>
      </c>
      <c r="AX135" s="245">
        <f>AX133+AX134</f>
        <v>-1.5994745017769132</v>
      </c>
      <c r="AY135" s="245">
        <f>AY133+AY134</f>
        <v>-1.615563608341871</v>
      </c>
      <c r="AZ135" s="245">
        <f>AZ133+AZ134</f>
        <v>-1.6318146983705719</v>
      </c>
      <c r="BA135" s="245">
        <f>BA133+BA134</f>
        <v>-1.6482294055864364</v>
      </c>
      <c r="BB135" s="245">
        <f>BB133+BB134</f>
        <v>-1.6648092311905902</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467</v>
      </c>
      <c r="B139" s="134"/>
      <c r="C139" s="135"/>
      <c r="D139" s="135"/>
      <c r="E139" s="136">
        <v>-1</v>
      </c>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469</v>
      </c>
      <c r="C142" s="134" t="s">
        <v>159</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46" t="s">
        <v>470</v>
      </c>
      <c r="B143" s="135" t="s">
        <v>284</v>
      </c>
      <c r="C143" s="135" t="s">
        <v>395</v>
      </c>
      <c r="D143" s="135" t="s">
        <v>389</v>
      </c>
      <c r="E143" s="21">
        <f>-(E$158*'Fixed Data'!$B$25*'Fixed Data'!E$47*'Fixed Data'!$B$24*'Fixed Data'!$B$23+E$158*'Fixed Data'!$B$26)*'Fixed Data'!L42/10^6</f>
        <v>-6.243471450355254</v>
      </c>
      <c r="F143" s="21">
        <f>-(F$158*'Fixed Data'!$B$25*'Fixed Data'!F$47*'Fixed Data'!$B$24*'Fixed Data'!$B$23+F$158*'Fixed Data'!$B$26)*'Fixed Data'!M42/10^6</f>
        <v>-6.3898528145444997</v>
      </c>
      <c r="G143" s="21">
        <f>-(G$158*'Fixed Data'!$B$25*'Fixed Data'!G$47*'Fixed Data'!$B$24*'Fixed Data'!$B$23+G$158*'Fixed Data'!$B$26)*'Fixed Data'!N42/10^6</f>
        <v>-6.4992925548441782</v>
      </c>
      <c r="H143" s="21">
        <f>-(H$158*'Fixed Data'!$B$25*'Fixed Data'!H$47*'Fixed Data'!$B$24*'Fixed Data'!$B$23+H$158*'Fixed Data'!$B$26)*'Fixed Data'!O42/10^6</f>
        <v>-6.6260081825239387</v>
      </c>
      <c r="I143" s="21">
        <f>-(I$158*'Fixed Data'!$B$25*'Fixed Data'!I$47*'Fixed Data'!$B$24*'Fixed Data'!$B$23+I$158*'Fixed Data'!$B$26)*'Fixed Data'!P42/10^6</f>
        <v>-6.7722511747203722</v>
      </c>
      <c r="J143" s="21">
        <f>-(J$158*'Fixed Data'!$B$25*'Fixed Data'!J$47*'Fixed Data'!$B$24*'Fixed Data'!$B$23+J$158*'Fixed Data'!$B$26)*'Fixed Data'!Q42/10^6</f>
        <v>-6.9141328882520652</v>
      </c>
      <c r="K143" s="21">
        <f>-(K$158*'Fixed Data'!$B$25*'Fixed Data'!K$47*'Fixed Data'!$B$24*'Fixed Data'!$B$23+K$158*'Fixed Data'!$B$26)*'Fixed Data'!R42/10^6</f>
        <v>-7.0755522964928206</v>
      </c>
      <c r="L143" s="21">
        <f>-(L$158*'Fixed Data'!$B$25*'Fixed Data'!L$47*'Fixed Data'!$B$24*'Fixed Data'!$B$23+L$158*'Fixed Data'!$B$26)*'Fixed Data'!S42/10^6</f>
        <v>-7.2627230230602171</v>
      </c>
      <c r="M143" s="21">
        <f>-(M$158*'Fixed Data'!$B$25*'Fixed Data'!M$47*'Fixed Data'!$B$24*'Fixed Data'!$B$23+M$158*'Fixed Data'!$B$26)*'Fixed Data'!T42/10^6</f>
        <v>-7.4529431022378363</v>
      </c>
      <c r="N143" s="21">
        <f>-(N$158*'Fixed Data'!$B$25*'Fixed Data'!N$47*'Fixed Data'!$B$24*'Fixed Data'!$B$23+N$158*'Fixed Data'!$B$26)*'Fixed Data'!U42/10^6</f>
        <v>-7.6225823497936069</v>
      </c>
      <c r="O143" s="21">
        <f>-(O$158*'Fixed Data'!$B$25*'Fixed Data'!O$47*'Fixed Data'!$B$24*'Fixed Data'!$B$23+O$158*'Fixed Data'!$B$26)*'Fixed Data'!V42/10^6</f>
        <v>-7.8187909158093829</v>
      </c>
      <c r="P143" s="21">
        <f>-(P$158*'Fixed Data'!$B$25*'Fixed Data'!P$47*'Fixed Data'!$B$24*'Fixed Data'!$B$23+P$158*'Fixed Data'!$B$26)*'Fixed Data'!W42/10^6</f>
        <v>-8.0181753787188281</v>
      </c>
      <c r="Q143" s="21">
        <f>-(Q$158*'Fixed Data'!$B$25*'Fixed Data'!Q$47*'Fixed Data'!$B$24*'Fixed Data'!$B$23+Q$158*'Fixed Data'!$B$26)*'Fixed Data'!X42/10^6</f>
        <v>-8.2207798041362903</v>
      </c>
      <c r="R143" s="21">
        <f>-(R$158*'Fixed Data'!$B$25*'Fixed Data'!R$47*'Fixed Data'!$B$24*'Fixed Data'!$B$23+R$158*'Fixed Data'!$B$26)*'Fixed Data'!Y42/10^6</f>
        <v>-8.4512881477780795</v>
      </c>
      <c r="S143" s="21">
        <f>-(S$158*'Fixed Data'!$B$25*'Fixed Data'!S$47*'Fixed Data'!$B$24*'Fixed Data'!$B$23+S$158*'Fixed Data'!$B$26)*'Fixed Data'!Z42/10^6</f>
        <v>-8.6607147535463493</v>
      </c>
      <c r="T143" s="21">
        <f>-(T$158*'Fixed Data'!$B$25*'Fixed Data'!T$47*'Fixed Data'!$B$24*'Fixed Data'!$B$23+T$158*'Fixed Data'!$B$26)*'Fixed Data'!AA42/10^6</f>
        <v>-8.8734994363914055</v>
      </c>
      <c r="U143" s="21">
        <f>-(U$158*'Fixed Data'!$B$25*'Fixed Data'!U$47*'Fixed Data'!$B$24*'Fixed Data'!$B$23+U$158*'Fixed Data'!$B$26)*'Fixed Data'!AB42/10^6</f>
        <v>-9.0896885933254268</v>
      </c>
      <c r="V143" s="21">
        <f>-(V$158*'Fixed Data'!$B$25*'Fixed Data'!V$47*'Fixed Data'!$B$24*'Fixed Data'!$B$23+V$158*'Fixed Data'!$B$26)*'Fixed Data'!AC42/10^6</f>
        <v>-9.3349747510136698</v>
      </c>
      <c r="W143" s="21">
        <f>-(W$158*'Fixed Data'!$B$25*'Fixed Data'!W$47*'Fixed Data'!$B$24*'Fixed Data'!$B$23+W$158*'Fixed Data'!$B$26)*'Fixed Data'!AD42/10^6</f>
        <v>-9.5583723460088486</v>
      </c>
      <c r="X143" s="21">
        <f>-(X$158*'Fixed Data'!$B$25*'Fixed Data'!X$47*'Fixed Data'!$B$24*'Fixed Data'!$B$23+X$158*'Fixed Data'!$B$26)*'Fixed Data'!AE42/10^6</f>
        <v>-9.8114837553357415</v>
      </c>
      <c r="Y143" s="21">
        <f>-(Y$158*'Fixed Data'!$B$25*'Fixed Data'!Y$47*'Fixed Data'!$B$24*'Fixed Data'!$B$23+Y$158*'Fixed Data'!$B$26)*'Fixed Data'!AF42/10^6</f>
        <v>-10.042293041673192</v>
      </c>
      <c r="Z143" s="21">
        <f>-(Z$158*'Fixed Data'!$B$25*'Fixed Data'!Z$47*'Fixed Data'!$B$24*'Fixed Data'!$B$23+Z$158*'Fixed Data'!$B$26)*'Fixed Data'!AG42/10^6</f>
        <v>-10.303446015216004</v>
      </c>
      <c r="AA143" s="21">
        <f>-(AA$158*'Fixed Data'!$B$25*'Fixed Data'!AA$47*'Fixed Data'!$B$24*'Fixed Data'!$B$23+AA$158*'Fixed Data'!$B$26)*'Fixed Data'!AH42/10^6</f>
        <v>-10.568836846246446</v>
      </c>
      <c r="AB143" s="21">
        <f>-(AB$158*'Fixed Data'!$B$25*'Fixed Data'!AB$47*'Fixed Data'!$B$24*'Fixed Data'!$B$23+AB$158*'Fixed Data'!$B$26)*'Fixed Data'!AI42/10^6</f>
        <v>-10.838524409535065</v>
      </c>
      <c r="AC143" s="21">
        <f>-(AC$158*'Fixed Data'!$B$25*'Fixed Data'!AC$47*'Fixed Data'!$B$24*'Fixed Data'!$B$23+AC$158*'Fixed Data'!$B$26)*'Fixed Data'!AJ42/10^6</f>
        <v>-11.106281169480685</v>
      </c>
      <c r="AD143" s="21">
        <f>-(AD$158*'Fixed Data'!$B$25*'Fixed Data'!AD$47*'Fixed Data'!$B$24*'Fixed Data'!$B$23+AD$158*'Fixed Data'!$B$26)*'Fixed Data'!AK42/10^6</f>
        <v>-11.379802427257573</v>
      </c>
      <c r="AE143" s="21">
        <f>-(AE$158*'Fixed Data'!$B$25*'Fixed Data'!AE$47*'Fixed Data'!$B$24*'Fixed Data'!$B$23+AE$158*'Fixed Data'!$B$26)*'Fixed Data'!AL42/10^6</f>
        <v>-11.660458417972716</v>
      </c>
      <c r="AF143" s="21">
        <f>-(AF$158*'Fixed Data'!$B$25*'Fixed Data'!AF$47*'Fixed Data'!$B$24*'Fixed Data'!$B$23+AF$158*'Fixed Data'!$B$26)*'Fixed Data'!AM42/10^6</f>
        <v>-11.944684927964387</v>
      </c>
      <c r="AG143" s="21">
        <f>-(AG$158*'Fixed Data'!$B$25*'Fixed Data'!AG$47*'Fixed Data'!$B$24*'Fixed Data'!$B$23+AG$158*'Fixed Data'!$B$26)*'Fixed Data'!AN42/10^6</f>
        <v>-12.232854065247013</v>
      </c>
      <c r="AH143" s="21">
        <f>-(AH$158*'Fixed Data'!$B$25*'Fixed Data'!AH$47*'Fixed Data'!$B$24*'Fixed Data'!$B$23+AH$158*'Fixed Data'!$B$26)*'Fixed Data'!AO42/10^6</f>
        <v>-12.525447436513103</v>
      </c>
      <c r="AI143" s="21">
        <f>-(AI$158*'Fixed Data'!$B$25*'Fixed Data'!AI$47*'Fixed Data'!$B$24*'Fixed Data'!$B$23+AI$158*'Fixed Data'!$B$26)*'Fixed Data'!AP42/10^6</f>
        <v>-12.82315909976878</v>
      </c>
      <c r="AJ143" s="21">
        <f>-(AJ$158*'Fixed Data'!$B$25*'Fixed Data'!AJ$47*'Fixed Data'!$B$24*'Fixed Data'!$B$23+AJ$158*'Fixed Data'!$B$26)*'Fixed Data'!AQ42/10^6</f>
        <v>-13.125658473863766</v>
      </c>
      <c r="AK143" s="21">
        <f>-(AK$158*'Fixed Data'!$B$25*'Fixed Data'!AK$47*'Fixed Data'!$B$24*'Fixed Data'!$B$23+AK$158*'Fixed Data'!$B$26)*'Fixed Data'!AR42/10^6</f>
        <v>-13.432741076646487</v>
      </c>
      <c r="AL143" s="21">
        <f>-(AL$158*'Fixed Data'!$B$25*'Fixed Data'!AL$47*'Fixed Data'!$B$24*'Fixed Data'!$B$23+AL$158*'Fixed Data'!$B$26)*'Fixed Data'!AS42/10^6</f>
        <v>-13.744655219161411</v>
      </c>
      <c r="AM143" s="21">
        <f>-(AM$158*'Fixed Data'!$B$25*'Fixed Data'!AM$47*'Fixed Data'!$B$24*'Fixed Data'!$B$23+AM$158*'Fixed Data'!$B$26)*'Fixed Data'!AT42/10^6</f>
        <v>-14.061539438795855</v>
      </c>
      <c r="AN143" s="21">
        <f>-(AN$158*'Fixed Data'!$B$25*'Fixed Data'!AN$47*'Fixed Data'!$B$24*'Fixed Data'!$B$23+AN$158*'Fixed Data'!$B$26)*'Fixed Data'!AU42/10^6</f>
        <v>-14.383443579376962</v>
      </c>
      <c r="AO143" s="21">
        <f>-(AO$158*'Fixed Data'!$B$25*'Fixed Data'!AO$47*'Fixed Data'!$B$24*'Fixed Data'!$B$23+AO$158*'Fixed Data'!$B$26)*'Fixed Data'!AV42/10^6</f>
        <v>-14.710375187151678</v>
      </c>
      <c r="AP143" s="21">
        <f>-(AP$158*'Fixed Data'!$B$25*'Fixed Data'!AP$47*'Fixed Data'!$B$24*'Fixed Data'!$B$23+AP$158*'Fixed Data'!$B$26)*'Fixed Data'!AW42/10^6</f>
        <v>-15.042412601268447</v>
      </c>
      <c r="AQ143" s="21">
        <f>-(AQ$158*'Fixed Data'!$B$25*'Fixed Data'!AQ$47*'Fixed Data'!$B$24*'Fixed Data'!$B$23+AQ$158*'Fixed Data'!$B$26)*'Fixed Data'!AX42/10^6</f>
        <v>-15.379652903988218</v>
      </c>
      <c r="AR143" s="21">
        <f>-(AR$158*'Fixed Data'!$B$25*'Fixed Data'!AR$47*'Fixed Data'!$B$24*'Fixed Data'!$B$23+AR$158*'Fixed Data'!$B$26)*'Fixed Data'!AY42/10^6</f>
        <v>-15.722163600777527</v>
      </c>
      <c r="AS143" s="21">
        <f>-(AS$158*'Fixed Data'!$B$25*'Fixed Data'!AS$47*'Fixed Data'!$B$24*'Fixed Data'!$B$23+AS$158*'Fixed Data'!$B$26)*'Fixed Data'!AZ42/10^6</f>
        <v>-16.070007681083933</v>
      </c>
      <c r="AT143" s="21">
        <f>-(AT$158*'Fixed Data'!$B$25*'Fixed Data'!AT$47*'Fixed Data'!$B$24*'Fixed Data'!$B$23+AT$158*'Fixed Data'!$B$26)*'Fixed Data'!BA42/10^6</f>
        <v>-16.423256047633021</v>
      </c>
      <c r="AU143" s="21">
        <f>-(AU$158*'Fixed Data'!$B$25*'Fixed Data'!AU$47*'Fixed Data'!$B$24*'Fixed Data'!$B$23+AU$158*'Fixed Data'!$B$26)*'Fixed Data'!BB42/10^6</f>
        <v>-16.781986951905612</v>
      </c>
      <c r="AV143" s="21">
        <f>-(AV$158*'Fixed Data'!$B$25*'Fixed Data'!AV$47*'Fixed Data'!$B$24*'Fixed Data'!$B$23+AV$158*'Fixed Data'!$B$26)*'Fixed Data'!BC42/10^6</f>
        <v>-17.146276138888119</v>
      </c>
      <c r="AW143" s="21">
        <f>-(AW$158*'Fixed Data'!$B$25*'Fixed Data'!AW$47*'Fixed Data'!$B$24*'Fixed Data'!$B$23+AW$158*'Fixed Data'!$B$26)*'Fixed Data'!BD42/10^6</f>
        <v>-17.516197292044669</v>
      </c>
      <c r="AX143" s="21">
        <f>-(AX$158*'Fixed Data'!$B$25*'Fixed Data'!AX$47*'Fixed Data'!$B$24*'Fixed Data'!$B$23+AX$158*'Fixed Data'!$B$26)*'Fixed Data'!BE42/10^6</f>
        <v>-17.891826370668877</v>
      </c>
      <c r="AY143" s="21">
        <f>-(AY$158*'Fixed Data'!$B$25*'Fixed Data'!AY$47*'Fixed Data'!$B$24*'Fixed Data'!$B$23+AY$158*'Fixed Data'!$B$26)*'Fixed Data'!BF42/10^6</f>
        <v>-18.27324146054643</v>
      </c>
      <c r="AZ143" s="21">
        <f>-(AZ$158*'Fixed Data'!$B$25*'Fixed Data'!AZ$47*'Fixed Data'!$B$24*'Fixed Data'!$B$23+AZ$158*'Fixed Data'!$B$26)*'Fixed Data'!BG42/10^6</f>
        <v>-18.660521452397596</v>
      </c>
      <c r="BA143" s="21">
        <f>-(BA$158*'Fixed Data'!$B$25*'Fixed Data'!BA$47*'Fixed Data'!$B$24*'Fixed Data'!$B$23+BA$158*'Fixed Data'!$B$26)*'Fixed Data'!BH42/10^6</f>
        <v>-19.05374559146448</v>
      </c>
      <c r="BB143" s="21">
        <f>-(BB$158*'Fixed Data'!$B$25*'Fixed Data'!BB$47*'Fixed Data'!$B$24*'Fixed Data'!$B$23+BB$158*'Fixed Data'!$B$26)*'Fixed Data'!BI42/10^6</f>
        <v>-19.452992421841103</v>
      </c>
    </row>
    <row r="144" spans="1:54" outlineLevel="2">
      <c r="A144" s="447"/>
      <c r="B144" s="135" t="s">
        <v>284</v>
      </c>
      <c r="C144" s="135"/>
      <c r="D144" s="135" t="s">
        <v>389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47"/>
      <c r="B145" s="135" t="s">
        <v>284</v>
      </c>
      <c r="C145" s="135"/>
      <c r="D145" s="135" t="s">
        <v>389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47"/>
      <c r="B146" s="135" t="s">
        <v>287</v>
      </c>
      <c r="C146" s="135" t="s">
        <v>471</v>
      </c>
      <c r="D146" s="135" t="s">
        <v>389</v>
      </c>
      <c r="E146" s="21">
        <f>-E$161*'Fixed Data'!$B$20*'Fixed Data'!$B$22</f>
        <v>-0.75464287693719501</v>
      </c>
      <c r="F146" s="21">
        <f>-F$161*'Fixed Data'!$B$20*'Fixed Data'!$B$22</f>
        <v>-0.78161492701379631</v>
      </c>
      <c r="G146" s="21">
        <f>-G$161*'Fixed Data'!$B$20*'Fixed Data'!$B$22</f>
        <v>-0.80241743412448263</v>
      </c>
      <c r="H146" s="21">
        <f>-H$161*'Fixed Data'!$B$20*'Fixed Data'!$B$22</f>
        <v>-0.83939998950041406</v>
      </c>
      <c r="I146" s="21">
        <f>-I$161*'Fixed Data'!$B$20*'Fixed Data'!$B$22</f>
        <v>-0.87219648982290832</v>
      </c>
      <c r="J146" s="21">
        <f>-J$161*'Fixed Data'!$B$20*'Fixed Data'!$B$22</f>
        <v>-0.88890384693971991</v>
      </c>
      <c r="K146" s="21">
        <f>-K$161*'Fixed Data'!$B$20*'Fixed Data'!$B$22</f>
        <v>-0.94613844412420434</v>
      </c>
      <c r="L146" s="21">
        <f>-L$161*'Fixed Data'!$B$20*'Fixed Data'!$B$22</f>
        <v>-1.0080056806545634</v>
      </c>
      <c r="M146" s="21">
        <f>-M$161*'Fixed Data'!$B$20*'Fixed Data'!$B$22</f>
        <v>-1.0750336977348935</v>
      </c>
      <c r="N146" s="21">
        <f>-N$161*'Fixed Data'!$B$20*'Fixed Data'!$B$22</f>
        <v>-1.1478248660595594</v>
      </c>
      <c r="O146" s="21">
        <f>-O$161*'Fixed Data'!$B$20*'Fixed Data'!$B$22</f>
        <v>-1.2270671189103524</v>
      </c>
      <c r="P146" s="21">
        <f>-P$161*'Fixed Data'!$B$20*'Fixed Data'!$B$22</f>
        <v>-1.2965213107012237</v>
      </c>
      <c r="Q146" s="21">
        <f>-Q$161*'Fixed Data'!$B$20*'Fixed Data'!$B$22</f>
        <v>-1.3624831681563934</v>
      </c>
      <c r="R146" s="21">
        <f>-R$161*'Fixed Data'!$B$20*'Fixed Data'!$B$22</f>
        <v>-1.4315705402010503</v>
      </c>
      <c r="S146" s="21">
        <f>-S$161*'Fixed Data'!$B$20*'Fixed Data'!$B$22</f>
        <v>-1.5039318377153246</v>
      </c>
      <c r="T146" s="21">
        <f>-T$161*'Fixed Data'!$B$20*'Fixed Data'!$B$22</f>
        <v>-1.5797225250085076</v>
      </c>
      <c r="U146" s="21">
        <f>-U$161*'Fixed Data'!$B$20*'Fixed Data'!$B$22</f>
        <v>-1.659105455171084</v>
      </c>
      <c r="V146" s="21">
        <f>-V$161*'Fixed Data'!$B$20*'Fixed Data'!$B$22</f>
        <v>-1.7422512213735211</v>
      </c>
      <c r="W146" s="21">
        <f>-W$161*'Fixed Data'!$B$20*'Fixed Data'!$B$22</f>
        <v>-1.829338524870169</v>
      </c>
      <c r="X146" s="21">
        <f>-X$161*'Fixed Data'!$B$20*'Fixed Data'!$B$22</f>
        <v>-1.9205545605027088</v>
      </c>
      <c r="Y146" s="21">
        <f>-Y$161*'Fixed Data'!$B$20*'Fixed Data'!$B$22</f>
        <v>-2.0160954205352515</v>
      </c>
      <c r="Z146" s="21">
        <f>-Z$161*'Fixed Data'!$B$20*'Fixed Data'!$B$22</f>
        <v>-2.1161665176930691</v>
      </c>
      <c r="AA146" s="21">
        <f>-AA$161*'Fixed Data'!$B$20*'Fixed Data'!$B$22</f>
        <v>-2.2209830283179852</v>
      </c>
      <c r="AB146" s="21">
        <f>-AB$161*'Fixed Data'!$B$20*'Fixed Data'!$B$22</f>
        <v>-2.3307703565971689</v>
      </c>
      <c r="AC146" s="21">
        <f>-AC$161*'Fixed Data'!$B$20*'Fixed Data'!$B$22</f>
        <v>-4.8511982801659084</v>
      </c>
      <c r="AD146" s="21">
        <f>-AD$161*'Fixed Data'!$B$20*'Fixed Data'!$B$22</f>
        <v>-5.0909646611189086</v>
      </c>
      <c r="AE146" s="21">
        <f>-AE$161*'Fixed Data'!$B$20*'Fixed Data'!$B$22</f>
        <v>-5.3421189343206654</v>
      </c>
      <c r="AF146" s="21">
        <f>-AF$161*'Fixed Data'!$B$20*'Fixed Data'!$B$22</f>
        <v>-5.6052023836594689</v>
      </c>
      <c r="AG146" s="21">
        <f>-AG$161*'Fixed Data'!$B$20*'Fixed Data'!$B$22</f>
        <v>-5.8807820293055277</v>
      </c>
      <c r="AH146" s="21">
        <f>-AH$161*'Fixed Data'!$B$20*'Fixed Data'!$B$22</f>
        <v>-6.1694518515535268</v>
      </c>
      <c r="AI146" s="21">
        <f>-AI$161*'Fixed Data'!$B$20*'Fixed Data'!$B$22</f>
        <v>-6.4718340728662227</v>
      </c>
      <c r="AJ146" s="21">
        <f>-AJ$161*'Fixed Data'!$B$20*'Fixed Data'!$B$22</f>
        <v>-6.7885805008869147</v>
      </c>
      <c r="AK146" s="21">
        <f>-AK$161*'Fixed Data'!$B$20*'Fixed Data'!$B$22</f>
        <v>-7.1203739353203179</v>
      </c>
      <c r="AL146" s="21">
        <f>-AL$161*'Fixed Data'!$B$20*'Fixed Data'!$B$22</f>
        <v>-7.4679296417191008</v>
      </c>
      <c r="AM146" s="21">
        <f>-AM$161*'Fixed Data'!$B$20*'Fixed Data'!$B$22</f>
        <v>-7.831996895358202</v>
      </c>
      <c r="AN146" s="21">
        <f>-AN$161*'Fixed Data'!$B$20*'Fixed Data'!$B$22</f>
        <v>-8.2133605985297304</v>
      </c>
      <c r="AO146" s="21">
        <f>-AO$161*'Fixed Data'!$B$20*'Fixed Data'!$B$22</f>
        <v>-8.6128429747506594</v>
      </c>
      <c r="AP146" s="21">
        <f>-AP$161*'Fixed Data'!$B$20*'Fixed Data'!$B$22</f>
        <v>-9.0313053435402573</v>
      </c>
      <c r="AQ146" s="21">
        <f>-AQ$161*'Fixed Data'!$B$20*'Fixed Data'!$B$22</f>
        <v>-9.4696499796001188</v>
      </c>
      <c r="AR146" s="21">
        <f>-AR$161*'Fixed Data'!$B$20*'Fixed Data'!$B$22</f>
        <v>-9.928822060409356</v>
      </c>
      <c r="AS146" s="21">
        <f>-AS$161*'Fixed Data'!$B$20*'Fixed Data'!$B$22</f>
        <v>-10.409811706440905</v>
      </c>
      <c r="AT146" s="21">
        <f>-AT$161*'Fixed Data'!$B$20*'Fixed Data'!$B$22</f>
        <v>-10.913656118403308</v>
      </c>
      <c r="AU146" s="21">
        <f>-AU$161*'Fixed Data'!$B$20*'Fixed Data'!$B$22</f>
        <v>-11.44144181612184</v>
      </c>
      <c r="AV146" s="21">
        <f>-AV$161*'Fixed Data'!$B$20*'Fixed Data'!$B$22</f>
        <v>-11.994306983893384</v>
      </c>
      <c r="AW146" s="21">
        <f>-AW$161*'Fixed Data'!$B$20*'Fixed Data'!$B$22</f>
        <v>-12.573443927378595</v>
      </c>
      <c r="AX146" s="21">
        <f>-AX$161*'Fixed Data'!$B$20*'Fixed Data'!$B$22</f>
        <v>-13.180101647334775</v>
      </c>
      <c r="AY146" s="21">
        <f>-AY$161*'Fixed Data'!$B$20*'Fixed Data'!$B$22</f>
        <v>-13.815588535747841</v>
      </c>
      <c r="AZ146" s="21">
        <f>-AZ$161*'Fixed Data'!$B$20*'Fixed Data'!$B$22</f>
        <v>-14.481275200182269</v>
      </c>
      <c r="BA146" s="21">
        <f>-BA$161*'Fixed Data'!$B$20*'Fixed Data'!$B$22</f>
        <v>-15.178597422449236</v>
      </c>
      <c r="BB146" s="21">
        <f>-BB$161*'Fixed Data'!$B$20*'Fixed Data'!$B$22</f>
        <v>-15.909498060632309</v>
      </c>
    </row>
    <row r="147" spans="1:54" outlineLevel="2">
      <c r="A147" s="447"/>
      <c r="B147" s="135" t="s">
        <v>287</v>
      </c>
      <c r="C147" s="135" t="s">
        <v>472</v>
      </c>
      <c r="D147" s="135" t="s">
        <v>389</v>
      </c>
      <c r="E147" s="21">
        <f>-E$162*'Fixed Data'!$B$21*'Fixed Data'!$B$22</f>
        <v>-1.1279388113670647E-2</v>
      </c>
      <c r="F147" s="21">
        <f>-F$162*'Fixed Data'!$B$21*'Fixed Data'!$B$22</f>
        <v>-1.1682530090270378E-2</v>
      </c>
      <c r="G147" s="21">
        <f>-G$162*'Fixed Data'!$B$21*'Fixed Data'!$B$22</f>
        <v>-1.1993458025336998E-2</v>
      </c>
      <c r="H147" s="21">
        <f>-H$162*'Fixed Data'!$B$21*'Fixed Data'!$B$22</f>
        <v>-1.2546223589379037E-2</v>
      </c>
      <c r="I147" s="21">
        <f>-I$162*'Fixed Data'!$B$21*'Fixed Data'!$B$22</f>
        <v>-1.3036421625049706E-2</v>
      </c>
      <c r="J147" s="21">
        <f>-J$162*'Fixed Data'!$B$21*'Fixed Data'!$B$22</f>
        <v>-1.3286140758474937E-2</v>
      </c>
      <c r="K147" s="21">
        <f>-K$162*'Fixed Data'!$B$21*'Fixed Data'!$B$22</f>
        <v>-1.4141606641613617E-2</v>
      </c>
      <c r="L147" s="21">
        <f>-L$162*'Fixed Data'!$B$21*'Fixed Data'!$B$22</f>
        <v>-1.5066314995289903E-2</v>
      </c>
      <c r="M147" s="21">
        <f>-M$162*'Fixed Data'!$B$21*'Fixed Data'!$B$22</f>
        <v>-1.6068159764841352E-2</v>
      </c>
      <c r="N147" s="21">
        <f>-N$162*'Fixed Data'!$B$21*'Fixed Data'!$B$22</f>
        <v>-1.7156144378323274E-2</v>
      </c>
      <c r="O147" s="21">
        <f>-O$162*'Fixed Data'!$B$21*'Fixed Data'!$B$22</f>
        <v>-1.8340551138423339E-2</v>
      </c>
      <c r="P147" s="21">
        <f>-P$162*'Fixed Data'!$B$21*'Fixed Data'!$B$22</f>
        <v>-1.9378659108792138E-2</v>
      </c>
      <c r="Q147" s="21">
        <f>-Q$162*'Fixed Data'!$B$21*'Fixed Data'!$B$22</f>
        <v>-2.0364568356296322E-2</v>
      </c>
      <c r="R147" s="21">
        <f>-R$162*'Fixed Data'!$B$21*'Fixed Data'!$B$22</f>
        <v>-2.1397193597798583E-2</v>
      </c>
      <c r="S147" s="21">
        <f>-S$162*'Fixed Data'!$B$21*'Fixed Data'!$B$22</f>
        <v>-2.2478753079794807E-2</v>
      </c>
      <c r="T147" s="21">
        <f>-T$162*'Fixed Data'!$B$21*'Fixed Data'!$B$22</f>
        <v>-2.3611570473965726E-2</v>
      </c>
      <c r="U147" s="21">
        <f>-U$162*'Fixed Data'!$B$21*'Fixed Data'!$B$22</f>
        <v>-2.4798079889569113E-2</v>
      </c>
      <c r="V147" s="21">
        <f>-V$162*'Fixed Data'!$B$21*'Fixed Data'!$B$22</f>
        <v>-2.6040831124182415E-2</v>
      </c>
      <c r="W147" s="21">
        <f>-W$162*'Fixed Data'!$B$21*'Fixed Data'!$B$22</f>
        <v>-2.7342495164129933E-2</v>
      </c>
      <c r="X147" s="21">
        <f>-X$162*'Fixed Data'!$B$21*'Fixed Data'!$B$22</f>
        <v>-2.8705869946471455E-2</v>
      </c>
      <c r="Y147" s="21">
        <f>-Y$162*'Fixed Data'!$B$21*'Fixed Data'!$B$22</f>
        <v>-3.0133886394986494E-2</v>
      </c>
      <c r="Z147" s="21">
        <f>-Z$162*'Fixed Data'!$B$21*'Fixed Data'!$B$22</f>
        <v>-3.1629614743188809E-2</v>
      </c>
      <c r="AA147" s="21">
        <f>-AA$162*'Fixed Data'!$B$21*'Fixed Data'!$B$22</f>
        <v>-3.3196271158018167E-2</v>
      </c>
      <c r="AB147" s="21">
        <f>-AB$162*'Fixed Data'!$B$21*'Fixed Data'!$B$22</f>
        <v>-3.4837224678509686E-2</v>
      </c>
      <c r="AC147" s="21">
        <f>-AC$162*'Fixed Data'!$B$21*'Fixed Data'!$B$22</f>
        <v>-7.250919592648182E-2</v>
      </c>
      <c r="AD147" s="21">
        <f>-AD$162*'Fixed Data'!$B$21*'Fixed Data'!$B$22</f>
        <v>-7.609290174287453E-2</v>
      </c>
      <c r="AE147" s="21">
        <f>-AE$162*'Fixed Data'!$B$21*'Fixed Data'!$B$22</f>
        <v>-7.9846818476769832E-2</v>
      </c>
      <c r="AF147" s="21">
        <f>-AF$162*'Fixed Data'!$B$21*'Fixed Data'!$B$22</f>
        <v>-8.3779036512695873E-2</v>
      </c>
      <c r="AG147" s="21">
        <f>-AG$162*'Fixed Data'!$B$21*'Fixed Data'!$B$22</f>
        <v>-8.7898030906554417E-2</v>
      </c>
      <c r="AH147" s="21">
        <f>-AH$162*'Fixed Data'!$B$21*'Fixed Data'!$B$22</f>
        <v>-9.2212679677976458E-2</v>
      </c>
      <c r="AI147" s="21">
        <f>-AI$162*'Fixed Data'!$B$21*'Fixed Data'!$B$22</f>
        <v>-9.6732282972587028E-2</v>
      </c>
      <c r="AJ147" s="21">
        <f>-AJ$162*'Fixed Data'!$B$21*'Fixed Data'!$B$22</f>
        <v>-0.101466583135552</v>
      </c>
      <c r="AK147" s="21">
        <f>-AK$162*'Fixed Data'!$B$21*'Fixed Data'!$B$22</f>
        <v>-0.10642578573974448</v>
      </c>
      <c r="AL147" s="21">
        <f>-AL$162*'Fixed Data'!$B$21*'Fixed Data'!$B$22</f>
        <v>-0.1116205816139248</v>
      </c>
      <c r="AM147" s="21">
        <f>-AM$162*'Fixed Data'!$B$21*'Fixed Data'!$B$22</f>
        <v>-0.11706216991850188</v>
      </c>
      <c r="AN147" s="21">
        <f>-AN$162*'Fixed Data'!$B$21*'Fixed Data'!$B$22</f>
        <v>-0.12276228231868359</v>
      </c>
      <c r="AO147" s="21">
        <f>-AO$162*'Fixed Data'!$B$21*'Fixed Data'!$B$22</f>
        <v>-0.12873320830721821</v>
      </c>
      <c r="AP147" s="21">
        <f>-AP$162*'Fixed Data'!$B$21*'Fixed Data'!$B$22</f>
        <v>-0.13498782173138607</v>
      </c>
      <c r="AQ147" s="21">
        <f>-AQ$162*'Fixed Data'!$B$21*'Fixed Data'!$B$22</f>
        <v>-0.14153960858152054</v>
      </c>
      <c r="AR147" s="21">
        <f>-AR$162*'Fixed Data'!$B$21*'Fixed Data'!$B$22</f>
        <v>-0.14840269610104964</v>
      </c>
      <c r="AS147" s="21">
        <f>-AS$162*'Fixed Data'!$B$21*'Fixed Data'!$B$22</f>
        <v>-0.15559188328090665</v>
      </c>
      <c r="AT147" s="21">
        <f>-AT$162*'Fixed Data'!$B$21*'Fixed Data'!$B$22</f>
        <v>-0.16312267280414819</v>
      </c>
      <c r="AU147" s="21">
        <f>-AU$162*'Fixed Data'!$B$21*'Fixed Data'!$B$22</f>
        <v>-0.17101130450974844</v>
      </c>
      <c r="AV147" s="21">
        <f>-AV$162*'Fixed Data'!$B$21*'Fixed Data'!$B$22</f>
        <v>-0.17927479044780448</v>
      </c>
      <c r="AW147" s="21">
        <f>-AW$162*'Fixed Data'!$B$21*'Fixed Data'!$B$22</f>
        <v>-0.18793095160186807</v>
      </c>
      <c r="AX147" s="21">
        <f>-AX$162*'Fixed Data'!$B$21*'Fixed Data'!$B$22</f>
        <v>-0.19699845635764462</v>
      </c>
      <c r="AY147" s="21">
        <f>-AY$162*'Fixed Data'!$B$21*'Fixed Data'!$B$22</f>
        <v>-0.20649686080114774</v>
      </c>
      <c r="AZ147" s="21">
        <f>-AZ$162*'Fixed Data'!$B$21*'Fixed Data'!$B$22</f>
        <v>-0.21644665093330473</v>
      </c>
      <c r="BA147" s="21">
        <f>-BA$162*'Fixed Data'!$B$21*'Fixed Data'!$B$22</f>
        <v>-0.22686928689212821</v>
      </c>
      <c r="BB147" s="21">
        <f>-BB$162*'Fixed Data'!$B$21*'Fixed Data'!$B$22</f>
        <v>-0.23779380791067306</v>
      </c>
    </row>
    <row r="148" spans="1:54" outlineLevel="2">
      <c r="A148" s="447"/>
      <c r="B148" s="135" t="s">
        <v>287</v>
      </c>
      <c r="C148" s="135"/>
      <c r="D148" s="135" t="s">
        <v>389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47"/>
      <c r="B149" s="135" t="s">
        <v>287</v>
      </c>
      <c r="C149" s="135"/>
      <c r="D149" s="135" t="s">
        <v>389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47"/>
      <c r="B150" s="135" t="s">
        <v>290</v>
      </c>
      <c r="C150" s="135" t="s">
        <v>473</v>
      </c>
      <c r="D150" s="135" t="s">
        <v>389</v>
      </c>
      <c r="E150" s="279">
        <v>-2.0252991865613823</v>
      </c>
      <c r="F150" s="279">
        <v>-2.0679513916234034</v>
      </c>
      <c r="G150" s="279">
        <v>-2.1009259923654531</v>
      </c>
      <c r="H150" s="279">
        <v>-2.1531249337870797</v>
      </c>
      <c r="I150" s="279">
        <v>-2.202995251742224</v>
      </c>
      <c r="J150" s="279">
        <v>-2.241775133030838</v>
      </c>
      <c r="K150" s="279">
        <v>-2.3235202052248298</v>
      </c>
      <c r="L150" s="279">
        <v>-2.4104822449230503</v>
      </c>
      <c r="M150" s="279">
        <v>-2.5031311028265493</v>
      </c>
      <c r="N150" s="279">
        <v>-2.6019887681663056</v>
      </c>
      <c r="O150" s="279">
        <v>-2.7076359181177874</v>
      </c>
      <c r="P150" s="279">
        <v>-2.8147557632762212</v>
      </c>
      <c r="Q150" s="279">
        <v>-2.9259594734620973</v>
      </c>
      <c r="R150" s="279">
        <v>-3.0440091995431482</v>
      </c>
      <c r="S150" s="279">
        <v>-3.1694430120134096</v>
      </c>
      <c r="T150" s="279">
        <v>-3.3028476160596179</v>
      </c>
      <c r="U150" s="279">
        <v>-3.4448631033629145</v>
      </c>
      <c r="V150" s="279">
        <v>-3.5961881868596395</v>
      </c>
      <c r="W150" s="279">
        <v>-3.7575859684733546</v>
      </c>
      <c r="X150" s="279">
        <v>-3.9298902950545154</v>
      </c>
      <c r="Y150" s="279">
        <v>-4.1140127635345962</v>
      </c>
      <c r="Z150" s="279">
        <v>-4.3109504426787284</v>
      </c>
      <c r="AA150" s="279">
        <v>-4.5217943858647871</v>
      </c>
      <c r="AB150" s="279">
        <v>-4.7477390171018996</v>
      </c>
      <c r="AC150" s="279">
        <v>-6.8851469204021862</v>
      </c>
      <c r="AD150" s="279">
        <v>-7.236758402151807</v>
      </c>
      <c r="AE150" s="279">
        <v>-7.6120533052847259</v>
      </c>
      <c r="AF150" s="279">
        <v>-8.0129541659110171</v>
      </c>
      <c r="AG150" s="279">
        <v>-8.4415598300932899</v>
      </c>
      <c r="AH150" s="279">
        <v>-8.9001627968309425</v>
      </c>
      <c r="AI150" s="279">
        <v>-9.3912683290861843</v>
      </c>
      <c r="AJ150" s="279">
        <v>-9.9176155161825292</v>
      </c>
      <c r="AK150" s="279">
        <v>-10.48220049006474</v>
      </c>
      <c r="AL150" s="279">
        <v>-11.088302019076099</v>
      </c>
      <c r="AM150" s="279">
        <v>-11.739509726297868</v>
      </c>
      <c r="AN150" s="279">
        <v>-12.439755205335622</v>
      </c>
      <c r="AO150" s="279">
        <v>-13.193346334989883</v>
      </c>
      <c r="AP150" s="279">
        <v>-14.005005125797348</v>
      </c>
      <c r="AQ150" s="279">
        <v>-14.879909466285813</v>
      </c>
      <c r="AR150" s="279">
        <v>-15.823739175307203</v>
      </c>
      <c r="AS150" s="279">
        <v>-16.842726809367935</v>
      </c>
      <c r="AT150" s="279">
        <v>-17.943713720910129</v>
      </c>
      <c r="AU150" s="279">
        <v>-19.134211915457481</v>
      </c>
      <c r="AV150" s="279">
        <v>-20.422472312965244</v>
      </c>
      <c r="AW150" s="279">
        <v>-21.817560082161236</v>
      </c>
      <c r="AX150" s="279">
        <v>-23.329437786783537</v>
      </c>
      <c r="AY150" s="279">
        <v>-24.969057160093044</v>
      </c>
      <c r="AZ150" s="279">
        <v>-26.748460409660183</v>
      </c>
      <c r="BA150" s="279">
        <v>-28.680892049028216</v>
      </c>
      <c r="BB150" s="279">
        <v>-30.752931425949701</v>
      </c>
    </row>
    <row r="151" spans="1:54" outlineLevel="2">
      <c r="A151" s="447"/>
      <c r="B151" s="135" t="s">
        <v>290</v>
      </c>
      <c r="C151" s="135" t="s">
        <v>474</v>
      </c>
      <c r="D151" s="135" t="s">
        <v>389</v>
      </c>
      <c r="E151" s="279">
        <v>-12.808426744634319</v>
      </c>
      <c r="F151" s="279">
        <v>-13.063453118736849</v>
      </c>
      <c r="G151" s="279">
        <v>-13.175384078162038</v>
      </c>
      <c r="H151" s="279">
        <v>-13.533233584138376</v>
      </c>
      <c r="I151" s="279">
        <v>-13.792383606976927</v>
      </c>
      <c r="J151" s="279">
        <v>-13.780133762035607</v>
      </c>
      <c r="K151" s="279">
        <v>-14.365975254166854</v>
      </c>
      <c r="L151" s="279">
        <v>-14.975878366808681</v>
      </c>
      <c r="M151" s="279">
        <v>-15.610831618513945</v>
      </c>
      <c r="N151" s="279">
        <v>-16.271864151386044</v>
      </c>
      <c r="O151" s="279">
        <v>-16.960047401110323</v>
      </c>
      <c r="P151" s="279">
        <v>-17.676496835668214</v>
      </c>
      <c r="Q151" s="279">
        <v>-18.422373765560174</v>
      </c>
      <c r="R151" s="279">
        <v>-19.198887228480704</v>
      </c>
      <c r="S151" s="279">
        <v>-20.007295951506986</v>
      </c>
      <c r="T151" s="279">
        <v>-20.848910393992924</v>
      </c>
      <c r="U151" s="279">
        <v>-21.725094874489059</v>
      </c>
      <c r="V151" s="279">
        <v>-22.637269785143417</v>
      </c>
      <c r="W151" s="279">
        <v>-23.586913897188175</v>
      </c>
      <c r="X151" s="279">
        <v>-24.575566761256376</v>
      </c>
      <c r="Y151" s="279">
        <v>-25.604831206432671</v>
      </c>
      <c r="Z151" s="279">
        <v>-26.676375942101881</v>
      </c>
      <c r="AA151" s="279">
        <v>-27.791938266825653</v>
      </c>
      <c r="AB151" s="279">
        <v>-28.953326888651471</v>
      </c>
      <c r="AC151" s="279">
        <v>-59.999041280887255</v>
      </c>
      <c r="AD151" s="279">
        <v>-62.502447801907472</v>
      </c>
      <c r="AE151" s="279">
        <v>-65.108695769463026</v>
      </c>
      <c r="AF151" s="279">
        <v>-67.822011232136688</v>
      </c>
      <c r="AG151" s="279">
        <v>-70.646793958723208</v>
      </c>
      <c r="AH151" s="279">
        <v>-73.587624582184702</v>
      </c>
      <c r="AI151" s="279">
        <v>-76.649272037526401</v>
      </c>
      <c r="AJ151" s="279">
        <v>-79.836701305686773</v>
      </c>
      <c r="AK151" s="279">
        <v>-83.155081476043819</v>
      </c>
      <c r="AL151" s="279">
        <v>-86.609794140650706</v>
      </c>
      <c r="AM151" s="279">
        <v>-90.206442133855973</v>
      </c>
      <c r="AN151" s="279">
        <v>-93.950858631530977</v>
      </c>
      <c r="AO151" s="279">
        <v>-97.849116624708159</v>
      </c>
      <c r="AP151" s="279">
        <v>-101.90753878303975</v>
      </c>
      <c r="AQ151" s="279">
        <v>-106.13270772413242</v>
      </c>
      <c r="AR151" s="279">
        <v>-110.53147670546734</v>
      </c>
      <c r="AS151" s="279">
        <v>-115.11098075630041</v>
      </c>
      <c r="AT151" s="279">
        <v>-119.87864826766386</v>
      </c>
      <c r="AU151" s="279">
        <v>-124.84221305932955</v>
      </c>
      <c r="AV151" s="279">
        <v>-130.00972694337094</v>
      </c>
      <c r="AW151" s="279">
        <v>-135.38957280477834</v>
      </c>
      <c r="AX151" s="279">
        <v>-140.99047822040993</v>
      </c>
      <c r="AY151" s="279">
        <v>-146.82152963845863</v>
      </c>
      <c r="AZ151" s="279">
        <v>-152.89218714150255</v>
      </c>
      <c r="BA151" s="279">
        <v>-159.21229981718946</v>
      </c>
      <c r="BB151" s="279">
        <v>-165.79366733512941</v>
      </c>
    </row>
    <row r="152" spans="1:54" outlineLevel="2">
      <c r="A152" s="447"/>
      <c r="B152" s="135" t="s">
        <v>290</v>
      </c>
      <c r="C152" s="135" t="s">
        <v>475</v>
      </c>
      <c r="D152" s="135" t="s">
        <v>389</v>
      </c>
      <c r="E152" s="279">
        <v>-0.12235948750500072</v>
      </c>
      <c r="F152" s="279">
        <v>-0.12673279615892602</v>
      </c>
      <c r="G152" s="279">
        <v>-0.13010576128809143</v>
      </c>
      <c r="H152" s="279">
        <v>-0.13610219570855653</v>
      </c>
      <c r="I152" s="279">
        <v>-0.14141989378013256</v>
      </c>
      <c r="J152" s="279">
        <v>-0.14412886211052167</v>
      </c>
      <c r="K152" s="279">
        <v>-0.15340900798226348</v>
      </c>
      <c r="L152" s="279">
        <v>-0.16344030038103285</v>
      </c>
      <c r="M152" s="279">
        <v>-0.17430837330542331</v>
      </c>
      <c r="N152" s="279">
        <v>-0.18611089648995977</v>
      </c>
      <c r="O152" s="279">
        <v>-0.19895941297886777</v>
      </c>
      <c r="P152" s="279">
        <v>-0.21022087130879602</v>
      </c>
      <c r="Q152" s="279">
        <v>-0.22091607472189945</v>
      </c>
      <c r="R152" s="279">
        <v>-0.23211805607599492</v>
      </c>
      <c r="S152" s="279">
        <v>-0.24385087904383282</v>
      </c>
      <c r="T152" s="279">
        <v>-0.25613975095697311</v>
      </c>
      <c r="U152" s="279">
        <v>-0.26901107718052458</v>
      </c>
      <c r="V152" s="279">
        <v>-0.28249251807350889</v>
      </c>
      <c r="W152" s="279">
        <v>-0.29661304865784444</v>
      </c>
      <c r="X152" s="279">
        <v>-0.31140302112473328</v>
      </c>
      <c r="Y152" s="279">
        <v>-0.32689423031339832</v>
      </c>
      <c r="Z152" s="279">
        <v>-0.34311998230351759</v>
      </c>
      <c r="AA152" s="279">
        <v>-0.36011516626944945</v>
      </c>
      <c r="AB152" s="279">
        <v>-0.37791632975131384</v>
      </c>
      <c r="AC152" s="279">
        <v>-0.78658416250531127</v>
      </c>
      <c r="AD152" s="279">
        <v>-0.82546042091963823</v>
      </c>
      <c r="AE152" s="279">
        <v>-0.86618313770771838</v>
      </c>
      <c r="AF152" s="279">
        <v>-0.90884007785242782</v>
      </c>
      <c r="AG152" s="279">
        <v>-0.95352317927507435</v>
      </c>
      <c r="AH152" s="279">
        <v>-1.0003287512719641</v>
      </c>
      <c r="AI152" s="279">
        <v>-1.049357682387849</v>
      </c>
      <c r="AJ152" s="279">
        <v>-1.1007156581749555</v>
      </c>
      <c r="AK152" s="279">
        <v>-1.1545133893078132</v>
      </c>
      <c r="AL152" s="279">
        <v>-1.2108668505463247</v>
      </c>
      <c r="AM152" s="279">
        <v>-1.2698975310629499</v>
      </c>
      <c r="AN152" s="279">
        <v>-1.3317326966746281</v>
      </c>
      <c r="AO152" s="279">
        <v>-1.3965056645452769</v>
      </c>
      <c r="AP152" s="279">
        <v>-1.4643560909523177</v>
      </c>
      <c r="AQ152" s="279">
        <v>-1.5354302727381874</v>
      </c>
      <c r="AR152" s="279">
        <v>-1.6098814630978664</v>
      </c>
      <c r="AS152" s="279">
        <v>-1.6878702023840584</v>
      </c>
      <c r="AT152" s="279">
        <v>-1.7695646646443919</v>
      </c>
      <c r="AU152" s="279">
        <v>-1.8551410206386467</v>
      </c>
      <c r="AV152" s="279">
        <v>-1.9447838181198258</v>
      </c>
      <c r="AW152" s="279">
        <v>-2.03868638020014</v>
      </c>
      <c r="AX152" s="279">
        <v>-2.1370512226618676</v>
      </c>
      <c r="AY152" s="279">
        <v>-2.2400904911141932</v>
      </c>
      <c r="AZ152" s="279">
        <v>-2.3480264189396887</v>
      </c>
      <c r="BA152" s="279">
        <v>-2.4610918070193191</v>
      </c>
      <c r="BB152" s="279">
        <v>-2.5796016747174408</v>
      </c>
    </row>
    <row r="153" spans="1:54" outlineLevel="2">
      <c r="A153" s="447"/>
      <c r="B153" s="135" t="s">
        <v>476</v>
      </c>
      <c r="C153" s="135"/>
      <c r="D153" s="135" t="s">
        <v>389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48"/>
      <c r="B154" s="135" t="s">
        <v>476</v>
      </c>
      <c r="C154" s="135"/>
      <c r="D154" s="135" t="s">
        <v>389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469</v>
      </c>
      <c r="C157" s="134" t="s">
        <v>159</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46" t="s">
        <v>477</v>
      </c>
      <c r="B158" s="135" t="s">
        <v>284</v>
      </c>
      <c r="C158" s="135" t="s">
        <v>395</v>
      </c>
      <c r="D158" s="135" t="s">
        <v>478</v>
      </c>
      <c r="E158" s="238">
        <v>15.331392839572398</v>
      </c>
      <c r="F158" s="36">
        <v>15.416529669190121</v>
      </c>
      <c r="G158" s="36">
        <v>15.464286608053168</v>
      </c>
      <c r="H158" s="36">
        <v>15.55129067504085</v>
      </c>
      <c r="I158" s="36">
        <v>15.628729352712616</v>
      </c>
      <c r="J158" s="36">
        <v>15.693721460872537</v>
      </c>
      <c r="K158" s="36">
        <v>15.851538882023611</v>
      </c>
      <c r="L158" s="36">
        <v>16.010944271296026</v>
      </c>
      <c r="M158" s="36">
        <v>16.17195362594623</v>
      </c>
      <c r="N158" s="36">
        <v>16.334583104771088</v>
      </c>
      <c r="O158" s="36">
        <v>16.498849029748055</v>
      </c>
      <c r="P158" s="36">
        <v>16.664767887689585</v>
      </c>
      <c r="Q158" s="36">
        <v>16.832356331917165</v>
      </c>
      <c r="R158" s="36">
        <v>17.001631183949975</v>
      </c>
      <c r="S158" s="36">
        <v>17.17260943521341</v>
      </c>
      <c r="T158" s="36">
        <v>17.345308248762571</v>
      </c>
      <c r="U158" s="36">
        <v>17.519744961025122</v>
      </c>
      <c r="V158" s="36">
        <v>17.695937083561525</v>
      </c>
      <c r="W158" s="36">
        <v>17.873902304843131</v>
      </c>
      <c r="X158" s="36">
        <v>18.053658492049276</v>
      </c>
      <c r="Y158" s="36">
        <v>18.235223692881036</v>
      </c>
      <c r="Z158" s="36">
        <v>18.418616137396057</v>
      </c>
      <c r="AA158" s="36">
        <v>18.603854239860052</v>
      </c>
      <c r="AB158" s="36">
        <v>18.790956600618685</v>
      </c>
      <c r="AC158" s="36">
        <v>18.979942007987567</v>
      </c>
      <c r="AD158" s="36">
        <v>19.170829440163743</v>
      </c>
      <c r="AE158" s="36">
        <v>19.363638067153076</v>
      </c>
      <c r="AF158" s="36">
        <v>19.558387252721872</v>
      </c>
      <c r="AG158" s="36">
        <v>19.755096556364819</v>
      </c>
      <c r="AH158" s="36">
        <v>19.953785735295479</v>
      </c>
      <c r="AI158" s="36">
        <v>20.154474746456621</v>
      </c>
      <c r="AJ158" s="36">
        <v>20.357183748550241</v>
      </c>
      <c r="AK158" s="36">
        <v>20.561933104090276</v>
      </c>
      <c r="AL158" s="36">
        <v>20.768743381474881</v>
      </c>
      <c r="AM158" s="36">
        <v>20.977635357080729</v>
      </c>
      <c r="AN158" s="36">
        <v>21.188630017378522</v>
      </c>
      <c r="AO158" s="36">
        <v>21.40174856107128</v>
      </c>
      <c r="AP158" s="36">
        <v>21.617012401252509</v>
      </c>
      <c r="AQ158" s="36">
        <v>21.834443167589441</v>
      </c>
      <c r="AR158" s="36">
        <v>22.054062708526121</v>
      </c>
      <c r="AS158" s="36">
        <v>22.275893093511378</v>
      </c>
      <c r="AT158" s="36">
        <v>22.49995661524699</v>
      </c>
      <c r="AU158" s="36">
        <v>22.726275791963332</v>
      </c>
      <c r="AV158" s="36">
        <v>22.954873369713066</v>
      </c>
      <c r="AW158" s="36">
        <v>23.185772324694017</v>
      </c>
      <c r="AX158" s="36">
        <v>23.418995865590826</v>
      </c>
      <c r="AY158" s="36">
        <v>23.65456743594547</v>
      </c>
      <c r="AZ158" s="36">
        <v>23.892510716548376</v>
      </c>
      <c r="BA158" s="36">
        <v>24.132849627857151</v>
      </c>
      <c r="BB158" s="36">
        <v>24.375606149980221</v>
      </c>
    </row>
    <row r="159" spans="1:54" outlineLevel="2">
      <c r="A159" s="447"/>
      <c r="B159" s="135" t="s">
        <v>284</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47"/>
      <c r="B160" s="135" t="s">
        <v>284</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47"/>
      <c r="B161" s="135" t="s">
        <v>287</v>
      </c>
      <c r="C161" s="135" t="s">
        <v>471</v>
      </c>
      <c r="D161" s="135"/>
      <c r="E161" s="238">
        <v>3.3687148587763477E-2</v>
      </c>
      <c r="F161" s="36">
        <v>3.4891176991681858E-2</v>
      </c>
      <c r="G161" s="36">
        <v>3.5819797892312204E-2</v>
      </c>
      <c r="H161" s="36">
        <v>3.747069380106386E-2</v>
      </c>
      <c r="I161" s="36">
        <v>3.8934724819294012E-2</v>
      </c>
      <c r="J161" s="36">
        <v>3.9680538818078634E-2</v>
      </c>
      <c r="K161" s="36">
        <v>4.2235482936202176E-2</v>
      </c>
      <c r="L161" s="36">
        <v>4.4997227402897737E-2</v>
      </c>
      <c r="M161" s="36">
        <v>4.7989348364924848E-2</v>
      </c>
      <c r="N161" s="36">
        <v>5.1238735562723833E-2</v>
      </c>
      <c r="O161" s="36">
        <v>5.4776098238229425E-2</v>
      </c>
      <c r="P161" s="36">
        <v>5.7876523287489941E-2</v>
      </c>
      <c r="Q161" s="36">
        <v>6.0821051038464934E-2</v>
      </c>
      <c r="R161" s="36">
        <v>6.3905101307450848E-2</v>
      </c>
      <c r="S161" s="36">
        <v>6.7135299134614052E-2</v>
      </c>
      <c r="T161" s="36">
        <v>7.0518584424175801E-2</v>
      </c>
      <c r="U161" s="36">
        <v>7.4062226914478294E-2</v>
      </c>
      <c r="V161" s="36">
        <v>7.777384185991168E-2</v>
      </c>
      <c r="W161" s="36">
        <v>8.1661406458554797E-2</v>
      </c>
      <c r="X161" s="36">
        <v>8.5733277060993193E-2</v>
      </c>
      <c r="Y161" s="36">
        <v>8.9998207197459365E-2</v>
      </c>
      <c r="Z161" s="36">
        <v>9.446536646222041E-2</v>
      </c>
      <c r="AA161" s="36">
        <v>9.9144360295970319E-2</v>
      </c>
      <c r="AB161" s="36">
        <v>0.10404525070893614</v>
      </c>
      <c r="AC161" s="36">
        <v>0.21655678770324152</v>
      </c>
      <c r="AD161" s="36">
        <v>0.22725992417793489</v>
      </c>
      <c r="AE161" s="36">
        <v>0.23847141451113452</v>
      </c>
      <c r="AF161" s="36">
        <v>0.25021542153711646</v>
      </c>
      <c r="AG161" s="36">
        <v>0.26251725695404915</v>
      </c>
      <c r="AH161" s="36">
        <v>0.27540343595614808</v>
      </c>
      <c r="AI161" s="36">
        <v>0.28890173446391565</v>
      </c>
      <c r="AJ161" s="36">
        <v>0.30304124907602326</v>
      </c>
      <c r="AK161" s="36">
        <v>0.31785245987226934</v>
      </c>
      <c r="AL161" s="36">
        <v>0.33336729620319694</v>
      </c>
      <c r="AM161" s="36">
        <v>0.34961920560841891</v>
      </c>
      <c r="AN161" s="36">
        <v>0.36664322601242816</v>
      </c>
      <c r="AO161" s="36">
        <v>0.38447606135378287</v>
      </c>
      <c r="AP161" s="36">
        <v>0.40315616081091443</v>
      </c>
      <c r="AQ161" s="36">
        <v>0.4227238017956535</v>
      </c>
      <c r="AR161" s="36">
        <v>0.44322117689359758</v>
      </c>
      <c r="AS161" s="36">
        <v>0.46469248493907062</v>
      </c>
      <c r="AT161" s="36">
        <v>0.48718402642128666</v>
      </c>
      <c r="AU161" s="36">
        <v>0.51074430342767829</v>
      </c>
      <c r="AV161" s="36">
        <v>0.53542412434019815</v>
      </c>
      <c r="AW161" s="36">
        <v>0.56127671351062924</v>
      </c>
      <c r="AX161" s="36">
        <v>0.58835782615164667</v>
      </c>
      <c r="AY161" s="36">
        <v>0.61672586869175805</v>
      </c>
      <c r="AZ161" s="36">
        <v>0.64644202485387547</v>
      </c>
      <c r="BA161" s="36">
        <v>0.67757038772983191</v>
      </c>
      <c r="BB161" s="36">
        <v>0.71019768622272361</v>
      </c>
    </row>
    <row r="162" spans="1:54" outlineLevel="2">
      <c r="A162" s="447"/>
      <c r="B162" s="135" t="s">
        <v>287</v>
      </c>
      <c r="C162" s="135" t="s">
        <v>472</v>
      </c>
      <c r="D162" s="135"/>
      <c r="E162" s="238">
        <v>7.4860330195029814E-2</v>
      </c>
      <c r="F162" s="36">
        <v>7.7535948870404173E-2</v>
      </c>
      <c r="G162" s="36">
        <v>7.9599550871804869E-2</v>
      </c>
      <c r="H162" s="36">
        <v>8.3268208446808961E-2</v>
      </c>
      <c r="I162" s="36">
        <v>8.6521610709542104E-2</v>
      </c>
      <c r="J162" s="36">
        <v>8.8178975151286268E-2</v>
      </c>
      <c r="K162" s="36">
        <v>9.3856628747116269E-2</v>
      </c>
      <c r="L162" s="36">
        <v>9.999383867310592E-2</v>
      </c>
      <c r="M162" s="36">
        <v>0.10664299636649947</v>
      </c>
      <c r="N162" s="36">
        <v>0.11386385680605247</v>
      </c>
      <c r="O162" s="36">
        <v>0.12172466275162092</v>
      </c>
      <c r="P162" s="36">
        <v>0.12861449619442195</v>
      </c>
      <c r="Q162" s="36">
        <v>0.13515789119658914</v>
      </c>
      <c r="R162" s="36">
        <v>0.14201133623877993</v>
      </c>
      <c r="S162" s="36">
        <v>0.1491895536324763</v>
      </c>
      <c r="T162" s="36">
        <v>0.15670796538705781</v>
      </c>
      <c r="U162" s="36">
        <v>0.16458272647661798</v>
      </c>
      <c r="V162" s="36">
        <v>0.17283075968869238</v>
      </c>
      <c r="W162" s="36">
        <v>0.18146979213012124</v>
      </c>
      <c r="X162" s="36">
        <v>0.1905183934688732</v>
      </c>
      <c r="Y162" s="36">
        <v>0.19999601599435438</v>
      </c>
      <c r="Z162" s="36">
        <v>0.20992303658271264</v>
      </c>
      <c r="AA162" s="36">
        <v>0.22032080065771092</v>
      </c>
      <c r="AB162" s="36">
        <v>0.23121166824207981</v>
      </c>
      <c r="AC162" s="36">
        <v>0.48123730600720394</v>
      </c>
      <c r="AD162" s="36">
        <v>0.5050220537287452</v>
      </c>
      <c r="AE162" s="36">
        <v>0.52993647669141042</v>
      </c>
      <c r="AF162" s="36">
        <v>0.55603427008248119</v>
      </c>
      <c r="AG162" s="36">
        <v>0.58337168212010815</v>
      </c>
      <c r="AH162" s="36">
        <v>0.61200763545810544</v>
      </c>
      <c r="AI162" s="36">
        <v>0.64200385436425556</v>
      </c>
      <c r="AJ162" s="36">
        <v>0.67342499794671584</v>
      </c>
      <c r="AK162" s="36">
        <v>0.70633879971615288</v>
      </c>
      <c r="AL162" s="36">
        <v>0.74081621378488138</v>
      </c>
      <c r="AM162" s="36">
        <v>0.77693156801871011</v>
      </c>
      <c r="AN162" s="36">
        <v>0.8147627244720651</v>
      </c>
      <c r="AO162" s="36">
        <v>0.85439124745284967</v>
      </c>
      <c r="AP162" s="36">
        <v>0.89590257957981034</v>
      </c>
      <c r="AQ162" s="36">
        <v>0.93938622621256251</v>
      </c>
      <c r="AR162" s="36">
        <v>0.98493594865243872</v>
      </c>
      <c r="AS162" s="36">
        <v>1.0326499665312709</v>
      </c>
      <c r="AT162" s="36">
        <v>1.0826311698250788</v>
      </c>
      <c r="AU162" s="36">
        <v>1.1349873409503968</v>
      </c>
      <c r="AV162" s="36">
        <v>1.1898313874226611</v>
      </c>
      <c r="AW162" s="36">
        <v>1.2472815855791737</v>
      </c>
      <c r="AX162" s="36">
        <v>1.3074618358925514</v>
      </c>
      <c r="AY162" s="36">
        <v>1.3705019304261177</v>
      </c>
      <c r="AZ162" s="36">
        <v>1.436537833008614</v>
      </c>
      <c r="BA162" s="36">
        <v>1.5057119727329542</v>
      </c>
      <c r="BB162" s="36">
        <v>1.5782170804949276</v>
      </c>
    </row>
    <row r="163" spans="1:54" outlineLevel="2">
      <c r="A163" s="447"/>
      <c r="B163" s="135" t="s">
        <v>287</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47"/>
      <c r="B164" s="135" t="s">
        <v>287</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47"/>
      <c r="B165" s="135" t="s">
        <v>476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47"/>
      <c r="B166" s="135" t="s">
        <v>476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47"/>
      <c r="B167" s="135" t="s">
        <v>476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47"/>
      <c r="B168" s="135" t="s">
        <v>476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48"/>
      <c r="B169" s="135" t="s">
        <v>476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46" t="s">
        <v>482</v>
      </c>
      <c r="B172" s="135" t="s">
        <v>284</v>
      </c>
      <c r="C172" s="135" t="s">
        <v>395</v>
      </c>
      <c r="D172" s="135" t="s">
        <v>389</v>
      </c>
      <c r="E172" s="262">
        <f>-(E$158*'Fixed Data'!$B$25*'Fixed Data'!E$47*'Fixed Data'!$B$24*'Fixed Data'!$B$23+E$158*'Fixed Data'!$B$26)*'Fixed Data'!L44/10^6</f>
        <v>-3.1266762952300908</v>
      </c>
      <c r="F172" s="262">
        <f>-(F$158*'Fixed Data'!$B$25*'Fixed Data'!F$47*'Fixed Data'!$B$24*'Fixed Data'!$B$23+F$158*'Fixed Data'!$B$26)*'Fixed Data'!M44/10^6</f>
        <v>-3.1919178232720213</v>
      </c>
      <c r="G172" s="262">
        <f>-(G$158*'Fixed Data'!$B$25*'Fixed Data'!G$47*'Fixed Data'!$B$24*'Fixed Data'!$B$23+G$158*'Fixed Data'!$B$26)*'Fixed Data'!N44/10^6</f>
        <v>-3.2505641276869017</v>
      </c>
      <c r="H172" s="262">
        <f>-(H$158*'Fixed Data'!$B$25*'Fixed Data'!H$47*'Fixed Data'!$B$24*'Fixed Data'!$B$23+H$158*'Fixed Data'!$B$26)*'Fixed Data'!O44/10^6</f>
        <v>-3.3186316952360442</v>
      </c>
      <c r="I172" s="262">
        <f>-(I$158*'Fixed Data'!$B$25*'Fixed Data'!I$47*'Fixed Data'!$B$24*'Fixed Data'!$B$23+I$158*'Fixed Data'!$B$26)*'Fixed Data'!P44/10^6</f>
        <v>-3.3859462336874366</v>
      </c>
      <c r="J172" s="262">
        <f>-(J$158*'Fixed Data'!$B$25*'Fixed Data'!J$47*'Fixed Data'!$B$24*'Fixed Data'!$B$23+J$158*'Fixed Data'!$B$26)*'Fixed Data'!Q44/10^6</f>
        <v>-3.4518037564269108</v>
      </c>
      <c r="K172" s="262">
        <f>-(K$158*'Fixed Data'!$B$25*'Fixed Data'!K$47*'Fixed Data'!$B$24*'Fixed Data'!$B$23+K$158*'Fixed Data'!$B$26)*'Fixed Data'!R44/10^6</f>
        <v>-3.5396095364120361</v>
      </c>
      <c r="L172" s="262">
        <f>-(L$158*'Fixed Data'!$B$25*'Fixed Data'!L$47*'Fixed Data'!$B$24*'Fixed Data'!$B$23+L$158*'Fixed Data'!$B$26)*'Fixed Data'!S44/10^6</f>
        <v>-3.6296491029831577</v>
      </c>
      <c r="M172" s="262">
        <f>-(M$158*'Fixed Data'!$B$25*'Fixed Data'!M$47*'Fixed Data'!$B$24*'Fixed Data'!$B$23+M$158*'Fixed Data'!$B$26)*'Fixed Data'!T44/10^6</f>
        <v>-3.7219792920077373</v>
      </c>
      <c r="N172" s="262">
        <f>-(N$158*'Fixed Data'!$B$25*'Fixed Data'!N$47*'Fixed Data'!$B$24*'Fixed Data'!$B$23+N$158*'Fixed Data'!$B$26)*'Fixed Data'!U44/10^6</f>
        <v>-3.8166583842667743</v>
      </c>
      <c r="O172" s="262">
        <f>-(O$158*'Fixed Data'!$B$25*'Fixed Data'!O$47*'Fixed Data'!$B$24*'Fixed Data'!$B$23+O$158*'Fixed Data'!$B$26)*'Fixed Data'!V44/10^6</f>
        <v>-3.9137461440090302</v>
      </c>
      <c r="P172" s="262">
        <f>-(P$158*'Fixed Data'!$B$25*'Fixed Data'!P$47*'Fixed Data'!$B$24*'Fixed Data'!$B$23+P$158*'Fixed Data'!$B$26)*'Fixed Data'!W44/10^6</f>
        <v>-4.0133038585034937</v>
      </c>
      <c r="Q172" s="262">
        <f>-(Q$158*'Fixed Data'!$B$25*'Fixed Data'!Q$47*'Fixed Data'!$B$24*'Fixed Data'!$B$23+Q$158*'Fixed Data'!$B$26)*'Fixed Data'!X44/10^6</f>
        <v>-4.1153943737362289</v>
      </c>
      <c r="R172" s="262">
        <f>-(R$158*'Fixed Data'!$B$25*'Fixed Data'!R$47*'Fixed Data'!$B$24*'Fixed Data'!$B$23+R$158*'Fixed Data'!$B$26)*'Fixed Data'!Y44/10^6</f>
        <v>-4.2200821333230429</v>
      </c>
      <c r="S172" s="262">
        <f>-(S$158*'Fixed Data'!$B$25*'Fixed Data'!S$47*'Fixed Data'!$B$24*'Fixed Data'!$B$23+S$158*'Fixed Data'!$B$26)*'Fixed Data'!Z44/10^6</f>
        <v>-4.3264595499257181</v>
      </c>
      <c r="T172" s="262">
        <f>-(T$158*'Fixed Data'!$B$25*'Fixed Data'!T$47*'Fixed Data'!$B$24*'Fixed Data'!$B$23+T$158*'Fixed Data'!$B$26)*'Fixed Data'!AA44/10^6</f>
        <v>-4.4355187501560431</v>
      </c>
      <c r="U172" s="262">
        <f>-(U$158*'Fixed Data'!$B$25*'Fixed Data'!U$47*'Fixed Data'!$B$24*'Fixed Data'!$B$23+U$158*'Fixed Data'!$B$26)*'Fixed Data'!AB44/10^6</f>
        <v>-4.547327350762532</v>
      </c>
      <c r="V172" s="262">
        <f>-(V$158*'Fixed Data'!$B$25*'Fixed Data'!V$47*'Fixed Data'!$B$24*'Fixed Data'!$B$23+V$158*'Fixed Data'!$B$26)*'Fixed Data'!AC44/10^6</f>
        <v>-4.6619546795869056</v>
      </c>
      <c r="W172" s="262">
        <f>-(W$158*'Fixed Data'!$B$25*'Fixed Data'!W$47*'Fixed Data'!$B$24*'Fixed Data'!$B$23+W$158*'Fixed Data'!$B$26)*'Fixed Data'!AD44/10^6</f>
        <v>-4.7794718025555021</v>
      </c>
      <c r="X172" s="262">
        <f>-(X$158*'Fixed Data'!$B$25*'Fixed Data'!X$47*'Fixed Data'!$B$24*'Fixed Data'!$B$23+X$158*'Fixed Data'!$B$26)*'Fixed Data'!AE44/10^6</f>
        <v>-4.8999515873591317</v>
      </c>
      <c r="Y172" s="262">
        <f>-(Y$158*'Fixed Data'!$B$25*'Fixed Data'!Y$47*'Fixed Data'!$B$24*'Fixed Data'!$B$23+Y$158*'Fixed Data'!$B$26)*'Fixed Data'!AF44/10^6</f>
        <v>-5.0234687350347667</v>
      </c>
      <c r="Z172" s="262">
        <f>-(Z$158*'Fixed Data'!$B$25*'Fixed Data'!Z$47*'Fixed Data'!$B$24*'Fixed Data'!$B$23+Z$158*'Fixed Data'!$B$26)*'Fixed Data'!AG44/10^6</f>
        <v>-5.1500998304833452</v>
      </c>
      <c r="AA172" s="262">
        <f>-(AA$158*'Fixed Data'!$B$25*'Fixed Data'!AA$47*'Fixed Data'!$B$24*'Fixed Data'!$B$23+AA$158*'Fixed Data'!$B$26)*'Fixed Data'!AH44/10^6</f>
        <v>-5.2799233889672408</v>
      </c>
      <c r="AB172" s="262">
        <f>-(AB$158*'Fixed Data'!$B$25*'Fixed Data'!AB$47*'Fixed Data'!$B$24*'Fixed Data'!$B$23+AB$158*'Fixed Data'!$B$26)*'Fixed Data'!AI44/10^6</f>
        <v>-5.4130199118589593</v>
      </c>
      <c r="AC172" s="262">
        <f>-(AC$158*'Fixed Data'!$B$25*'Fixed Data'!AC$47*'Fixed Data'!$B$24*'Fixed Data'!$B$23+AC$158*'Fixed Data'!$B$26)*'Fixed Data'!AJ44/10^6</f>
        <v>-5.5459033065248455</v>
      </c>
      <c r="AD172" s="262">
        <f>-(AD$158*'Fixed Data'!$B$25*'Fixed Data'!AD$47*'Fixed Data'!$B$24*'Fixed Data'!$B$23+AD$158*'Fixed Data'!$B$26)*'Fixed Data'!AK44/10^6</f>
        <v>-5.6815860207874485</v>
      </c>
      <c r="AE172" s="262">
        <f>-(AE$158*'Fixed Data'!$B$25*'Fixed Data'!AE$47*'Fixed Data'!$B$24*'Fixed Data'!$B$23+AE$158*'Fixed Data'!$B$26)*'Fixed Data'!AL44/10^6</f>
        <v>-5.8197415586390688</v>
      </c>
      <c r="AF172" s="262">
        <f>-(AF$158*'Fixed Data'!$B$25*'Fixed Data'!AF$47*'Fixed Data'!$B$24*'Fixed Data'!$B$23+AF$158*'Fixed Data'!$B$26)*'Fixed Data'!AM44/10^6</f>
        <v>-5.9601327334849925</v>
      </c>
      <c r="AG172" s="262">
        <f>-(AG$158*'Fixed Data'!$B$25*'Fixed Data'!AG$47*'Fixed Data'!$B$24*'Fixed Data'!$B$23+AG$158*'Fixed Data'!$B$26)*'Fixed Data'!AN44/10^6</f>
        <v>-6.1026303961139794</v>
      </c>
      <c r="AH172" s="262">
        <f>-(AH$158*'Fixed Data'!$B$25*'Fixed Data'!AH$47*'Fixed Data'!$B$24*'Fixed Data'!$B$23+AH$158*'Fixed Data'!$B$26)*'Fixed Data'!AO44/10^6</f>
        <v>-6.2472674512215782</v>
      </c>
      <c r="AI172" s="262">
        <f>-(AI$158*'Fixed Data'!$B$25*'Fixed Data'!AI$47*'Fixed Data'!$B$24*'Fixed Data'!$B$23+AI$158*'Fixed Data'!$B$26)*'Fixed Data'!AP44/10^6</f>
        <v>-6.3943306880992941</v>
      </c>
      <c r="AJ172" s="262">
        <f>-(AJ$158*'Fixed Data'!$B$25*'Fixed Data'!AJ$47*'Fixed Data'!$B$24*'Fixed Data'!$B$23+AJ$158*'Fixed Data'!$B$26)*'Fixed Data'!AQ44/10^6</f>
        <v>-6.5437297315297789</v>
      </c>
      <c r="AK172" s="262">
        <f>-(AK$158*'Fixed Data'!$B$25*'Fixed Data'!AK$47*'Fixed Data'!$B$24*'Fixed Data'!$B$23+AK$158*'Fixed Data'!$B$26)*'Fixed Data'!AR44/10^6</f>
        <v>-6.6954610471308138</v>
      </c>
      <c r="AL172" s="262">
        <f>-(AL$158*'Fixed Data'!$B$25*'Fixed Data'!AL$47*'Fixed Data'!$B$24*'Fixed Data'!$B$23+AL$158*'Fixed Data'!$B$26)*'Fixed Data'!AS44/10^6</f>
        <v>-6.8495677357183888</v>
      </c>
      <c r="AM172" s="262">
        <f>-(AM$158*'Fixed Data'!$B$25*'Fixed Data'!AM$47*'Fixed Data'!$B$24*'Fixed Data'!$B$23+AM$158*'Fixed Data'!$B$26)*'Fixed Data'!AT44/10^6</f>
        <v>-7.0061046788357242</v>
      </c>
      <c r="AN172" s="262">
        <f>-(AN$158*'Fixed Data'!$B$25*'Fixed Data'!AN$47*'Fixed Data'!$B$24*'Fixed Data'!$B$23+AN$158*'Fixed Data'!$B$26)*'Fixed Data'!AU44/10^6</f>
        <v>-7.1651107469427391</v>
      </c>
      <c r="AO172" s="262">
        <f>-(AO$158*'Fixed Data'!$B$25*'Fixed Data'!AO$47*'Fixed Data'!$B$24*'Fixed Data'!$B$23+AO$158*'Fixed Data'!$B$26)*'Fixed Data'!AV44/10^6</f>
        <v>-7.3266016222212684</v>
      </c>
      <c r="AP172" s="262">
        <f>-(AP$158*'Fixed Data'!$B$25*'Fixed Data'!AP$47*'Fixed Data'!$B$24*'Fixed Data'!$B$23+AP$158*'Fixed Data'!$B$26)*'Fixed Data'!AW44/10^6</f>
        <v>-7.4906131689029847</v>
      </c>
      <c r="AQ172" s="262">
        <f>-(AQ$158*'Fixed Data'!$B$25*'Fixed Data'!AQ$47*'Fixed Data'!$B$24*'Fixed Data'!$B$23+AQ$158*'Fixed Data'!$B$26)*'Fixed Data'!AX44/10^6</f>
        <v>-7.657184322953742</v>
      </c>
      <c r="AR172" s="262">
        <f>-(AR$158*'Fixed Data'!$B$25*'Fixed Data'!AR$47*'Fixed Data'!$B$24*'Fixed Data'!$B$23+AR$158*'Fixed Data'!$B$26)*'Fixed Data'!AY44/10^6</f>
        <v>-7.8263509884396454</v>
      </c>
      <c r="AS172" s="262">
        <f>-(AS$158*'Fixed Data'!$B$25*'Fixed Data'!AS$47*'Fixed Data'!$B$24*'Fixed Data'!$B$23+AS$158*'Fixed Data'!$B$26)*'Fixed Data'!AZ44/10^6</f>
        <v>-7.9981467776297226</v>
      </c>
      <c r="AT172" s="262">
        <f>-(AT$158*'Fixed Data'!$B$25*'Fixed Data'!AT$47*'Fixed Data'!$B$24*'Fixed Data'!$B$23+AT$158*'Fixed Data'!$B$26)*'Fixed Data'!BA44/10^6</f>
        <v>-8.1726064007821133</v>
      </c>
      <c r="AU172" s="262">
        <f>-(AU$158*'Fixed Data'!$B$25*'Fixed Data'!AU$47*'Fixed Data'!$B$24*'Fixed Data'!$B$23+AU$158*'Fixed Data'!$B$26)*'Fixed Data'!BB44/10^6</f>
        <v>-8.349767153564791</v>
      </c>
      <c r="AV172" s="262">
        <f>-(AV$158*'Fixed Data'!$B$25*'Fixed Data'!AV$47*'Fixed Data'!$B$24*'Fixed Data'!$B$23+AV$158*'Fixed Data'!$B$26)*'Fixed Data'!BC44/10^6</f>
        <v>-8.5296660964419804</v>
      </c>
      <c r="AW172" s="262">
        <f>-(AW$158*'Fixed Data'!$B$25*'Fixed Data'!AW$47*'Fixed Data'!$B$24*'Fixed Data'!$B$23+AW$158*'Fixed Data'!$B$26)*'Fixed Data'!BD44/10^6</f>
        <v>-8.7123401521756847</v>
      </c>
      <c r="AX172" s="262">
        <f>-(AX$158*'Fixed Data'!$B$25*'Fixed Data'!AX$47*'Fixed Data'!$B$24*'Fixed Data'!$B$23+AX$158*'Fixed Data'!$B$26)*'Fixed Data'!BE44/10^6</f>
        <v>-8.8978267739256101</v>
      </c>
      <c r="AY172" s="262">
        <f>-(AY$158*'Fixed Data'!$B$25*'Fixed Data'!AY$47*'Fixed Data'!$B$24*'Fixed Data'!$B$23+AY$158*'Fixed Data'!$B$26)*'Fixed Data'!BF44/10^6</f>
        <v>-9.0861641799871631</v>
      </c>
      <c r="AZ172" s="262">
        <f>-(AZ$158*'Fixed Data'!$B$25*'Fixed Data'!AZ$47*'Fixed Data'!$B$24*'Fixed Data'!$B$23+AZ$158*'Fixed Data'!$B$26)*'Fixed Data'!BG44/10^6</f>
        <v>-9.2773911216743166</v>
      </c>
      <c r="BA172" s="262">
        <f>-(BA$158*'Fixed Data'!$B$25*'Fixed Data'!BA$47*'Fixed Data'!$B$24*'Fixed Data'!$B$23+BA$158*'Fixed Data'!$B$26)*'Fixed Data'!BH44/10^6</f>
        <v>-9.471546681206787</v>
      </c>
      <c r="BB172" s="262">
        <f>-(BB$158*'Fixed Data'!$B$25*'Fixed Data'!BB$47*'Fixed Data'!$B$24*'Fixed Data'!$B$23+BB$158*'Fixed Data'!$B$26)*'Fixed Data'!BI44/10^6</f>
        <v>-9.6686695585622111</v>
      </c>
    </row>
    <row r="173" spans="1:54" outlineLevel="2">
      <c r="A173" s="447"/>
      <c r="B173" s="135" t="s">
        <v>284</v>
      </c>
      <c r="C173" s="135"/>
      <c r="D173" s="135" t="s">
        <v>389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48"/>
      <c r="B174" s="135" t="s">
        <v>284</v>
      </c>
      <c r="C174" s="135"/>
      <c r="D174" s="135" t="s">
        <v>389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46" t="s">
        <v>483</v>
      </c>
      <c r="B176" s="135" t="s">
        <v>284</v>
      </c>
      <c r="C176" s="135" t="s">
        <v>395</v>
      </c>
      <c r="D176" s="135" t="s">
        <v>389</v>
      </c>
      <c r="E176" s="262">
        <f>-(E$158*'Fixed Data'!$B$25*'Fixed Data'!E$47*'Fixed Data'!$B$24*'Fixed Data'!$B$23+E$158*'Fixed Data'!$B$26)*'Fixed Data'!L46/10^6</f>
        <v>-9.3800288834683965</v>
      </c>
      <c r="F176" s="262">
        <f>-(F$158*'Fixed Data'!$B$25*'Fixed Data'!F$47*'Fixed Data'!$B$24*'Fixed Data'!$B$23+F$158*'Fixed Data'!$B$26)*'Fixed Data'!M46/10^6</f>
        <v>-9.5757534675818494</v>
      </c>
      <c r="G176" s="262">
        <f>-(G$158*'Fixed Data'!$B$25*'Fixed Data'!G$47*'Fixed Data'!$B$24*'Fixed Data'!$B$23+G$158*'Fixed Data'!$B$26)*'Fixed Data'!N46/10^6</f>
        <v>-9.7516923830607087</v>
      </c>
      <c r="H176" s="262">
        <f>-(H$158*'Fixed Data'!$B$25*'Fixed Data'!H$47*'Fixed Data'!$B$24*'Fixed Data'!$B$23+H$158*'Fixed Data'!$B$26)*'Fixed Data'!O46/10^6</f>
        <v>-9.9558950857081321</v>
      </c>
      <c r="I176" s="262">
        <f>-(I$158*'Fixed Data'!$B$25*'Fixed Data'!I$47*'Fixed Data'!$B$24*'Fixed Data'!$B$23+I$158*'Fixed Data'!$B$26)*'Fixed Data'!P46/10^6</f>
        <v>-10.157838701062309</v>
      </c>
      <c r="J176" s="262">
        <f>-(J$158*'Fixed Data'!$B$25*'Fixed Data'!J$47*'Fixed Data'!$B$24*'Fixed Data'!$B$23+J$158*'Fixed Data'!$B$26)*'Fixed Data'!Q46/10^6</f>
        <v>-10.355411267006348</v>
      </c>
      <c r="K176" s="262">
        <f>-(K$158*'Fixed Data'!$B$25*'Fixed Data'!K$47*'Fixed Data'!$B$24*'Fixed Data'!$B$23+K$158*'Fixed Data'!$B$26)*'Fixed Data'!R46/10^6</f>
        <v>-10.618828609236109</v>
      </c>
      <c r="L176" s="262">
        <f>-(L$158*'Fixed Data'!$B$25*'Fixed Data'!L$47*'Fixed Data'!$B$24*'Fixed Data'!$B$23+L$158*'Fixed Data'!$B$26)*'Fixed Data'!S46/10^6</f>
        <v>-10.88894730894947</v>
      </c>
      <c r="M176" s="262">
        <f>-(M$158*'Fixed Data'!$B$25*'Fixed Data'!M$47*'Fixed Data'!$B$24*'Fixed Data'!$B$23+M$158*'Fixed Data'!$B$26)*'Fixed Data'!T46/10^6</f>
        <v>-11.165937873679521</v>
      </c>
      <c r="N176" s="262">
        <f>-(N$158*'Fixed Data'!$B$25*'Fixed Data'!N$47*'Fixed Data'!$B$24*'Fixed Data'!$B$23+N$158*'Fixed Data'!$B$26)*'Fixed Data'!U46/10^6</f>
        <v>-11.44997515043306</v>
      </c>
      <c r="O176" s="262">
        <f>-(O$158*'Fixed Data'!$B$25*'Fixed Data'!O$47*'Fixed Data'!$B$24*'Fixed Data'!$B$23+O$158*'Fixed Data'!$B$26)*'Fixed Data'!V46/10^6</f>
        <v>-11.741238432027092</v>
      </c>
      <c r="P176" s="262">
        <f>-(P$158*'Fixed Data'!$B$25*'Fixed Data'!P$47*'Fixed Data'!$B$24*'Fixed Data'!$B$23+P$158*'Fixed Data'!$B$26)*'Fixed Data'!W46/10^6</f>
        <v>-12.039911577925592</v>
      </c>
      <c r="Q176" s="262">
        <f>-(Q$158*'Fixed Data'!$B$25*'Fixed Data'!Q$47*'Fixed Data'!$B$24*'Fixed Data'!$B$23+Q$158*'Fixed Data'!$B$26)*'Fixed Data'!X46/10^6</f>
        <v>-12.346183121208686</v>
      </c>
      <c r="R176" s="262">
        <f>-(R$158*'Fixed Data'!$B$25*'Fixed Data'!R$47*'Fixed Data'!$B$24*'Fixed Data'!$B$23+R$158*'Fixed Data'!$B$26)*'Fixed Data'!Y46/10^6</f>
        <v>-12.660246399969127</v>
      </c>
      <c r="S176" s="262">
        <f>-(S$158*'Fixed Data'!$B$25*'Fixed Data'!S$47*'Fixed Data'!$B$24*'Fixed Data'!$B$23+S$158*'Fixed Data'!$B$26)*'Fixed Data'!Z46/10^6</f>
        <v>-12.979378647288442</v>
      </c>
      <c r="T176" s="262">
        <f>-(T$158*'Fixed Data'!$B$25*'Fixed Data'!T$47*'Fixed Data'!$B$24*'Fixed Data'!$B$23+T$158*'Fixed Data'!$B$26)*'Fixed Data'!AA46/10^6</f>
        <v>-13.306556247954386</v>
      </c>
      <c r="U176" s="262">
        <f>-(U$158*'Fixed Data'!$B$25*'Fixed Data'!U$47*'Fixed Data'!$B$24*'Fixed Data'!$B$23+U$158*'Fixed Data'!$B$26)*'Fixed Data'!AB46/10^6</f>
        <v>-13.641982054826615</v>
      </c>
      <c r="V176" s="262">
        <f>-(V$158*'Fixed Data'!$B$25*'Fixed Data'!V$47*'Fixed Data'!$B$24*'Fixed Data'!$B$23+V$158*'Fixed Data'!$B$26)*'Fixed Data'!AC46/10^6</f>
        <v>-13.985864036196165</v>
      </c>
      <c r="W176" s="262">
        <f>-(W$158*'Fixed Data'!$B$25*'Fixed Data'!W$47*'Fixed Data'!$B$24*'Fixed Data'!$B$23+W$158*'Fixed Data'!$B$26)*'Fixed Data'!AD46/10^6</f>
        <v>-14.338415407666508</v>
      </c>
      <c r="X176" s="262">
        <f>-(X$158*'Fixed Data'!$B$25*'Fixed Data'!X$47*'Fixed Data'!$B$24*'Fixed Data'!$B$23+X$158*'Fixed Data'!$B$26)*'Fixed Data'!AE46/10^6</f>
        <v>-14.699854762077392</v>
      </c>
      <c r="Y176" s="262">
        <f>-(Y$158*'Fixed Data'!$B$25*'Fixed Data'!Y$47*'Fixed Data'!$B$24*'Fixed Data'!$B$23+Y$158*'Fixed Data'!$B$26)*'Fixed Data'!AF46/10^6</f>
        <v>-15.070406205104298</v>
      </c>
      <c r="Z176" s="262">
        <f>-(Z$158*'Fixed Data'!$B$25*'Fixed Data'!Z$47*'Fixed Data'!$B$24*'Fixed Data'!$B$23+Z$158*'Fixed Data'!$B$26)*'Fixed Data'!AG46/10^6</f>
        <v>-15.45029948878075</v>
      </c>
      <c r="AA176" s="262">
        <f>-(AA$158*'Fixed Data'!$B$25*'Fixed Data'!AA$47*'Fixed Data'!$B$24*'Fixed Data'!$B$23+AA$158*'Fixed Data'!$B$26)*'Fixed Data'!AH46/10^6</f>
        <v>-15.839770169597855</v>
      </c>
      <c r="AB176" s="262">
        <f>-(AB$158*'Fixed Data'!$B$25*'Fixed Data'!AB$47*'Fixed Data'!$B$24*'Fixed Data'!$B$23+AB$158*'Fixed Data'!$B$26)*'Fixed Data'!AI46/10^6</f>
        <v>-16.239059735576877</v>
      </c>
      <c r="AC176" s="262">
        <f>-(AC$158*'Fixed Data'!$B$25*'Fixed Data'!AC$47*'Fixed Data'!$B$24*'Fixed Data'!$B$23+AC$158*'Fixed Data'!$B$26)*'Fixed Data'!AJ46/10^6</f>
        <v>-16.637709919731719</v>
      </c>
      <c r="AD176" s="262">
        <f>-(AD$158*'Fixed Data'!$B$25*'Fixed Data'!AD$47*'Fixed Data'!$B$24*'Fixed Data'!$B$23+AD$158*'Fixed Data'!$B$26)*'Fixed Data'!AK46/10^6</f>
        <v>-17.044758062702545</v>
      </c>
      <c r="AE176" s="262">
        <f>-(AE$158*'Fixed Data'!$B$25*'Fixed Data'!AE$47*'Fixed Data'!$B$24*'Fixed Data'!$B$23+AE$158*'Fixed Data'!$B$26)*'Fixed Data'!AL46/10^6</f>
        <v>-17.45922467648402</v>
      </c>
      <c r="AF176" s="262">
        <f>-(AF$158*'Fixed Data'!$B$25*'Fixed Data'!AF$47*'Fixed Data'!$B$24*'Fixed Data'!$B$23+AF$158*'Fixed Data'!$B$26)*'Fixed Data'!AM46/10^6</f>
        <v>-17.880398201305624</v>
      </c>
      <c r="AG176" s="262">
        <f>-(AG$158*'Fixed Data'!$B$25*'Fixed Data'!AG$47*'Fixed Data'!$B$24*'Fixed Data'!$B$23+AG$158*'Fixed Data'!$B$26)*'Fixed Data'!AN46/10^6</f>
        <v>-18.307891188969794</v>
      </c>
      <c r="AH176" s="262">
        <f>-(AH$158*'Fixed Data'!$B$25*'Fixed Data'!AH$47*'Fixed Data'!$B$24*'Fixed Data'!$B$23+AH$158*'Fixed Data'!$B$26)*'Fixed Data'!AO46/10^6</f>
        <v>-18.74180235445629</v>
      </c>
      <c r="AI176" s="262">
        <f>-(AI$158*'Fixed Data'!$B$25*'Fixed Data'!AI$47*'Fixed Data'!$B$24*'Fixed Data'!$B$23+AI$158*'Fixed Data'!$B$26)*'Fixed Data'!AP46/10^6</f>
        <v>-19.182992065220212</v>
      </c>
      <c r="AJ176" s="262">
        <f>-(AJ$158*'Fixed Data'!$B$25*'Fixed Data'!AJ$47*'Fixed Data'!$B$24*'Fixed Data'!$B$23+AJ$158*'Fixed Data'!$B$26)*'Fixed Data'!AQ46/10^6</f>
        <v>-19.631189195613754</v>
      </c>
      <c r="AK176" s="262">
        <f>-(AK$158*'Fixed Data'!$B$25*'Fixed Data'!AK$47*'Fixed Data'!$B$24*'Fixed Data'!$B$23+AK$158*'Fixed Data'!$B$26)*'Fixed Data'!AR46/10^6</f>
        <v>-20.086383142497624</v>
      </c>
      <c r="AL176" s="262">
        <f>-(AL$158*'Fixed Data'!$B$25*'Fixed Data'!AL$47*'Fixed Data'!$B$24*'Fixed Data'!$B$23+AL$158*'Fixed Data'!$B$26)*'Fixed Data'!AS46/10^6</f>
        <v>-20.548703208338512</v>
      </c>
      <c r="AM176" s="262">
        <f>-(AM$158*'Fixed Data'!$B$25*'Fixed Data'!AM$47*'Fixed Data'!$B$24*'Fixed Data'!$B$23+AM$158*'Fixed Data'!$B$26)*'Fixed Data'!AT46/10^6</f>
        <v>-21.018314037805979</v>
      </c>
      <c r="AN176" s="262">
        <f>-(AN$158*'Fixed Data'!$B$25*'Fixed Data'!AN$47*'Fixed Data'!$B$24*'Fixed Data'!$B$23+AN$158*'Fixed Data'!$B$26)*'Fixed Data'!AU46/10^6</f>
        <v>-21.495332242229857</v>
      </c>
      <c r="AO176" s="262">
        <f>-(AO$158*'Fixed Data'!$B$25*'Fixed Data'!AO$47*'Fixed Data'!$B$24*'Fixed Data'!$B$23+AO$158*'Fixed Data'!$B$26)*'Fixed Data'!AV46/10^6</f>
        <v>-21.979804868165115</v>
      </c>
      <c r="AP176" s="262">
        <f>-(AP$158*'Fixed Data'!$B$25*'Fixed Data'!AP$47*'Fixed Data'!$B$24*'Fixed Data'!$B$23+AP$158*'Fixed Data'!$B$26)*'Fixed Data'!AW46/10^6</f>
        <v>-22.47183950831262</v>
      </c>
      <c r="AQ176" s="262">
        <f>-(AQ$158*'Fixed Data'!$B$25*'Fixed Data'!AQ$47*'Fixed Data'!$B$24*'Fixed Data'!$B$23+AQ$158*'Fixed Data'!$B$26)*'Fixed Data'!AX46/10^6</f>
        <v>-22.971552970572063</v>
      </c>
      <c r="AR176" s="262">
        <f>-(AR$158*'Fixed Data'!$B$25*'Fixed Data'!AR$47*'Fixed Data'!$B$24*'Fixed Data'!$B$23+AR$158*'Fixed Data'!$B$26)*'Fixed Data'!AY46/10^6</f>
        <v>-23.479052967140049</v>
      </c>
      <c r="AS176" s="262">
        <f>-(AS$158*'Fixed Data'!$B$25*'Fixed Data'!AS$47*'Fixed Data'!$B$24*'Fixed Data'!$B$23+AS$158*'Fixed Data'!$B$26)*'Fixed Data'!AZ46/10^6</f>
        <v>-23.994440334820219</v>
      </c>
      <c r="AT176" s="262">
        <f>-(AT$158*'Fixed Data'!$B$25*'Fixed Data'!AT$47*'Fixed Data'!$B$24*'Fixed Data'!$B$23+AT$158*'Fixed Data'!$B$26)*'Fixed Data'!BA46/10^6</f>
        <v>-24.517819204389472</v>
      </c>
      <c r="AU176" s="262">
        <f>-(AU$158*'Fixed Data'!$B$25*'Fixed Data'!AU$47*'Fixed Data'!$B$24*'Fixed Data'!$B$23+AU$158*'Fixed Data'!$B$26)*'Fixed Data'!BB46/10^6</f>
        <v>-25.049301462852217</v>
      </c>
      <c r="AV176" s="262">
        <f>-(AV$158*'Fixed Data'!$B$25*'Fixed Data'!AV$47*'Fixed Data'!$B$24*'Fixed Data'!$B$23+AV$158*'Fixed Data'!$B$26)*'Fixed Data'!BC46/10^6</f>
        <v>-25.588998291600763</v>
      </c>
      <c r="AW176" s="262">
        <f>-(AW$158*'Fixed Data'!$B$25*'Fixed Data'!AW$47*'Fixed Data'!$B$24*'Fixed Data'!$B$23+AW$158*'Fixed Data'!$B$26)*'Fixed Data'!BD46/10^6</f>
        <v>-26.137020458920805</v>
      </c>
      <c r="AX176" s="262">
        <f>-(AX$158*'Fixed Data'!$B$25*'Fixed Data'!AX$47*'Fixed Data'!$B$24*'Fixed Data'!$B$23+AX$158*'Fixed Data'!$B$26)*'Fixed Data'!BE46/10^6</f>
        <v>-26.693480324291478</v>
      </c>
      <c r="AY176" s="262">
        <f>-(AY$158*'Fixed Data'!$B$25*'Fixed Data'!AY$47*'Fixed Data'!$B$24*'Fixed Data'!$B$23+AY$158*'Fixed Data'!$B$26)*'Fixed Data'!BF46/10^6</f>
        <v>-27.258492542599367</v>
      </c>
      <c r="AZ176" s="262">
        <f>-(AZ$158*'Fixed Data'!$B$25*'Fixed Data'!AZ$47*'Fixed Data'!$B$24*'Fixed Data'!$B$23+AZ$158*'Fixed Data'!$B$26)*'Fixed Data'!BG46/10^6</f>
        <v>-27.832173367786321</v>
      </c>
      <c r="BA176" s="262">
        <f>-(BA$158*'Fixed Data'!$B$25*'Fixed Data'!BA$47*'Fixed Data'!$B$24*'Fixed Data'!$B$23+BA$158*'Fixed Data'!$B$26)*'Fixed Data'!BH46/10^6</f>
        <v>-28.414640046511465</v>
      </c>
      <c r="BB176" s="262">
        <f>-(BB$158*'Fixed Data'!$B$25*'Fixed Data'!BB$47*'Fixed Data'!$B$24*'Fixed Data'!$B$23+BB$158*'Fixed Data'!$B$26)*'Fixed Data'!BI46/10^6</f>
        <v>-29.00600867870773</v>
      </c>
    </row>
    <row r="177" spans="1:54" outlineLevel="2">
      <c r="A177" s="447"/>
      <c r="B177" s="135" t="s">
        <v>284</v>
      </c>
      <c r="C177" s="135"/>
      <c r="D177" s="135" t="s">
        <v>389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48"/>
      <c r="B178" s="135" t="s">
        <v>284</v>
      </c>
      <c r="C178" s="135"/>
      <c r="D178" s="135" t="s">
        <v>389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484</v>
      </c>
      <c r="B182" s="19"/>
      <c r="C182" s="19"/>
      <c r="D182" s="19"/>
      <c r="E182" s="15"/>
    </row>
    <row r="183" spans="1:54" ht="15" outlineLevel="1">
      <c r="A183" s="12"/>
      <c r="B183" s="19"/>
      <c r="C183" s="19"/>
      <c r="D183" s="19"/>
      <c r="E183" s="15"/>
    </row>
    <row r="184" spans="1:54" s="4" customFormat="1" outlineLevel="1">
      <c r="A184" s="4" t="s">
        <v>485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49" t="s">
        <v>486</v>
      </c>
      <c r="B186" s="150" t="s">
        <v>487</v>
      </c>
      <c r="C186" s="6" t="s">
        <v>488</v>
      </c>
      <c r="D186" s="10" t="s">
        <v>400</v>
      </c>
      <c r="E186" s="129">
        <f>IF(E53&lt;=($B$10),1,IF((E52-1)&gt;30,(D$186/(1+'Fixed Data'!$B$14)),(1/(1+'Fixed Data'!$B$13)^(E$52-$E$52))))</f>
        <v>1</v>
      </c>
      <c r="F186" s="129">
        <f>IF(F53&lt;=($B$10),1,IF((F52-1)&gt;30,(E$186/(1+'Fixed Data'!$B$14)),(1/(1+'Fixed Data'!$B$13)^(F$52-$E$52))))</f>
        <v>0.96618357487922713</v>
      </c>
      <c r="G186" s="129">
        <f>IF(G53&lt;=($B$10),1,IF((G52-1)&gt;30,(F$186/(1+'Fixed Data'!$B$14)),(1/(1+'Fixed Data'!$B$13)^(G$52-$E$52))))</f>
        <v>0.93351070036640305</v>
      </c>
      <c r="H186" s="129">
        <f>IF(H53&lt;=($B$10),1,IF((H52-1)&gt;30,(G$186/(1+'Fixed Data'!$B$14)),(1/(1+'Fixed Data'!$B$13)^(H$52-$E$52))))</f>
        <v>0.90194270566802237</v>
      </c>
      <c r="I186" s="129">
        <f>IF(I53&lt;=($B$10),1,IF((I52-1)&gt;30,(H$186/(1+'Fixed Data'!$B$14)),(1/(1+'Fixed Data'!$B$13)^(I$52-$E$52))))</f>
        <v>0.87144222769857238</v>
      </c>
      <c r="J186" s="129">
        <f>IF(J53&lt;=($B$10),1,IF((J52-1)&gt;30,(I$186/(1+'Fixed Data'!$B$14)),(1/(1+'Fixed Data'!$B$13)^(J$52-$E$52))))</f>
        <v>0.84197316685852419</v>
      </c>
      <c r="K186" s="129">
        <f>IF(K53&lt;=($B$10),1,IF((K52-1)&gt;30,(J$186/(1+'Fixed Data'!$B$14)),(1/(1+'Fixed Data'!$B$13)^(K$52-$E$52))))</f>
        <v>0.81350064430775282</v>
      </c>
      <c r="L186" s="129">
        <f>IF(L53&lt;=($B$10),1,IF((L52-1)&gt;30,(K$186/(1+'Fixed Data'!$B$14)),(1/(1+'Fixed Data'!$B$13)^(L$52-$E$52))))</f>
        <v>0.78599096068381913</v>
      </c>
      <c r="M186" s="129">
        <f>IF(M53&lt;=($B$10),1,IF((M52-1)&gt;30,(L$186/(1+'Fixed Data'!$B$14)),(1/(1+'Fixed Data'!$B$13)^(M$52-$E$52))))</f>
        <v>0.75941155621625056</v>
      </c>
      <c r="N186" s="129">
        <f>IF(N53&lt;=($B$10),1,IF((N52-1)&gt;30,(M$186/(1+'Fixed Data'!$B$14)),(1/(1+'Fixed Data'!$B$13)^(N$52-$E$52))))</f>
        <v>0.73373097218961414</v>
      </c>
      <c r="O186" s="129">
        <f>IF(O53&lt;=($B$10),1,IF((O52-1)&gt;30,(N$186/(1+'Fixed Data'!$B$14)),(1/(1+'Fixed Data'!$B$13)^(O$52-$E$52))))</f>
        <v>0.70891881370977217</v>
      </c>
      <c r="P186" s="129">
        <f>IF(P53&lt;=($B$10),1,IF((P52-1)&gt;30,(O$186/(1+'Fixed Data'!$B$14)),(1/(1+'Fixed Data'!$B$13)^(P$52-$E$52))))</f>
        <v>0.68494571372924851</v>
      </c>
      <c r="Q186" s="129">
        <f>IF(Q53&lt;=($B$10),1,IF((Q52-1)&gt;30,(P$186/(1+'Fixed Data'!$B$14)),(1/(1+'Fixed Data'!$B$13)^(Q$52-$E$52))))</f>
        <v>0.66178329828912896</v>
      </c>
      <c r="R186" s="129">
        <f>IF(R53&lt;=($B$10),1,IF((R52-1)&gt;30,(Q$186/(1+'Fixed Data'!$B$14)),(1/(1+'Fixed Data'!$B$13)^(R$52-$E$52))))</f>
        <v>0.63940415293635666</v>
      </c>
      <c r="S186" s="129">
        <f>IF(S53&lt;=($B$10),1,IF((S52-1)&gt;30,(R$186/(1+'Fixed Data'!$B$14)),(1/(1+'Fixed Data'!$B$13)^(S$52-$E$52))))</f>
        <v>0.61778179027667302</v>
      </c>
      <c r="T186" s="129">
        <f>IF(T53&lt;=($B$10),1,IF((T52-1)&gt;30,(S$186/(1+'Fixed Data'!$B$14)),(1/(1+'Fixed Data'!$B$13)^(T$52-$E$52))))</f>
        <v>0.59689061862480497</v>
      </c>
      <c r="U186" s="129">
        <f>IF(U53&lt;=($B$10),1,IF((U52-1)&gt;30,(T$186/(1+'Fixed Data'!$B$14)),(1/(1+'Fixed Data'!$B$13)^(U$52-$E$52))))</f>
        <v>0.57670591171478747</v>
      </c>
      <c r="V186" s="129">
        <f>IF(V53&lt;=($B$10),1,IF((V52-1)&gt;30,(U$186/(1+'Fixed Data'!$B$14)),(1/(1+'Fixed Data'!$B$13)^(V$52-$E$52))))</f>
        <v>0.55720377943457733</v>
      </c>
      <c r="W186" s="129">
        <f>IF(W53&lt;=($B$10),1,IF((W52-1)&gt;30,(V$186/(1+'Fixed Data'!$B$14)),(1/(1+'Fixed Data'!$B$13)^(W$52-$E$52))))</f>
        <v>0.53836113955031628</v>
      </c>
      <c r="X186" s="129">
        <f>IF(X53&lt;=($B$10),1,IF((X52-1)&gt;30,(W$186/(1+'Fixed Data'!$B$14)),(1/(1+'Fixed Data'!$B$13)^(X$52-$E$52))))</f>
        <v>0.52015569038677911</v>
      </c>
      <c r="Y186" s="129">
        <f>IF(Y53&lt;=($B$10),1,IF((Y52-1)&gt;30,(X$186/(1+'Fixed Data'!$B$14)),(1/(1+'Fixed Data'!$B$13)^(Y$52-$E$52))))</f>
        <v>0.50256588443167061</v>
      </c>
      <c r="Z186" s="129">
        <f>IF(Z53&lt;=($B$10),1,IF((Z52-1)&gt;30,(Y$186/(1+'Fixed Data'!$B$14)),(1/(1+'Fixed Data'!$B$13)^(Z$52-$E$52))))</f>
        <v>0.48557090283253213</v>
      </c>
      <c r="AA186" s="129">
        <f>IF(AA53&lt;=($B$10),1,IF((AA52-1)&gt;30,(Z$186/(1+'Fixed Data'!$B$14)),(1/(1+'Fixed Data'!$B$13)^(AA$52-$E$52))))</f>
        <v>0.46915063075606966</v>
      </c>
      <c r="AB186" s="129">
        <f>IF(AB53&lt;=($B$10),1,IF((AB52-1)&gt;30,(AA$186/(1+'Fixed Data'!$B$14)),(1/(1+'Fixed Data'!$B$13)^(AB$52-$E$52))))</f>
        <v>0.45328563358074364</v>
      </c>
      <c r="AC186" s="129">
        <f>IF(AC53&lt;=($B$10),1,IF((AC52-1)&gt;30,(AB$186/(1+'Fixed Data'!$B$14)),(1/(1+'Fixed Data'!$B$13)^(AC$52-$E$52))))</f>
        <v>0.43795713389443841</v>
      </c>
      <c r="AD186" s="129">
        <f>IF(AD53&lt;=($B$10),1,IF((AD52-1)&gt;30,(AC$186/(1+'Fixed Data'!$B$14)),(1/(1+'Fixed Data'!$B$13)^(AD$52-$E$52))))</f>
        <v>0.42314698926998884</v>
      </c>
      <c r="AE186" s="129">
        <f>IF(AE53&lt;=($B$10),1,IF((AE52-1)&gt;30,(AD$186/(1+'Fixed Data'!$B$14)),(1/(1+'Fixed Data'!$B$13)^(AE$52-$E$52))))</f>
        <v>0.40883767079225974</v>
      </c>
      <c r="AF186" s="129">
        <f>IF(AF53&lt;=($B$10),1,IF((AF52-1)&gt;30,(AE$186/(1+'Fixed Data'!$B$14)),(1/(1+'Fixed Data'!$B$13)^(AF$52-$E$52))))</f>
        <v>0.39501224231136206</v>
      </c>
      <c r="AG186" s="129">
        <f>IF(AG53&lt;=($B$10),1,IF((AG52-1)&gt;30,(AF$186/(1+'Fixed Data'!$B$14)),(1/(1+'Fixed Data'!$B$13)^(AG$52-$E$52))))</f>
        <v>0.38165434039745127</v>
      </c>
      <c r="AH186" s="129">
        <f>IF(AH53&lt;=($B$10),1,IF((AH52-1)&gt;30,(AG$186/(1+'Fixed Data'!$B$14)),(1/(1+'Fixed Data'!$B$13)^(AH$52-$E$52))))</f>
        <v>0.36874815497338298</v>
      </c>
      <c r="AI186" s="129">
        <f>IF(AI53&lt;=($B$10),1,IF((AI52-1)&gt;30,(AH$186/(1+'Fixed Data'!$B$14)),(1/(1+'Fixed Data'!$B$13)^(AI$52-$E$52))))</f>
        <v>0.35627841060230236</v>
      </c>
      <c r="AJ186" s="129">
        <f>IF(AJ53&lt;=($B$10),1,IF((AJ52-1)&gt;30,(AI$186/(1+'Fixed Data'!$B$14)),(1/(1+'Fixed Data'!$B$13)^(AJ$52-$E$52))))</f>
        <v>0.3459013695167984</v>
      </c>
      <c r="AK186" s="129">
        <f>IF(AK53&lt;=($B$10),1,IF((AK52-1)&gt;30,(AJ$186/(1+'Fixed Data'!$B$14)),(1/(1+'Fixed Data'!$B$13)^(AK$52-$E$52))))</f>
        <v>0.33582657234640623</v>
      </c>
      <c r="AL186" s="129">
        <f>IF(AL53&lt;=($B$10),1,IF((AL52-1)&gt;30,(AK$186/(1+'Fixed Data'!$B$14)),(1/(1+'Fixed Data'!$B$13)^(AL$52-$E$52))))</f>
        <v>0.32604521587029728</v>
      </c>
      <c r="AM186" s="129">
        <f>IF(AM53&lt;=($B$10),1,IF((AM52-1)&gt;30,(AL$186/(1+'Fixed Data'!$B$14)),(1/(1+'Fixed Data'!$B$13)^(AM$52-$E$52))))</f>
        <v>0.31654875327213328</v>
      </c>
      <c r="AN186" s="129">
        <f>IF(AN53&lt;=($B$10),1,IF((AN52-1)&gt;30,(AM$186/(1+'Fixed Data'!$B$14)),(1/(1+'Fixed Data'!$B$13)^(AN$52-$E$52))))</f>
        <v>0.30732888667197406</v>
      </c>
      <c r="AO186" s="129">
        <f>IF(AO53&lt;=($B$10),1,IF((AO52-1)&gt;30,(AN$186/(1+'Fixed Data'!$B$14)),(1/(1+'Fixed Data'!$B$13)^(AO$52-$E$52))))</f>
        <v>0.29837755987570297</v>
      </c>
      <c r="AP186" s="129">
        <f>IF(AP53&lt;=($B$10),1,IF((AP52-1)&gt;30,(AO$186/(1+'Fixed Data'!$B$14)),(1/(1+'Fixed Data'!$B$13)^(AP$52-$E$52))))</f>
        <v>0.28968695133563394</v>
      </c>
      <c r="AQ186" s="129">
        <f>IF(AQ53&lt;=($B$10),1,IF((AQ52-1)&gt;30,(AP$186/(1+'Fixed Data'!$B$14)),(1/(1+'Fixed Data'!$B$13)^(AQ$52-$E$52))))</f>
        <v>0.28124946731614947</v>
      </c>
      <c r="AR186" s="129">
        <f>IF(AR53&lt;=($B$10),1,IF((AR52-1)&gt;30,(AQ$186/(1+'Fixed Data'!$B$14)),(1/(1+'Fixed Data'!$B$13)^(AR$52-$E$52))))</f>
        <v>0.27305773525839755</v>
      </c>
      <c r="AS186" s="129">
        <f>IF(AS53&lt;=($B$10),1,IF((AS52-1)&gt;30,(AR$186/(1+'Fixed Data'!$B$14)),(1/(1+'Fixed Data'!$B$13)^(AS$52-$E$52))))</f>
        <v>0.26510459733825004</v>
      </c>
      <c r="AT186" s="129">
        <f>IF(AT53&lt;=($B$10),1,IF((AT52-1)&gt;30,(AS$186/(1+'Fixed Data'!$B$14)),(1/(1+'Fixed Data'!$B$13)^(AT$52-$E$52))))</f>
        <v>0.25738310421189325</v>
      </c>
      <c r="AU186" s="129">
        <f>IF(AU53&lt;=($B$10),1,IF((AU52-1)&gt;30,(AT$186/(1+'Fixed Data'!$B$14)),(1/(1+'Fixed Data'!$B$13)^(AU$52-$E$52))))</f>
        <v>0.24988650894358569</v>
      </c>
      <c r="AV186" s="129">
        <f>IF(AV53&lt;=($B$10),1,IF((AV52-1)&gt;30,(AU$186/(1+'Fixed Data'!$B$14)),(1/(1+'Fixed Data'!$B$13)^(AV$52-$E$52))))</f>
        <v>0.24260826111027736</v>
      </c>
      <c r="AW186" s="129">
        <f>IF(AW53&lt;=($B$10),1,IF((AW52-1)&gt;30,(AV$186/(1+'Fixed Data'!$B$14)),(1/(1+'Fixed Data'!$B$13)^(AW$52-$E$52))))</f>
        <v>0.23554200107793918</v>
      </c>
      <c r="AX186" s="129">
        <f>IF(AX53&lt;=($B$10),1,IF((AX52-1)&gt;30,(AW$186/(1+'Fixed Data'!$B$14)),(1/(1+'Fixed Data'!$B$13)^(AX$52-$E$52))))</f>
        <v>0.22868155444460114</v>
      </c>
      <c r="AY186" s="129">
        <f>IF(AY53&lt;=($B$10),1,IF((AY52-1)&gt;30,(AX$186/(1+'Fixed Data'!$B$14)),(1/(1+'Fixed Data'!$B$13)^(AY$52-$E$52))))</f>
        <v>0.22202092664524381</v>
      </c>
      <c r="AZ186" s="129">
        <f>IF(AZ53&lt;=($B$10),1,IF((AZ52-1)&gt;30,(AY$186/(1+'Fixed Data'!$B$14)),(1/(1+'Fixed Data'!$B$13)^(AZ$52-$E$52))))</f>
        <v>0.21555429771382895</v>
      </c>
      <c r="BA186" s="129">
        <f>IF(BA53&lt;=($B$10),1,IF((BA52-1)&gt;30,(AZ$186/(1+'Fixed Data'!$B$14)),(1/(1+'Fixed Data'!$B$13)^(BA$52-$E$52))))</f>
        <v>0.20927601719789218</v>
      </c>
      <c r="BB186" s="129">
        <f>IF(BB53&lt;=($B$10),1,IF((BB52-1)&gt;30,(BA$186/(1+'Fixed Data'!$B$14)),(1/(1+'Fixed Data'!$B$13)^(BB$52-$E$52))))</f>
        <v>0.20318059922125453</v>
      </c>
    </row>
    <row r="187" spans="1:54" outlineLevel="2">
      <c r="A187" s="450"/>
      <c r="B187" s="150" t="s">
        <v>489</v>
      </c>
      <c r="C187" s="6" t="s">
        <v>490</v>
      </c>
      <c r="D187" s="10" t="s">
        <v>400</v>
      </c>
      <c r="E187" s="33">
        <f>IF(E53&lt;=($B$10),1,IF((E52-1)&gt;30,(D$186/(1+'Fixed Data'!$B$16)),(1/(1+'Fixed Data'!$B$15)^(E$52-$E$52))))</f>
        <v>1</v>
      </c>
      <c r="F187" s="33">
        <f>IF(F53&lt;=($B$10),1,IF((F52-1)&gt;30,(E$186/(1+'Fixed Data'!$B$16)),(1/(1+'Fixed Data'!$B$15)^(F$52-$E$52))))</f>
        <v>0.98522167487684742</v>
      </c>
      <c r="G187" s="33">
        <f>IF(G53&lt;=($B$10),1,IF((G52-1)&gt;30,(F$186/(1+'Fixed Data'!$B$16)),(1/(1+'Fixed Data'!$B$15)^(G$52-$E$52))))</f>
        <v>0.9706617486471405</v>
      </c>
      <c r="H187" s="33">
        <f>IF(H53&lt;=($B$10),1,IF((H52-1)&gt;30,(G$186/(1+'Fixed Data'!$B$16)),(1/(1+'Fixed Data'!$B$15)^(H$52-$E$52))))</f>
        <v>0.95631699374102519</v>
      </c>
      <c r="I187" s="33">
        <f>IF(I53&lt;=($B$10),1,IF((I52-1)&gt;30,(H$186/(1+'Fixed Data'!$B$16)),(1/(1+'Fixed Data'!$B$15)^(I$52-$E$52))))</f>
        <v>0.94218423028672449</v>
      </c>
      <c r="J187" s="33">
        <f>IF(J53&lt;=($B$10),1,IF((J52-1)&gt;30,(I$186/(1+'Fixed Data'!$B$16)),(1/(1+'Fixed Data'!$B$15)^(J$52-$E$52))))</f>
        <v>0.92826032540563996</v>
      </c>
      <c r="K187" s="33">
        <f>IF(K53&lt;=($B$10),1,IF((K52-1)&gt;30,(J$186/(1+'Fixed Data'!$B$16)),(1/(1+'Fixed Data'!$B$15)^(K$52-$E$52))))</f>
        <v>0.91454219251787205</v>
      </c>
      <c r="L187" s="33">
        <f>IF(L53&lt;=($B$10),1,IF((L52-1)&gt;30,(K$186/(1+'Fixed Data'!$B$16)),(1/(1+'Fixed Data'!$B$15)^(L$52-$E$52))))</f>
        <v>0.90102679065800217</v>
      </c>
      <c r="M187" s="33">
        <f>IF(M53&lt;=($B$10),1,IF((M52-1)&gt;30,(L$186/(1+'Fixed Data'!$B$16)),(1/(1+'Fixed Data'!$B$15)^(M$52-$E$52))))</f>
        <v>0.88771112380098749</v>
      </c>
      <c r="N187" s="33">
        <f>IF(N53&lt;=($B$10),1,IF((N52-1)&gt;30,(M$186/(1+'Fixed Data'!$B$16)),(1/(1+'Fixed Data'!$B$15)^(N$52-$E$52))))</f>
        <v>0.87459224019801729</v>
      </c>
      <c r="O187" s="33">
        <f>IF(O53&lt;=($B$10),1,IF((O52-1)&gt;30,(N$186/(1+'Fixed Data'!$B$16)),(1/(1+'Fixed Data'!$B$15)^(O$52-$E$52))))</f>
        <v>0.86166723172218462</v>
      </c>
      <c r="P187" s="33">
        <f>IF(P53&lt;=($B$10),1,IF((P52-1)&gt;30,(O$186/(1+'Fixed Data'!$B$16)),(1/(1+'Fixed Data'!$B$15)^(P$52-$E$52))))</f>
        <v>0.8489332332238273</v>
      </c>
      <c r="Q187" s="33">
        <f>IF(Q53&lt;=($B$10),1,IF((Q52-1)&gt;30,(P$186/(1+'Fixed Data'!$B$16)),(1/(1+'Fixed Data'!$B$15)^(Q$52-$E$52))))</f>
        <v>0.83638742189539661</v>
      </c>
      <c r="R187" s="33">
        <f>IF(R53&lt;=($B$10),1,IF((R52-1)&gt;30,(Q$186/(1+'Fixed Data'!$B$16)),(1/(1+'Fixed Data'!$B$15)^(R$52-$E$52))))</f>
        <v>0.82402701664571099</v>
      </c>
      <c r="S187" s="33">
        <f>IF(S53&lt;=($B$10),1,IF((S52-1)&gt;30,(R$186/(1+'Fixed Data'!$B$16)),(1/(1+'Fixed Data'!$B$15)^(S$52-$E$52))))</f>
        <v>0.81184927748345925</v>
      </c>
      <c r="T187" s="33">
        <f>IF(T53&lt;=($B$10),1,IF((T52-1)&gt;30,(S$186/(1+'Fixed Data'!$B$16)),(1/(1+'Fixed Data'!$B$15)^(T$52-$E$52))))</f>
        <v>0.79985150490981216</v>
      </c>
      <c r="U187" s="33">
        <f>IF(U53&lt;=($B$10),1,IF((U52-1)&gt;30,(T$186/(1+'Fixed Data'!$B$16)),(1/(1+'Fixed Data'!$B$15)^(U$52-$E$52))))</f>
        <v>0.78803103932001206</v>
      </c>
      <c r="V187" s="33">
        <f>IF(V53&lt;=($B$10),1,IF((V52-1)&gt;30,(U$186/(1+'Fixed Data'!$B$16)),(1/(1+'Fixed Data'!$B$15)^(V$52-$E$52))))</f>
        <v>0.77638526041380518</v>
      </c>
      <c r="W187" s="33">
        <f>IF(W53&lt;=($B$10),1,IF((W52-1)&gt;30,(V$186/(1+'Fixed Data'!$B$16)),(1/(1+'Fixed Data'!$B$15)^(W$52-$E$52))))</f>
        <v>0.76491158661458636</v>
      </c>
      <c r="X187" s="33">
        <f>IF(X53&lt;=($B$10),1,IF((X52-1)&gt;30,(W$186/(1+'Fixed Data'!$B$16)),(1/(1+'Fixed Data'!$B$15)^(X$52-$E$52))))</f>
        <v>0.7536074744971295</v>
      </c>
      <c r="Y187" s="33">
        <f>IF(Y53&lt;=($B$10),1,IF((Y52-1)&gt;30,(X$186/(1+'Fixed Data'!$B$16)),(1/(1+'Fixed Data'!$B$15)^(Y$52-$E$52))))</f>
        <v>0.74247041822377313</v>
      </c>
      <c r="Z187" s="33">
        <f>IF(Z53&lt;=($B$10),1,IF((Z52-1)&gt;30,(Y$186/(1+'Fixed Data'!$B$16)),(1/(1+'Fixed Data'!$B$15)^(Z$52-$E$52))))</f>
        <v>0.73149794898893916</v>
      </c>
      <c r="AA187" s="33">
        <f>IF(AA53&lt;=($B$10),1,IF((AA52-1)&gt;30,(Z$186/(1+'Fixed Data'!$B$16)),(1/(1+'Fixed Data'!$B$15)^(AA$52-$E$52))))</f>
        <v>0.72068763447186135</v>
      </c>
      <c r="AB187" s="33">
        <f>IF(AB53&lt;=($B$10),1,IF((AB52-1)&gt;30,(AA$186/(1+'Fixed Data'!$B$16)),(1/(1+'Fixed Data'!$B$15)^(AB$52-$E$52))))</f>
        <v>0.71003707829740037</v>
      </c>
      <c r="AC187" s="33">
        <f>IF(AC53&lt;=($B$10),1,IF((AC52-1)&gt;30,(AB$186/(1+'Fixed Data'!$B$16)),(1/(1+'Fixed Data'!$B$15)^(AC$52-$E$52))))</f>
        <v>0.69954391950482808</v>
      </c>
      <c r="AD187" s="33">
        <f>IF(AD53&lt;=($B$10),1,IF((AD52-1)&gt;30,(AC$186/(1+'Fixed Data'!$B$16)),(1/(1+'Fixed Data'!$B$15)^(AD$52-$E$52))))</f>
        <v>0.68920583202446117</v>
      </c>
      <c r="AE187" s="33">
        <f>IF(AE53&lt;=($B$10),1,IF((AE52-1)&gt;30,(AD$186/(1+'Fixed Data'!$B$16)),(1/(1+'Fixed Data'!$B$15)^(AE$52-$E$52))))</f>
        <v>0.67902052416203085</v>
      </c>
      <c r="AF187" s="33">
        <f>IF(AF53&lt;=($B$10),1,IF((AF52-1)&gt;30,(AE$186/(1+'Fixed Data'!$B$16)),(1/(1+'Fixed Data'!$B$15)^(AF$52-$E$52))))</f>
        <v>0.66898573809067086</v>
      </c>
      <c r="AG187" s="33">
        <f>IF(AG53&lt;=($B$10),1,IF((AG52-1)&gt;30,(AF$186/(1+'Fixed Data'!$B$16)),(1/(1+'Fixed Data'!$B$15)^(AG$52-$E$52))))</f>
        <v>0.65909924935041486</v>
      </c>
      <c r="AH187" s="33">
        <f>IF(AH53&lt;=($B$10),1,IF((AH52-1)&gt;30,(AG$186/(1+'Fixed Data'!$B$16)),(1/(1+'Fixed Data'!$B$15)^(AH$52-$E$52))))</f>
        <v>0.64935886635508844</v>
      </c>
      <c r="AI187" s="33">
        <f>IF(AI53&lt;=($B$10),1,IF((AI52-1)&gt;30,(AH$186/(1+'Fixed Data'!$B$16)),(1/(1+'Fixed Data'!$B$15)^(AI$52-$E$52))))</f>
        <v>0.63976242990649135</v>
      </c>
      <c r="AJ187" s="33">
        <f>IF(AJ53&lt;=($B$10),1,IF((AJ52-1)&gt;30,(AI$186/(1+'Fixed Data'!$B$16)),(1/(1+'Fixed Data'!$B$15)^(AJ$52-$E$52))))</f>
        <v>0.3517548433172426</v>
      </c>
      <c r="AK187" s="33">
        <f>IF(AK53&lt;=($B$10),1,IF((AK52-1)&gt;30,(AJ$186/(1+'Fixed Data'!$B$16)),(1/(1+'Fixed Data'!$B$15)^(AK$52-$E$52))))</f>
        <v>0.3415095566186821</v>
      </c>
      <c r="AL187" s="33">
        <f>IF(AL53&lt;=($B$10),1,IF((AL52-1)&gt;30,(AK$186/(1+'Fixed Data'!$B$16)),(1/(1+'Fixed Data'!$B$15)^(AL$52-$E$52))))</f>
        <v>0.33156267632881758</v>
      </c>
      <c r="AM187" s="33">
        <f>IF(AM53&lt;=($B$10),1,IF((AM52-1)&gt;30,(AL$186/(1+'Fixed Data'!$B$16)),(1/(1+'Fixed Data'!$B$15)^(AM$52-$E$52))))</f>
        <v>0.32190551099885201</v>
      </c>
      <c r="AN187" s="33">
        <f>IF(AN53&lt;=($B$10),1,IF((AN52-1)&gt;30,(AM$186/(1+'Fixed Data'!$B$16)),(1/(1+'Fixed Data'!$B$15)^(AN$52-$E$52))))</f>
        <v>0.31252962232898251</v>
      </c>
      <c r="AO187" s="33">
        <f>IF(AO53&lt;=($B$10),1,IF((AO52-1)&gt;30,(AN$186/(1+'Fixed Data'!$B$16)),(1/(1+'Fixed Data'!$B$15)^(AO$52-$E$52))))</f>
        <v>0.30342681779512864</v>
      </c>
      <c r="AP187" s="33">
        <f>IF(AP53&lt;=($B$10),1,IF((AP52-1)&gt;30,(AO$186/(1+'Fixed Data'!$B$16)),(1/(1+'Fixed Data'!$B$15)^(AP$52-$E$52))))</f>
        <v>0.29458914349041621</v>
      </c>
      <c r="AQ187" s="33">
        <f>IF(AQ53&lt;=($B$10),1,IF((AQ52-1)&gt;30,(AP$186/(1+'Fixed Data'!$B$16)),(1/(1+'Fixed Data'!$B$15)^(AQ$52-$E$52))))</f>
        <v>0.28600887717516132</v>
      </c>
      <c r="AR187" s="33">
        <f>IF(AR53&lt;=($B$10),1,IF((AR52-1)&gt;30,(AQ$186/(1+'Fixed Data'!$B$16)),(1/(1+'Fixed Data'!$B$15)^(AR$52-$E$52))))</f>
        <v>0.27767852152928285</v>
      </c>
      <c r="AS187" s="33">
        <f>IF(AS53&lt;=($B$10),1,IF((AS52-1)&gt;30,(AR$186/(1+'Fixed Data'!$B$16)),(1/(1+'Fixed Data'!$B$15)^(AS$52-$E$52))))</f>
        <v>0.26959079760124549</v>
      </c>
      <c r="AT187" s="33">
        <f>IF(AT53&lt;=($B$10),1,IF((AT52-1)&gt;30,(AS$186/(1+'Fixed Data'!$B$16)),(1/(1+'Fixed Data'!$B$15)^(AT$52-$E$52))))</f>
        <v>0.26173863844781114</v>
      </c>
      <c r="AU187" s="33">
        <f>IF(AU53&lt;=($B$10),1,IF((AU52-1)&gt;30,(AT$186/(1+'Fixed Data'!$B$16)),(1/(1+'Fixed Data'!$B$15)^(AU$52-$E$52))))</f>
        <v>0.25411518295903995</v>
      </c>
      <c r="AV187" s="33">
        <f>IF(AV53&lt;=($B$10),1,IF((AV52-1)&gt;30,(AU$186/(1+'Fixed Data'!$B$16)),(1/(1+'Fixed Data'!$B$15)^(AV$52-$E$52))))</f>
        <v>0.24671376986314561</v>
      </c>
      <c r="AW187" s="33">
        <f>IF(AW53&lt;=($B$10),1,IF((AW52-1)&gt;30,(AV$186/(1+'Fixed Data'!$B$16)),(1/(1+'Fixed Data'!$B$15)^(AW$52-$E$52))))</f>
        <v>0.23952793190596661</v>
      </c>
      <c r="AX187" s="33">
        <f>IF(AX53&lt;=($B$10),1,IF((AX52-1)&gt;30,(AW$186/(1+'Fixed Data'!$B$16)),(1/(1+'Fixed Data'!$B$15)^(AX$52-$E$52))))</f>
        <v>0.23255139019996757</v>
      </c>
      <c r="AY187" s="33">
        <f>IF(AY53&lt;=($B$10),1,IF((AY52-1)&gt;30,(AX$186/(1+'Fixed Data'!$B$16)),(1/(1+'Fixed Data'!$B$15)^(AY$52-$E$52))))</f>
        <v>0.22577804873783258</v>
      </c>
      <c r="AZ187" s="33">
        <f>IF(AZ53&lt;=($B$10),1,IF((AZ52-1)&gt;30,(AY$186/(1+'Fixed Data'!$B$16)),(1/(1+'Fixed Data'!$B$15)^(AZ$52-$E$52))))</f>
        <v>0.21920198906585686</v>
      </c>
      <c r="BA187" s="33">
        <f>IF(BA53&lt;=($B$10),1,IF((BA52-1)&gt;30,(AZ$186/(1+'Fixed Data'!$B$16)),(1/(1+'Fixed Data'!$B$15)^(BA$52-$E$52))))</f>
        <v>0.2128174651124824</v>
      </c>
      <c r="BB187" s="33">
        <f>IF(BB53&lt;=($B$10),1,IF((BB52-1)&gt;30,(BA$186/(1+'Fixed Data'!$B$16)),(1/(1+'Fixed Data'!$B$15)^(BB$52-$E$52))))</f>
        <v>0.20661889816745865</v>
      </c>
    </row>
    <row r="188" spans="1:54" outlineLevel="2">
      <c r="B188" s="19"/>
      <c r="C188" s="19"/>
      <c r="D188" s="19"/>
      <c r="E188" s="15"/>
    </row>
    <row r="189" spans="1:54" outlineLevel="2">
      <c r="A189" s="10"/>
      <c r="B189" s="19"/>
      <c r="C189" s="19"/>
      <c r="D189" s="19"/>
      <c r="E189" s="15"/>
    </row>
    <row r="190" spans="1:54" ht="12.75" customHeight="1" outlineLevel="2">
      <c r="A190" s="446" t="s">
        <v>491</v>
      </c>
      <c r="B190" s="150" t="s">
        <v>492</v>
      </c>
      <c r="C190" s="19"/>
      <c r="D190" s="135" t="s">
        <v>389</v>
      </c>
      <c r="E190" s="21">
        <f t="shared" ref="E190:BB190" si="17">E133*E186</f>
        <v>-4.2966851424172448E-2</v>
      </c>
      <c r="F190" s="21">
        <f t="shared" si="17"/>
        <v>-0.30505827022743875</v>
      </c>
      <c r="G190" s="21">
        <f t="shared" si="17"/>
        <v>-0.53782083757486165</v>
      </c>
      <c r="H190" s="21">
        <f t="shared" si="17"/>
        <v>-0.75286828673538886</v>
      </c>
      <c r="I190" s="21">
        <f t="shared" si="17"/>
        <v>-0.94154550809530924</v>
      </c>
      <c r="J190" s="21">
        <f t="shared" si="17"/>
        <v>-1.0802958686922728</v>
      </c>
      <c r="K190" s="21">
        <f t="shared" si="17"/>
        <v>-0.97490600107398606</v>
      </c>
      <c r="L190" s="21">
        <f t="shared" si="17"/>
        <v>-0.87690328176298771</v>
      </c>
      <c r="M190" s="21">
        <f t="shared" si="17"/>
        <v>-0.78585806995960639</v>
      </c>
      <c r="N190" s="21">
        <f t="shared" si="17"/>
        <v>-0.70136304438795716</v>
      </c>
      <c r="O190" s="21">
        <f t="shared" si="17"/>
        <v>-0.62303212727753521</v>
      </c>
      <c r="P190" s="21">
        <f t="shared" si="17"/>
        <v>-0.55049945755012952</v>
      </c>
      <c r="Q190" s="21">
        <f t="shared" si="17"/>
        <v>-0.48341841104854816</v>
      </c>
      <c r="R190" s="21">
        <f t="shared" si="17"/>
        <v>-0.42146066573593055</v>
      </c>
      <c r="S190" s="21">
        <f t="shared" si="17"/>
        <v>-0.36431530988287147</v>
      </c>
      <c r="T190" s="21">
        <f t="shared" si="17"/>
        <v>-0.31168799134434549</v>
      </c>
      <c r="U190" s="21">
        <f t="shared" si="17"/>
        <v>-0.26330010610963944</v>
      </c>
      <c r="V190" s="21">
        <f t="shared" si="17"/>
        <v>-0.21888802438634286</v>
      </c>
      <c r="W190" s="21">
        <f t="shared" si="17"/>
        <v>-0.1782023525540215</v>
      </c>
      <c r="X190" s="21">
        <f t="shared" si="17"/>
        <v>-0.14100722939466434</v>
      </c>
      <c r="Y190" s="21">
        <f t="shared" si="17"/>
        <v>-0.10707965507546645</v>
      </c>
      <c r="Z190" s="21">
        <f t="shared" si="17"/>
        <v>-7.6208851425109511E-2</v>
      </c>
      <c r="AA190" s="21">
        <f t="shared" si="17"/>
        <v>-4.8195652107557059E-2</v>
      </c>
      <c r="AB190" s="21">
        <f t="shared" si="17"/>
        <v>-2.2851921357590579E-2</v>
      </c>
      <c r="AC190" s="21">
        <f t="shared" si="17"/>
        <v>4.5816791726504783E-17</v>
      </c>
      <c r="AD190" s="21">
        <f t="shared" si="17"/>
        <v>4.4267431619811388E-17</v>
      </c>
      <c r="AE190" s="21">
        <f t="shared" si="17"/>
        <v>4.2770465333151096E-17</v>
      </c>
      <c r="AF190" s="21">
        <f t="shared" si="17"/>
        <v>4.1324121094831981E-17</v>
      </c>
      <c r="AG190" s="21">
        <f t="shared" si="17"/>
        <v>3.9926687048146841E-17</v>
      </c>
      <c r="AH190" s="21">
        <f t="shared" si="17"/>
        <v>3.8576509225262659E-17</v>
      </c>
      <c r="AI190" s="21">
        <f t="shared" si="17"/>
        <v>3.7271989589625755E-17</v>
      </c>
      <c r="AJ190" s="21">
        <f t="shared" si="17"/>
        <v>3.6186397659830828E-17</v>
      </c>
      <c r="AK190" s="21">
        <f t="shared" si="17"/>
        <v>3.5132424912457114E-17</v>
      </c>
      <c r="AL190" s="21">
        <f t="shared" si="17"/>
        <v>3.4109150400443798E-17</v>
      </c>
      <c r="AM190" s="21">
        <f t="shared" si="17"/>
        <v>3.311568000043087E-17</v>
      </c>
      <c r="AN190" s="21">
        <f t="shared" si="17"/>
        <v>3.2151145631486285E-17</v>
      </c>
      <c r="AO190" s="21">
        <f t="shared" si="17"/>
        <v>3.1214704496588626E-17</v>
      </c>
      <c r="AP190" s="21">
        <f t="shared" si="17"/>
        <v>3.0305538346202547E-17</v>
      </c>
      <c r="AQ190" s="21">
        <f t="shared" si="17"/>
        <v>2.9422852763303445E-17</v>
      </c>
      <c r="AR190" s="21">
        <f t="shared" si="17"/>
        <v>2.8565876469226644E-17</v>
      </c>
      <c r="AS190" s="21">
        <f t="shared" si="17"/>
        <v>2.7733860649734608E-17</v>
      </c>
      <c r="AT190" s="21">
        <f t="shared" si="17"/>
        <v>2.6926078300713212E-17</v>
      </c>
      <c r="AU190" s="21">
        <f t="shared" si="17"/>
        <v>2.6141823592925449E-17</v>
      </c>
      <c r="AV190" s="21">
        <f t="shared" si="17"/>
        <v>2.5380411255267427E-17</v>
      </c>
      <c r="AW190" s="21">
        <f t="shared" si="17"/>
        <v>2.4641175975987792E-17</v>
      </c>
      <c r="AX190" s="21">
        <f t="shared" si="17"/>
        <v>2.3923471821347369E-17</v>
      </c>
      <c r="AY190" s="21">
        <f t="shared" si="17"/>
        <v>2.3226671671211037E-17</v>
      </c>
      <c r="AZ190" s="21">
        <f t="shared" si="17"/>
        <v>2.2550166671078678E-17</v>
      </c>
      <c r="BA190" s="21">
        <f t="shared" si="17"/>
        <v>2.1893365700076386E-17</v>
      </c>
      <c r="BB190" s="21">
        <f t="shared" si="17"/>
        <v>2.1255694854443091E-17</v>
      </c>
    </row>
    <row r="191" spans="1:54" outlineLevel="2">
      <c r="A191" s="447"/>
      <c r="B191" s="150" t="s">
        <v>493</v>
      </c>
      <c r="C191" s="19"/>
      <c r="D191" s="135" t="s">
        <v>389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47"/>
      <c r="B192" s="150" t="s">
        <v>568</v>
      </c>
      <c r="C192" s="19"/>
      <c r="D192" s="135" t="s">
        <v>389</v>
      </c>
      <c r="E192" s="21">
        <f>E77*E186</f>
        <v>-1.0471060358164734</v>
      </c>
      <c r="F192" s="21">
        <f t="shared" ref="F192:BB192" si="19">F77*F186</f>
        <v>-1.0173147104001796</v>
      </c>
      <c r="G192" s="21">
        <f t="shared" si="19"/>
        <v>-0.98595760617317074</v>
      </c>
      <c r="H192" s="21">
        <f t="shared" si="19"/>
        <v>-0.95797558509749892</v>
      </c>
      <c r="I192" s="21">
        <f t="shared" si="19"/>
        <v>-0.93018926348897113</v>
      </c>
      <c r="J192" s="21">
        <f t="shared" si="19"/>
        <v>-0.90247097367350926</v>
      </c>
      <c r="K192" s="21">
        <f t="shared" si="19"/>
        <v>-0.88072106269076944</v>
      </c>
      <c r="L192" s="21">
        <f t="shared" si="19"/>
        <v>-0.85949538384511204</v>
      </c>
      <c r="M192" s="21">
        <f t="shared" si="19"/>
        <v>-0.83878130098960668</v>
      </c>
      <c r="N192" s="21">
        <f t="shared" si="19"/>
        <v>-0.81856648257066433</v>
      </c>
      <c r="O192" s="21">
        <f t="shared" si="19"/>
        <v>-0.79883889428575383</v>
      </c>
      <c r="P192" s="21">
        <f t="shared" si="19"/>
        <v>-0.77958679191797486</v>
      </c>
      <c r="Q192" s="21">
        <f t="shared" si="19"/>
        <v>-0.76079871434349311</v>
      </c>
      <c r="R192" s="21">
        <f t="shared" si="19"/>
        <v>-0.74246347670741675</v>
      </c>
      <c r="S192" s="21">
        <f t="shared" si="19"/>
        <v>-0.72457016376428607</v>
      </c>
      <c r="T192" s="21">
        <f t="shared" si="19"/>
        <v>-0.70710812337898632</v>
      </c>
      <c r="U192" s="21">
        <f t="shared" si="19"/>
        <v>-0.69006696018439817</v>
      </c>
      <c r="V192" s="21">
        <f t="shared" si="19"/>
        <v>-0.67343652939191323</v>
      </c>
      <c r="W192" s="21">
        <f t="shared" si="19"/>
        <v>-0.65720693075114456</v>
      </c>
      <c r="X192" s="21">
        <f t="shared" si="19"/>
        <v>-0.64136850265526946</v>
      </c>
      <c r="Y192" s="21">
        <f t="shared" si="19"/>
        <v>-0.62591181638840387</v>
      </c>
      <c r="Z192" s="21">
        <f t="shared" si="19"/>
        <v>-0.61082767051173581</v>
      </c>
      <c r="AA192" s="21">
        <f t="shared" si="19"/>
        <v>-0.5961070853849062</v>
      </c>
      <c r="AB192" s="21">
        <f t="shared" si="19"/>
        <v>-0.58174129781950734</v>
      </c>
      <c r="AC192" s="21">
        <f t="shared" si="19"/>
        <v>-0.56772175586142171</v>
      </c>
      <c r="AD192" s="21">
        <f t="shared" si="19"/>
        <v>-0.55404011369900164</v>
      </c>
      <c r="AE192" s="21">
        <f t="shared" si="19"/>
        <v>-0.54068822669387961</v>
      </c>
      <c r="AF192" s="21">
        <f t="shared" si="19"/>
        <v>-0.52765814653169207</v>
      </c>
      <c r="AG192" s="21">
        <f t="shared" si="19"/>
        <v>-0.51494211648959343</v>
      </c>
      <c r="AH192" s="21">
        <f t="shared" si="19"/>
        <v>-0.50253256681791247</v>
      </c>
      <c r="AI192" s="21">
        <f t="shared" si="19"/>
        <v>-0.49042211023311977</v>
      </c>
      <c r="AJ192" s="21">
        <f t="shared" si="19"/>
        <v>-0.48092685566271459</v>
      </c>
      <c r="AK192" s="21">
        <f t="shared" si="19"/>
        <v>-0.47161547806971005</v>
      </c>
      <c r="AL192" s="21">
        <f t="shared" si="19"/>
        <v>-0.46248441631072851</v>
      </c>
      <c r="AM192" s="21">
        <f t="shared" si="19"/>
        <v>-0.45353017821424368</v>
      </c>
      <c r="AN192" s="21">
        <f t="shared" si="19"/>
        <v>-0.44474933924470489</v>
      </c>
      <c r="AO192" s="21">
        <f t="shared" si="19"/>
        <v>-0.43613854119255818</v>
      </c>
      <c r="AP192" s="21">
        <f t="shared" si="19"/>
        <v>-0.4276944908895936</v>
      </c>
      <c r="AQ192" s="21">
        <f t="shared" si="19"/>
        <v>-0.41941395894923444</v>
      </c>
      <c r="AR192" s="21">
        <f t="shared" si="19"/>
        <v>-0.41129377853117038</v>
      </c>
      <c r="AS192" s="21">
        <f t="shared" si="19"/>
        <v>-0.40333084412996156</v>
      </c>
      <c r="AT192" s="21">
        <f t="shared" si="19"/>
        <v>-0.39552211038705409</v>
      </c>
      <c r="AU192" s="21">
        <f t="shared" si="19"/>
        <v>-0.3878645909258821</v>
      </c>
      <c r="AV192" s="21">
        <f t="shared" si="19"/>
        <v>-0.38035535720943775</v>
      </c>
      <c r="AW192" s="21">
        <f t="shared" si="19"/>
        <v>-0.37299153742006241</v>
      </c>
      <c r="AX192" s="21">
        <f t="shared" si="19"/>
        <v>-0.36577031536084847</v>
      </c>
      <c r="AY192" s="21">
        <f t="shared" si="19"/>
        <v>-0.35868892937839592</v>
      </c>
      <c r="AZ192" s="21">
        <f t="shared" si="19"/>
        <v>-0.35174467130637221</v>
      </c>
      <c r="BA192" s="21">
        <f t="shared" si="19"/>
        <v>-0.34493488542957867</v>
      </c>
      <c r="BB192" s="21">
        <f t="shared" si="19"/>
        <v>-0.3382569371823802</v>
      </c>
    </row>
    <row r="193" spans="1:54" outlineLevel="2">
      <c r="A193" s="447"/>
      <c r="B193" s="150" t="s">
        <v>494</v>
      </c>
      <c r="C193" s="19"/>
      <c r="D193" s="135" t="s">
        <v>389</v>
      </c>
      <c r="E193" s="21">
        <f t="shared" ref="E193:BB193" si="20">SUMIF($B$143:$B$154,"Environmental",E$143:E$154)*E186</f>
        <v>-6.243471450355254</v>
      </c>
      <c r="F193" s="21">
        <f t="shared" si="20"/>
        <v>-6.1737708353086962</v>
      </c>
      <c r="G193" s="21">
        <f t="shared" si="20"/>
        <v>-6.0671591447587376</v>
      </c>
      <c r="H193" s="21">
        <f t="shared" si="20"/>
        <v>-5.9762797479240968</v>
      </c>
      <c r="I193" s="21">
        <f t="shared" si="20"/>
        <v>-5.901625650232595</v>
      </c>
      <c r="J193" s="21">
        <f t="shared" si="20"/>
        <v>-5.8215143640022662</v>
      </c>
      <c r="K193" s="21">
        <f t="shared" si="20"/>
        <v>-5.7559663520301099</v>
      </c>
      <c r="L193" s="21">
        <f t="shared" si="20"/>
        <v>-5.7084346460755908</v>
      </c>
      <c r="M193" s="21">
        <f t="shared" si="20"/>
        <v>-5.6598511196616057</v>
      </c>
      <c r="N193" s="21">
        <f t="shared" si="20"/>
        <v>-5.592924758109457</v>
      </c>
      <c r="O193" s="21">
        <f t="shared" si="20"/>
        <v>-5.5428879806803311</v>
      </c>
      <c r="P193" s="21">
        <f t="shared" si="20"/>
        <v>-5.4920148575828556</v>
      </c>
      <c r="Q193" s="21">
        <f t="shared" si="20"/>
        <v>-5.4403747732899737</v>
      </c>
      <c r="R193" s="21">
        <f t="shared" si="20"/>
        <v>-5.4037887393511133</v>
      </c>
      <c r="S193" s="21">
        <f t="shared" si="20"/>
        <v>-5.3504318655214584</v>
      </c>
      <c r="T193" s="21">
        <f t="shared" si="20"/>
        <v>-5.2965085679545245</v>
      </c>
      <c r="U193" s="21">
        <f t="shared" si="20"/>
        <v>-5.2420771474172438</v>
      </c>
      <c r="V193" s="21">
        <f t="shared" si="20"/>
        <v>-5.2014832121911692</v>
      </c>
      <c r="W193" s="21">
        <f t="shared" si="20"/>
        <v>-5.1458562284435541</v>
      </c>
      <c r="X193" s="21">
        <f t="shared" si="20"/>
        <v>-5.103499106475331</v>
      </c>
      <c r="Y193" s="21">
        <f t="shared" si="20"/>
        <v>-5.0469138842104995</v>
      </c>
      <c r="Z193" s="21">
        <f t="shared" si="20"/>
        <v>-5.0030535838946903</v>
      </c>
      <c r="AA193" s="21">
        <f t="shared" si="20"/>
        <v>-4.9583764727745105</v>
      </c>
      <c r="AB193" s="21">
        <f t="shared" si="20"/>
        <v>-4.9129474040564576</v>
      </c>
      <c r="AC193" s="21">
        <f t="shared" si="20"/>
        <v>-4.8640750692115322</v>
      </c>
      <c r="AD193" s="21">
        <f t="shared" si="20"/>
        <v>-4.8153291355813534</v>
      </c>
      <c r="AE193" s="21">
        <f t="shared" si="20"/>
        <v>-4.7672346599739628</v>
      </c>
      <c r="AF193" s="21">
        <f t="shared" si="20"/>
        <v>-4.7182967770979429</v>
      </c>
      <c r="AG193" s="21">
        <f t="shared" si="20"/>
        <v>-4.6687218494501295</v>
      </c>
      <c r="AH193" s="21">
        <f t="shared" si="20"/>
        <v>-4.6187356324302966</v>
      </c>
      <c r="AI193" s="21">
        <f t="shared" si="20"/>
        <v>-4.5686147429660711</v>
      </c>
      <c r="AJ193" s="21">
        <f t="shared" si="20"/>
        <v>-4.5401832419192463</v>
      </c>
      <c r="AK193" s="21">
        <f t="shared" si="20"/>
        <v>-4.5110713929869641</v>
      </c>
      <c r="AL193" s="21">
        <f t="shared" si="20"/>
        <v>-4.4813790779942906</v>
      </c>
      <c r="AM193" s="21">
        <f t="shared" si="20"/>
        <v>-4.4511627784377605</v>
      </c>
      <c r="AN193" s="21">
        <f t="shared" si="20"/>
        <v>-4.4204477017590751</v>
      </c>
      <c r="AO193" s="21">
        <f t="shared" si="20"/>
        <v>-4.3892458531984051</v>
      </c>
      <c r="AP193" s="21">
        <f t="shared" si="20"/>
        <v>-4.3575906471941792</v>
      </c>
      <c r="AQ193" s="21">
        <f t="shared" si="20"/>
        <v>-4.325519186753958</v>
      </c>
      <c r="AR193" s="21">
        <f t="shared" si="20"/>
        <v>-4.2930583861903244</v>
      </c>
      <c r="AS193" s="21">
        <f t="shared" si="20"/>
        <v>-4.2602329155163412</v>
      </c>
      <c r="AT193" s="21">
        <f t="shared" si="20"/>
        <v>-4.2270686228065362</v>
      </c>
      <c r="AU193" s="21">
        <f t="shared" si="20"/>
        <v>-4.1935921325484999</v>
      </c>
      <c r="AV193" s="21">
        <f t="shared" si="20"/>
        <v>-4.1598282385722873</v>
      </c>
      <c r="AW193" s="21">
        <f t="shared" si="20"/>
        <v>-4.1258001614441806</v>
      </c>
      <c r="AX193" s="21">
        <f t="shared" si="20"/>
        <v>-4.0915306662974649</v>
      </c>
      <c r="AY193" s="21">
        <f t="shared" si="20"/>
        <v>-4.0570420018828068</v>
      </c>
      <c r="AZ193" s="21">
        <f t="shared" si="20"/>
        <v>-4.0223555966454034</v>
      </c>
      <c r="BA193" s="21">
        <f t="shared" si="20"/>
        <v>-3.987491990083583</v>
      </c>
      <c r="BB193" s="21">
        <f t="shared" si="20"/>
        <v>-3.9524706569161987</v>
      </c>
    </row>
    <row r="194" spans="1:54" outlineLevel="2">
      <c r="A194" s="447"/>
      <c r="B194" s="150" t="s">
        <v>495</v>
      </c>
      <c r="C194" s="19"/>
      <c r="D194" s="135" t="s">
        <v>389</v>
      </c>
      <c r="E194" s="21">
        <f t="shared" ref="E194:BB194" si="21">SUM(E172:E174)*E186</f>
        <v>-3.1266762952300908</v>
      </c>
      <c r="F194" s="21">
        <f t="shared" si="21"/>
        <v>-3.0839785732096825</v>
      </c>
      <c r="G194" s="21">
        <f t="shared" si="21"/>
        <v>-3.0344363954229054</v>
      </c>
      <c r="H194" s="21">
        <f t="shared" si="21"/>
        <v>-2.9932156503168534</v>
      </c>
      <c r="I194" s="21">
        <f t="shared" si="21"/>
        <v>-2.9506565287521709</v>
      </c>
      <c r="J194" s="21">
        <f t="shared" si="21"/>
        <v>-2.9063261401729159</v>
      </c>
      <c r="K194" s="21">
        <f t="shared" si="21"/>
        <v>-2.8794746384690577</v>
      </c>
      <c r="L194" s="21">
        <f t="shared" si="21"/>
        <v>-2.8528713853988945</v>
      </c>
      <c r="M194" s="21">
        <f t="shared" si="21"/>
        <v>-2.8265140863482543</v>
      </c>
      <c r="N194" s="21">
        <f t="shared" si="21"/>
        <v>-2.8004004668037021</v>
      </c>
      <c r="O194" s="21">
        <f t="shared" si="21"/>
        <v>-2.7745282735720767</v>
      </c>
      <c r="P194" s="21">
        <f t="shared" si="21"/>
        <v>-2.7488952757750225</v>
      </c>
      <c r="Q194" s="21">
        <f t="shared" si="21"/>
        <v>-2.7234992624116856</v>
      </c>
      <c r="R194" s="21">
        <f t="shared" si="21"/>
        <v>-2.6983380417792731</v>
      </c>
      <c r="S194" s="21">
        <f t="shared" si="21"/>
        <v>-2.6728079263127191</v>
      </c>
      <c r="T194" s="21">
        <f t="shared" si="21"/>
        <v>-2.6475195307025623</v>
      </c>
      <c r="U194" s="21">
        <f t="shared" si="21"/>
        <v>-2.6224705656870952</v>
      </c>
      <c r="V194" s="21">
        <f t="shared" si="21"/>
        <v>-2.5976587670185376</v>
      </c>
      <c r="W194" s="21">
        <f t="shared" si="21"/>
        <v>-2.5730818860723845</v>
      </c>
      <c r="X194" s="21">
        <f t="shared" si="21"/>
        <v>-2.5487377007845833</v>
      </c>
      <c r="Y194" s="21">
        <f t="shared" si="21"/>
        <v>-2.524624007737593</v>
      </c>
      <c r="Z194" s="21">
        <f t="shared" si="21"/>
        <v>-2.5007386243654688</v>
      </c>
      <c r="AA194" s="21">
        <f t="shared" si="21"/>
        <v>-2.4770793882777058</v>
      </c>
      <c r="AB194" s="21">
        <f t="shared" si="21"/>
        <v>-2.4536441603321695</v>
      </c>
      <c r="AC194" s="21">
        <f t="shared" si="21"/>
        <v>-2.4288679169813103</v>
      </c>
      <c r="AD194" s="21">
        <f t="shared" si="21"/>
        <v>-2.4041460189746648</v>
      </c>
      <c r="AE194" s="21">
        <f t="shared" si="21"/>
        <v>-2.3793295834469124</v>
      </c>
      <c r="AF194" s="21">
        <f t="shared" si="21"/>
        <v>-2.3543253955272547</v>
      </c>
      <c r="AG194" s="21">
        <f t="shared" si="21"/>
        <v>-2.3290953785183177</v>
      </c>
      <c r="AH194" s="21">
        <f t="shared" si="21"/>
        <v>-2.3036683462632257</v>
      </c>
      <c r="AI194" s="21">
        <f t="shared" si="21"/>
        <v>-2.2781619744215429</v>
      </c>
      <c r="AJ194" s="21">
        <f t="shared" si="21"/>
        <v>-2.263485075883942</v>
      </c>
      <c r="AK194" s="21">
        <f t="shared" si="21"/>
        <v>-2.2485137337368211</v>
      </c>
      <c r="AL194" s="21">
        <f t="shared" si="21"/>
        <v>-2.2332687910105253</v>
      </c>
      <c r="AM194" s="21">
        <f t="shared" si="21"/>
        <v>-2.217773701379508</v>
      </c>
      <c r="AN194" s="21">
        <f t="shared" si="21"/>
        <v>-2.2020455087393085</v>
      </c>
      <c r="AO194" s="21">
        <f t="shared" si="21"/>
        <v>-2.1860935142197491</v>
      </c>
      <c r="AP194" s="21">
        <f t="shared" si="21"/>
        <v>-2.1699328925340575</v>
      </c>
      <c r="AQ194" s="21">
        <f t="shared" si="21"/>
        <v>-2.1535790119723104</v>
      </c>
      <c r="AR194" s="21">
        <f t="shared" si="21"/>
        <v>-2.1370456762406507</v>
      </c>
      <c r="AS194" s="21">
        <f t="shared" si="21"/>
        <v>-2.1203454809357498</v>
      </c>
      <c r="AT194" s="21">
        <f t="shared" si="21"/>
        <v>-2.1034908049352885</v>
      </c>
      <c r="AU194" s="21">
        <f t="shared" si="21"/>
        <v>-2.0864941644961261</v>
      </c>
      <c r="AV194" s="21">
        <f t="shared" si="21"/>
        <v>-2.0693674595090763</v>
      </c>
      <c r="AW194" s="21">
        <f t="shared" si="21"/>
        <v>-2.052122033515138</v>
      </c>
      <c r="AX194" s="21">
        <f t="shared" si="21"/>
        <v>-2.0347688578400991</v>
      </c>
      <c r="AY194" s="21">
        <f t="shared" si="21"/>
        <v>-2.0173185908915716</v>
      </c>
      <c r="AZ194" s="21">
        <f t="shared" si="21"/>
        <v>-1.9997815278490192</v>
      </c>
      <c r="BA194" s="21">
        <f t="shared" si="21"/>
        <v>-1.9821675661468703</v>
      </c>
      <c r="BB194" s="21">
        <f t="shared" si="21"/>
        <v>-1.9644860745809727</v>
      </c>
    </row>
    <row r="195" spans="1:54" outlineLevel="2">
      <c r="A195" s="447"/>
      <c r="B195" s="150" t="s">
        <v>496</v>
      </c>
      <c r="C195" s="19"/>
      <c r="D195" s="135" t="s">
        <v>389</v>
      </c>
      <c r="E195" s="21">
        <f>SUM(E176:E178)*E186</f>
        <v>-9.3800288834683965</v>
      </c>
      <c r="F195" s="21">
        <f t="shared" ref="F195:BB195" si="22">SUM(F176:F178)*F186</f>
        <v>-9.2519357174703867</v>
      </c>
      <c r="G195" s="21">
        <f t="shared" si="22"/>
        <v>-9.1033091862687208</v>
      </c>
      <c r="H195" s="21">
        <f t="shared" si="22"/>
        <v>-8.9796469509505599</v>
      </c>
      <c r="I195" s="21">
        <f t="shared" si="22"/>
        <v>-8.8519695862565104</v>
      </c>
      <c r="J195" s="21">
        <f t="shared" si="22"/>
        <v>-8.7189784186037773</v>
      </c>
      <c r="K195" s="21">
        <f t="shared" si="22"/>
        <v>-8.6384239154071736</v>
      </c>
      <c r="L195" s="21">
        <f t="shared" si="22"/>
        <v>-8.5586141561966809</v>
      </c>
      <c r="M195" s="21">
        <f t="shared" si="22"/>
        <v>-8.4795422572649368</v>
      </c>
      <c r="N195" s="21">
        <f t="shared" si="22"/>
        <v>-8.4012013986741731</v>
      </c>
      <c r="O195" s="21">
        <f t="shared" si="22"/>
        <v>-8.3235848207162313</v>
      </c>
      <c r="P195" s="21">
        <f t="shared" si="22"/>
        <v>-8.2466858289792864</v>
      </c>
      <c r="Q195" s="21">
        <f t="shared" si="22"/>
        <v>-8.1704977872350568</v>
      </c>
      <c r="R195" s="21">
        <f t="shared" si="22"/>
        <v>-8.0950141253378192</v>
      </c>
      <c r="S195" s="21">
        <f t="shared" si="22"/>
        <v>-8.0184237774006757</v>
      </c>
      <c r="T195" s="21">
        <f t="shared" si="22"/>
        <v>-7.9425585906072573</v>
      </c>
      <c r="U195" s="21">
        <f t="shared" si="22"/>
        <v>-7.8674116985255527</v>
      </c>
      <c r="V195" s="21">
        <f t="shared" si="22"/>
        <v>-7.7929762996266358</v>
      </c>
      <c r="W195" s="21">
        <f t="shared" si="22"/>
        <v>-7.7192456582171545</v>
      </c>
      <c r="X195" s="21">
        <f t="shared" si="22"/>
        <v>-7.6462131023537481</v>
      </c>
      <c r="Y195" s="21">
        <f t="shared" si="22"/>
        <v>-7.5738720232127781</v>
      </c>
      <c r="Z195" s="21">
        <f t="shared" si="22"/>
        <v>-7.5022158718002787</v>
      </c>
      <c r="AA195" s="21">
        <f t="shared" si="22"/>
        <v>-7.4312381660980105</v>
      </c>
      <c r="AB195" s="21">
        <f t="shared" si="22"/>
        <v>-7.3609324809965075</v>
      </c>
      <c r="AC195" s="21">
        <f t="shared" si="22"/>
        <v>-7.2866037510127706</v>
      </c>
      <c r="AD195" s="21">
        <f t="shared" si="22"/>
        <v>-7.21243805706795</v>
      </c>
      <c r="AE195" s="21">
        <f t="shared" si="22"/>
        <v>-7.1379887505724717</v>
      </c>
      <c r="AF195" s="21">
        <f t="shared" si="22"/>
        <v>-7.0629761869177798</v>
      </c>
      <c r="AG195" s="21">
        <f t="shared" si="22"/>
        <v>-6.9872861357945766</v>
      </c>
      <c r="AH195" s="21">
        <f t="shared" si="22"/>
        <v>-6.9110050390815623</v>
      </c>
      <c r="AI195" s="21">
        <f t="shared" si="22"/>
        <v>-6.8344859235932347</v>
      </c>
      <c r="AJ195" s="21">
        <f t="shared" si="22"/>
        <v>-6.7904552280061736</v>
      </c>
      <c r="AK195" s="21">
        <f t="shared" si="22"/>
        <v>-6.745541201581613</v>
      </c>
      <c r="AL195" s="21">
        <f t="shared" si="22"/>
        <v>-6.6998063734174007</v>
      </c>
      <c r="AM195" s="21">
        <f t="shared" si="22"/>
        <v>-6.6533211045496605</v>
      </c>
      <c r="AN195" s="21">
        <f t="shared" si="22"/>
        <v>-6.6061365266486893</v>
      </c>
      <c r="AO195" s="21">
        <f t="shared" si="22"/>
        <v>-6.5582805431072044</v>
      </c>
      <c r="AP195" s="21">
        <f t="shared" si="22"/>
        <v>-6.5097986780667343</v>
      </c>
      <c r="AQ195" s="21">
        <f t="shared" si="22"/>
        <v>-6.460737036398104</v>
      </c>
      <c r="AR195" s="21">
        <f t="shared" si="22"/>
        <v>-6.4111370292192209</v>
      </c>
      <c r="AS195" s="21">
        <f t="shared" si="22"/>
        <v>-6.3610364433191791</v>
      </c>
      <c r="AT195" s="21">
        <f t="shared" si="22"/>
        <v>-6.3104724153317333</v>
      </c>
      <c r="AU195" s="21">
        <f t="shared" si="22"/>
        <v>-6.2594824940275942</v>
      </c>
      <c r="AV195" s="21">
        <f t="shared" si="22"/>
        <v>-6.2081023790791194</v>
      </c>
      <c r="AW195" s="21">
        <f t="shared" si="22"/>
        <v>-6.156366101109243</v>
      </c>
      <c r="AX195" s="21">
        <f t="shared" si="22"/>
        <v>-6.104306574095351</v>
      </c>
      <c r="AY195" s="21">
        <f t="shared" si="22"/>
        <v>-6.0519557732603797</v>
      </c>
      <c r="AZ195" s="21">
        <f t="shared" si="22"/>
        <v>-5.9993445841427135</v>
      </c>
      <c r="BA195" s="21">
        <f t="shared" si="22"/>
        <v>-5.9465026990456495</v>
      </c>
      <c r="BB195" s="21">
        <f t="shared" si="22"/>
        <v>-5.8934582243567455</v>
      </c>
    </row>
    <row r="196" spans="1:54" outlineLevel="2">
      <c r="A196" s="447"/>
      <c r="B196" s="150" t="s">
        <v>287</v>
      </c>
      <c r="C196" s="19"/>
      <c r="D196" s="135" t="s">
        <v>389</v>
      </c>
      <c r="E196" s="21">
        <f t="shared" ref="E196:BB196" si="23">SUMIF($B$143:$B$154,"Safety",E$143:E$154)*E187</f>
        <v>-0.76592226505086569</v>
      </c>
      <c r="F196" s="21">
        <f t="shared" si="23"/>
        <v>-0.78157384936361263</v>
      </c>
      <c r="G196" s="21">
        <f t="shared" si="23"/>
        <v>-0.79051750069142168</v>
      </c>
      <c r="H196" s="21">
        <f t="shared" si="23"/>
        <v>-0.81473064133108175</v>
      </c>
      <c r="I196" s="21">
        <f t="shared" si="23"/>
        <v>-0.83405248929707043</v>
      </c>
      <c r="J196" s="21">
        <f t="shared" si="23"/>
        <v>-0.83746717155843664</v>
      </c>
      <c r="K196" s="21">
        <f t="shared" si="23"/>
        <v>-0.87821662305854464</v>
      </c>
      <c r="L196" s="21">
        <f t="shared" si="23"/>
        <v>-0.92181527685246489</v>
      </c>
      <c r="M196" s="21">
        <f t="shared" si="23"/>
        <v>-0.96858325610243456</v>
      </c>
      <c r="N196" s="21">
        <f t="shared" si="23"/>
        <v>-1.0188833517070175</v>
      </c>
      <c r="O196" s="21">
        <f t="shared" si="23"/>
        <v>-1.0731269794165046</v>
      </c>
      <c r="P196" s="21">
        <f t="shared" si="23"/>
        <v>-1.1171112159699534</v>
      </c>
      <c r="Q196" s="21">
        <f t="shared" si="23"/>
        <v>-1.1565964532157331</v>
      </c>
      <c r="R196" s="21">
        <f t="shared" si="23"/>
        <v>-1.197284666964745</v>
      </c>
      <c r="S196" s="21">
        <f t="shared" si="23"/>
        <v>-1.2392153352801178</v>
      </c>
      <c r="T196" s="21">
        <f t="shared" si="23"/>
        <v>-1.2824291891448687</v>
      </c>
      <c r="U196" s="21">
        <f t="shared" si="23"/>
        <v>-1.3269682528484887</v>
      </c>
      <c r="V196" s="21">
        <f t="shared" si="23"/>
        <v>-1.3728758856660916</v>
      </c>
      <c r="W196" s="21">
        <f t="shared" si="23"/>
        <v>-1.4201968248716241</v>
      </c>
      <c r="X196" s="21">
        <f t="shared" si="23"/>
        <v>-1.4689772301279944</v>
      </c>
      <c r="Y196" s="21">
        <f t="shared" si="23"/>
        <v>-1.5192647292982353</v>
      </c>
      <c r="Z196" s="21">
        <f t="shared" si="23"/>
        <v>-1.5711084657234986</v>
      </c>
      <c r="AA196" s="21">
        <f t="shared" si="23"/>
        <v>-1.6245591470147984</v>
      </c>
      <c r="AB196" s="21">
        <f t="shared" si="23"/>
        <v>-1.6796690954071629</v>
      </c>
      <c r="AC196" s="21">
        <f t="shared" si="23"/>
        <v>-3.444349626320895</v>
      </c>
      <c r="AD196" s="21">
        <f t="shared" si="23"/>
        <v>-3.5611662067304395</v>
      </c>
      <c r="AE196" s="21">
        <f t="shared" si="23"/>
        <v>-3.6816260274530945</v>
      </c>
      <c r="AF196" s="21">
        <f t="shared" si="23"/>
        <v>-3.8058474343579887</v>
      </c>
      <c r="AG196" s="21">
        <f t="shared" si="23"/>
        <v>-3.9339525472985724</v>
      </c>
      <c r="AH196" s="21">
        <f t="shared" si="23"/>
        <v>-4.0660673814963548</v>
      </c>
      <c r="AI196" s="21">
        <f t="shared" si="23"/>
        <v>-4.202321972813464</v>
      </c>
      <c r="AJ196" s="21">
        <f t="shared" si="23"/>
        <v>-2.4236074324887471</v>
      </c>
      <c r="AK196" s="21">
        <f t="shared" si="23"/>
        <v>-2.4680211685112372</v>
      </c>
      <c r="AL196" s="21">
        <f t="shared" si="23"/>
        <v>-2.5130959574169847</v>
      </c>
      <c r="AM196" s="21">
        <f t="shared" si="23"/>
        <v>-2.5588459203679546</v>
      </c>
      <c r="AN196" s="21">
        <f t="shared" si="23"/>
        <v>-2.6052853356395445</v>
      </c>
      <c r="AO196" s="21">
        <f t="shared" si="23"/>
        <v>-2.6524286437389391</v>
      </c>
      <c r="AP196" s="21">
        <f t="shared" si="23"/>
        <v>-2.7002904525394293</v>
      </c>
      <c r="AQ196" s="21">
        <f t="shared" si="23"/>
        <v>-2.748885542433432</v>
      </c>
      <c r="AR196" s="21">
        <f t="shared" si="23"/>
        <v>-2.798228871506097</v>
      </c>
      <c r="AS196" s="21">
        <f t="shared" si="23"/>
        <v>-2.8483355807321655</v>
      </c>
      <c r="AT196" s="21">
        <f t="shared" si="23"/>
        <v>-2.899220999198231</v>
      </c>
      <c r="AU196" s="21">
        <f t="shared" si="23"/>
        <v>-2.9509006493525707</v>
      </c>
      <c r="AV196" s="21">
        <f t="shared" si="23"/>
        <v>-3.003390252284996</v>
      </c>
      <c r="AW196" s="21">
        <f t="shared" si="23"/>
        <v>-3.0567057330389451</v>
      </c>
      <c r="AX196" s="21">
        <f t="shared" si="23"/>
        <v>-3.1108632259578024</v>
      </c>
      <c r="AY196" s="21">
        <f t="shared" si="23"/>
        <v>-3.165879080068088</v>
      </c>
      <c r="AZ196" s="21">
        <f t="shared" si="23"/>
        <v>-3.2217698645012414</v>
      </c>
      <c r="BA196" s="21">
        <f t="shared" si="23"/>
        <v>-3.278552373956765</v>
      </c>
      <c r="BB196" s="21">
        <f t="shared" si="23"/>
        <v>-3.3363356542667155</v>
      </c>
    </row>
    <row r="197" spans="1:54" outlineLevel="2">
      <c r="A197" s="447"/>
      <c r="B197" s="150" t="s">
        <v>290</v>
      </c>
      <c r="C197" s="19"/>
      <c r="D197" s="135" t="s">
        <v>389</v>
      </c>
      <c r="E197" s="21">
        <f>SUMIF($B$143:$B$154,"Financial",E$143:E$154)*E186</f>
        <v>-14.956085418700702</v>
      </c>
      <c r="F197" s="21">
        <f t="shared" ref="F197:BB197" si="24">SUMIF($B$143:$B$154,"Financial",F$143:F$154)*F186</f>
        <v>-14.7421616488108</v>
      </c>
      <c r="G197" s="21">
        <f t="shared" si="24"/>
        <v>-14.382054033294203</v>
      </c>
      <c r="H197" s="21">
        <f t="shared" si="24"/>
        <v>-14.270953026381049</v>
      </c>
      <c r="I197" s="21">
        <f t="shared" si="24"/>
        <v>-14.062287852801518</v>
      </c>
      <c r="J197" s="21">
        <f t="shared" si="24"/>
        <v>-13.611370005964764</v>
      </c>
      <c r="K197" s="21">
        <f t="shared" si="24"/>
        <v>-13.701713636222632</v>
      </c>
      <c r="L197" s="21">
        <f t="shared" si="24"/>
        <v>-13.793984878721277</v>
      </c>
      <c r="M197" s="21">
        <f t="shared" si="24"/>
        <v>-13.888324412489728</v>
      </c>
      <c r="N197" s="21">
        <f t="shared" si="24"/>
        <v>-13.984885780643591</v>
      </c>
      <c r="O197" s="21">
        <f t="shared" si="24"/>
        <v>-14.083836798112038</v>
      </c>
      <c r="P197" s="21">
        <f t="shared" si="24"/>
        <v>-14.179385521329701</v>
      </c>
      <c r="Q197" s="21">
        <f t="shared" si="24"/>
        <v>-14.274168952470148</v>
      </c>
      <c r="R197" s="21">
        <f t="shared" si="24"/>
        <v>-14.370617598438209</v>
      </c>
      <c r="S197" s="21">
        <f t="shared" si="24"/>
        <v>-14.468813922274993</v>
      </c>
      <c r="T197" s="21">
        <f t="shared" si="24"/>
        <v>-14.568845193899962</v>
      </c>
      <c r="U197" s="21">
        <f t="shared" si="24"/>
        <v>-14.670803841966782</v>
      </c>
      <c r="V197" s="21">
        <f t="shared" si="24"/>
        <v>-14.774787828370794</v>
      </c>
      <c r="W197" s="21">
        <f t="shared" si="24"/>
        <v>-14.880901046991941</v>
      </c>
      <c r="X197" s="21">
        <f t="shared" si="24"/>
        <v>-14.98925374835774</v>
      </c>
      <c r="Y197" s="21">
        <f t="shared" si="24"/>
        <v>-15.099962992026484</v>
      </c>
      <c r="Z197" s="21">
        <f t="shared" si="24"/>
        <v>-15.213153128611264</v>
      </c>
      <c r="AA197" s="21">
        <f t="shared" si="24"/>
        <v>-15.328956313492865</v>
      </c>
      <c r="AB197" s="21">
        <f t="shared" si="24"/>
        <v>-15.447513054407647</v>
      </c>
      <c r="AC197" s="21">
        <f t="shared" si="24"/>
        <v>-29.636897512870522</v>
      </c>
      <c r="AD197" s="21">
        <f t="shared" si="24"/>
        <v>-29.859226231200296</v>
      </c>
      <c r="AE197" s="21">
        <f t="shared" si="24"/>
        <v>-30.085109966488208</v>
      </c>
      <c r="AF197" s="21">
        <f t="shared" si="24"/>
        <v>-30.314742684542299</v>
      </c>
      <c r="AG197" s="21">
        <f t="shared" si="24"/>
        <v>-30.548329758430942</v>
      </c>
      <c r="AH197" s="21">
        <f t="shared" si="24"/>
        <v>-30.786088785247092</v>
      </c>
      <c r="AI197" s="21">
        <f t="shared" si="24"/>
        <v>-31.02825045641443</v>
      </c>
      <c r="AJ197" s="21">
        <f t="shared" si="24"/>
        <v>-31.42688016234051</v>
      </c>
      <c r="AK197" s="21">
        <f t="shared" si="24"/>
        <v>-31.833603720771467</v>
      </c>
      <c r="AL197" s="21">
        <f t="shared" si="24"/>
        <v>-32.248794196191753</v>
      </c>
      <c r="AM197" s="21">
        <f t="shared" si="24"/>
        <v>-32.672848442713949</v>
      </c>
      <c r="AN197" s="21">
        <f t="shared" si="24"/>
        <v>-33.106188829845813</v>
      </c>
      <c r="AO197" s="21">
        <f t="shared" si="24"/>
        <v>-33.54926509304245</v>
      </c>
      <c r="AP197" s="21">
        <f t="shared" si="24"/>
        <v>-34.002556318166569</v>
      </c>
      <c r="AQ197" s="21">
        <f t="shared" si="24"/>
        <v>-34.466573069646941</v>
      </c>
      <c r="AR197" s="21">
        <f t="shared" si="24"/>
        <v>-34.941859672838184</v>
      </c>
      <c r="AS197" s="21">
        <f t="shared" si="24"/>
        <v>-35.428996661847961</v>
      </c>
      <c r="AT197" s="21">
        <f t="shared" si="24"/>
        <v>-35.92860340492426</v>
      </c>
      <c r="AU197" s="21">
        <f t="shared" si="24"/>
        <v>-36.441340920373044</v>
      </c>
      <c r="AV197" s="21">
        <f t="shared" si="24"/>
        <v>-36.967914896923936</v>
      </c>
      <c r="AW197" s="21">
        <f t="shared" si="24"/>
        <v>-37.50907893347793</v>
      </c>
      <c r="AX197" s="21">
        <f t="shared" si="24"/>
        <v>-38.065638014257352</v>
      </c>
      <c r="AY197" s="21">
        <f t="shared" si="24"/>
        <v>-38.638452236550997</v>
      </c>
      <c r="AZ197" s="21">
        <f t="shared" si="24"/>
        <v>-39.228440809496405</v>
      </c>
      <c r="BA197" s="21">
        <f t="shared" si="24"/>
        <v>-39.836586343692794</v>
      </c>
      <c r="BB197" s="21">
        <f t="shared" si="24"/>
        <v>-40.458580725196782</v>
      </c>
    </row>
    <row r="198" spans="1:54" outlineLevel="2">
      <c r="A198" s="448"/>
      <c r="B198" s="150" t="s">
        <v>476</v>
      </c>
      <c r="C198" s="19"/>
      <c r="D198" s="135" t="s">
        <v>389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46" t="s">
        <v>497</v>
      </c>
      <c r="B200" s="150" t="s">
        <v>498</v>
      </c>
      <c r="C200" s="19"/>
      <c r="D200" s="135" t="s">
        <v>389</v>
      </c>
      <c r="E200" s="21">
        <f>SUM(E190:E193,E196:E198)</f>
        <v>-23.055552021347467</v>
      </c>
      <c r="F200" s="21">
        <f t="shared" ref="F200:BB200" si="26">SUM(F190:F193,F196:F198)</f>
        <v>-23.019879314110725</v>
      </c>
      <c r="G200" s="21">
        <f t="shared" si="26"/>
        <v>-22.763509122492394</v>
      </c>
      <c r="H200" s="21">
        <f t="shared" si="26"/>
        <v>-22.772807287469114</v>
      </c>
      <c r="I200" s="21">
        <f t="shared" si="26"/>
        <v>-22.669700763915465</v>
      </c>
      <c r="J200" s="21">
        <f t="shared" si="26"/>
        <v>-22.253118383891248</v>
      </c>
      <c r="K200" s="21">
        <f t="shared" si="26"/>
        <v>-22.191523675076041</v>
      </c>
      <c r="L200" s="21">
        <f t="shared" si="26"/>
        <v>-22.160633467257433</v>
      </c>
      <c r="M200" s="21">
        <f t="shared" si="26"/>
        <v>-22.141398159202982</v>
      </c>
      <c r="N200" s="21">
        <f t="shared" si="26"/>
        <v>-22.116623417418687</v>
      </c>
      <c r="O200" s="21">
        <f t="shared" si="26"/>
        <v>-22.121722779772163</v>
      </c>
      <c r="P200" s="21">
        <f t="shared" si="26"/>
        <v>-22.118597844350614</v>
      </c>
      <c r="Q200" s="21">
        <f t="shared" si="26"/>
        <v>-22.115357304367897</v>
      </c>
      <c r="R200" s="21">
        <f t="shared" si="26"/>
        <v>-22.135615147197413</v>
      </c>
      <c r="S200" s="21">
        <f t="shared" si="26"/>
        <v>-22.147346596723729</v>
      </c>
      <c r="T200" s="21">
        <f t="shared" si="26"/>
        <v>-22.166579065722686</v>
      </c>
      <c r="U200" s="21">
        <f t="shared" si="26"/>
        <v>-22.193216308526551</v>
      </c>
      <c r="V200" s="21">
        <f t="shared" si="26"/>
        <v>-22.241471480006311</v>
      </c>
      <c r="W200" s="21">
        <f t="shared" si="26"/>
        <v>-22.282363383612285</v>
      </c>
      <c r="X200" s="21">
        <f t="shared" si="26"/>
        <v>-22.344105817010998</v>
      </c>
      <c r="Y200" s="21">
        <f t="shared" si="26"/>
        <v>-22.399133076999089</v>
      </c>
      <c r="Z200" s="21">
        <f t="shared" si="26"/>
        <v>-22.474351700166299</v>
      </c>
      <c r="AA200" s="21">
        <f t="shared" si="26"/>
        <v>-22.556194670774637</v>
      </c>
      <c r="AB200" s="21">
        <f t="shared" si="26"/>
        <v>-22.644722773048365</v>
      </c>
      <c r="AC200" s="21">
        <f t="shared" si="26"/>
        <v>-38.513043964264369</v>
      </c>
      <c r="AD200" s="21">
        <f t="shared" si="26"/>
        <v>-38.78976168721109</v>
      </c>
      <c r="AE200" s="21">
        <f t="shared" si="26"/>
        <v>-39.074658880609149</v>
      </c>
      <c r="AF200" s="21">
        <f t="shared" si="26"/>
        <v>-39.366545042529921</v>
      </c>
      <c r="AG200" s="21">
        <f t="shared" si="26"/>
        <v>-39.665946271669242</v>
      </c>
      <c r="AH200" s="21">
        <f t="shared" si="26"/>
        <v>-39.973424365991654</v>
      </c>
      <c r="AI200" s="21">
        <f t="shared" si="26"/>
        <v>-40.289609282427087</v>
      </c>
      <c r="AJ200" s="21">
        <f t="shared" si="26"/>
        <v>-38.871597692411214</v>
      </c>
      <c r="AK200" s="21">
        <f t="shared" si="26"/>
        <v>-39.284311760339378</v>
      </c>
      <c r="AL200" s="21">
        <f t="shared" si="26"/>
        <v>-39.705753647913753</v>
      </c>
      <c r="AM200" s="21">
        <f t="shared" si="26"/>
        <v>-40.136387319733906</v>
      </c>
      <c r="AN200" s="21">
        <f t="shared" si="26"/>
        <v>-40.576671206489138</v>
      </c>
      <c r="AO200" s="21">
        <f t="shared" si="26"/>
        <v>-41.027078131172352</v>
      </c>
      <c r="AP200" s="21">
        <f t="shared" si="26"/>
        <v>-41.488131908789768</v>
      </c>
      <c r="AQ200" s="21">
        <f t="shared" si="26"/>
        <v>-41.960391757783569</v>
      </c>
      <c r="AR200" s="21">
        <f t="shared" si="26"/>
        <v>-42.444440709065773</v>
      </c>
      <c r="AS200" s="21">
        <f t="shared" si="26"/>
        <v>-42.940896002226431</v>
      </c>
      <c r="AT200" s="21">
        <f t="shared" si="26"/>
        <v>-43.450415137316085</v>
      </c>
      <c r="AU200" s="21">
        <f t="shared" si="26"/>
        <v>-43.973698293199995</v>
      </c>
      <c r="AV200" s="21">
        <f t="shared" si="26"/>
        <v>-44.511488744990658</v>
      </c>
      <c r="AW200" s="21">
        <f t="shared" si="26"/>
        <v>-45.064576365381114</v>
      </c>
      <c r="AX200" s="21">
        <f t="shared" si="26"/>
        <v>-45.633802221873466</v>
      </c>
      <c r="AY200" s="21">
        <f t="shared" si="26"/>
        <v>-46.220062247880286</v>
      </c>
      <c r="AZ200" s="21">
        <f t="shared" si="26"/>
        <v>-46.82431094194942</v>
      </c>
      <c r="BA200" s="21">
        <f t="shared" si="26"/>
        <v>-47.447565593162722</v>
      </c>
      <c r="BB200" s="21">
        <f t="shared" si="26"/>
        <v>-48.085643973562078</v>
      </c>
    </row>
    <row r="201" spans="1:54" outlineLevel="2">
      <c r="A201" s="447"/>
      <c r="B201" s="150" t="s">
        <v>499</v>
      </c>
      <c r="C201" s="19"/>
      <c r="D201" s="135" t="s">
        <v>389</v>
      </c>
      <c r="E201" s="21">
        <f>SUM(E190:E192,E194,E196:E198)</f>
        <v>-19.938756866222306</v>
      </c>
      <c r="F201" s="21">
        <f t="shared" ref="F201:BB201" si="27">SUM(F190:F192,F194,F196:F198)</f>
        <v>-19.930087052011714</v>
      </c>
      <c r="G201" s="21">
        <f t="shared" si="27"/>
        <v>-19.730786373156562</v>
      </c>
      <c r="H201" s="21">
        <f t="shared" si="27"/>
        <v>-19.789743189861873</v>
      </c>
      <c r="I201" s="21">
        <f t="shared" si="27"/>
        <v>-19.718731642435039</v>
      </c>
      <c r="J201" s="21">
        <f t="shared" si="27"/>
        <v>-19.337930160061898</v>
      </c>
      <c r="K201" s="21">
        <f t="shared" si="27"/>
        <v>-19.31503196151499</v>
      </c>
      <c r="L201" s="21">
        <f t="shared" si="27"/>
        <v>-19.305070206580737</v>
      </c>
      <c r="M201" s="21">
        <f t="shared" si="27"/>
        <v>-19.30806112588963</v>
      </c>
      <c r="N201" s="21">
        <f t="shared" si="27"/>
        <v>-19.324099126112934</v>
      </c>
      <c r="O201" s="21">
        <f t="shared" si="27"/>
        <v>-19.35336307266391</v>
      </c>
      <c r="P201" s="21">
        <f t="shared" si="27"/>
        <v>-19.375478262542781</v>
      </c>
      <c r="Q201" s="21">
        <f t="shared" si="27"/>
        <v>-19.398481793489609</v>
      </c>
      <c r="R201" s="21">
        <f t="shared" si="27"/>
        <v>-19.430164449625572</v>
      </c>
      <c r="S201" s="21">
        <f t="shared" si="27"/>
        <v>-19.469722657514989</v>
      </c>
      <c r="T201" s="21">
        <f t="shared" si="27"/>
        <v>-19.517590028470725</v>
      </c>
      <c r="U201" s="21">
        <f t="shared" si="27"/>
        <v>-19.573609726796406</v>
      </c>
      <c r="V201" s="21">
        <f t="shared" si="27"/>
        <v>-19.63764703483368</v>
      </c>
      <c r="W201" s="21">
        <f t="shared" si="27"/>
        <v>-19.709589041241117</v>
      </c>
      <c r="X201" s="21">
        <f t="shared" si="27"/>
        <v>-19.789344411320251</v>
      </c>
      <c r="Y201" s="21">
        <f t="shared" si="27"/>
        <v>-19.876843200526181</v>
      </c>
      <c r="Z201" s="21">
        <f t="shared" si="27"/>
        <v>-19.972036740637076</v>
      </c>
      <c r="AA201" s="21">
        <f t="shared" si="27"/>
        <v>-20.074897586277832</v>
      </c>
      <c r="AB201" s="21">
        <f t="shared" si="27"/>
        <v>-20.185419529324079</v>
      </c>
      <c r="AC201" s="21">
        <f t="shared" si="27"/>
        <v>-36.07783681203415</v>
      </c>
      <c r="AD201" s="21">
        <f t="shared" si="27"/>
        <v>-36.378578570604404</v>
      </c>
      <c r="AE201" s="21">
        <f t="shared" si="27"/>
        <v>-36.686753804082095</v>
      </c>
      <c r="AF201" s="21">
        <f t="shared" si="27"/>
        <v>-37.002573660959236</v>
      </c>
      <c r="AG201" s="21">
        <f t="shared" si="27"/>
        <v>-37.326319800737423</v>
      </c>
      <c r="AH201" s="21">
        <f t="shared" si="27"/>
        <v>-37.658357079824583</v>
      </c>
      <c r="AI201" s="21">
        <f t="shared" si="27"/>
        <v>-37.999156513882554</v>
      </c>
      <c r="AJ201" s="21">
        <f t="shared" si="27"/>
        <v>-36.594899526375912</v>
      </c>
      <c r="AK201" s="21">
        <f t="shared" si="27"/>
        <v>-37.021754101089236</v>
      </c>
      <c r="AL201" s="21">
        <f t="shared" si="27"/>
        <v>-37.457643360929993</v>
      </c>
      <c r="AM201" s="21">
        <f t="shared" si="27"/>
        <v>-37.902998242675658</v>
      </c>
      <c r="AN201" s="21">
        <f t="shared" si="27"/>
        <v>-38.358269013469368</v>
      </c>
      <c r="AO201" s="21">
        <f t="shared" si="27"/>
        <v>-38.823925792193698</v>
      </c>
      <c r="AP201" s="21">
        <f t="shared" si="27"/>
        <v>-39.300474154129645</v>
      </c>
      <c r="AQ201" s="21">
        <f t="shared" si="27"/>
        <v>-39.788451583001915</v>
      </c>
      <c r="AR201" s="21">
        <f t="shared" si="27"/>
        <v>-40.288427999116102</v>
      </c>
      <c r="AS201" s="21">
        <f t="shared" si="27"/>
        <v>-40.801008567645837</v>
      </c>
      <c r="AT201" s="21">
        <f t="shared" si="27"/>
        <v>-41.326837319444834</v>
      </c>
      <c r="AU201" s="21">
        <f t="shared" si="27"/>
        <v>-41.866600325147623</v>
      </c>
      <c r="AV201" s="21">
        <f t="shared" si="27"/>
        <v>-42.421027965927451</v>
      </c>
      <c r="AW201" s="21">
        <f t="shared" si="27"/>
        <v>-42.990898237452072</v>
      </c>
      <c r="AX201" s="21">
        <f t="shared" si="27"/>
        <v>-43.5770404134161</v>
      </c>
      <c r="AY201" s="21">
        <f t="shared" si="27"/>
        <v>-44.18033883688905</v>
      </c>
      <c r="AZ201" s="21">
        <f t="shared" si="27"/>
        <v>-44.80173687315304</v>
      </c>
      <c r="BA201" s="21">
        <f t="shared" si="27"/>
        <v>-45.442241169226008</v>
      </c>
      <c r="BB201" s="21">
        <f t="shared" si="27"/>
        <v>-46.097659391226848</v>
      </c>
    </row>
    <row r="202" spans="1:54" outlineLevel="2">
      <c r="A202" s="448"/>
      <c r="B202" s="150" t="s">
        <v>500</v>
      </c>
      <c r="C202" s="19"/>
      <c r="D202" s="135" t="s">
        <v>389</v>
      </c>
      <c r="E202" s="21">
        <f>SUM(E190:E192,E195:E198)</f>
        <v>-26.192109454460613</v>
      </c>
      <c r="F202" s="21">
        <f t="shared" ref="F202:BB202" si="28">SUM(F190:F192,F195:F198)</f>
        <v>-26.098044196272419</v>
      </c>
      <c r="G202" s="21">
        <f t="shared" si="28"/>
        <v>-25.799659164002378</v>
      </c>
      <c r="H202" s="21">
        <f t="shared" si="28"/>
        <v>-25.776174490495578</v>
      </c>
      <c r="I202" s="21">
        <f t="shared" si="28"/>
        <v>-25.620044699939378</v>
      </c>
      <c r="J202" s="21">
        <f t="shared" si="28"/>
        <v>-25.150582438492762</v>
      </c>
      <c r="K202" s="21">
        <f t="shared" si="28"/>
        <v>-25.073981238453108</v>
      </c>
      <c r="L202" s="21">
        <f t="shared" si="28"/>
        <v>-25.010812977378521</v>
      </c>
      <c r="M202" s="21">
        <f t="shared" si="28"/>
        <v>-24.961089296806314</v>
      </c>
      <c r="N202" s="21">
        <f t="shared" si="28"/>
        <v>-24.924900057983404</v>
      </c>
      <c r="O202" s="21">
        <f t="shared" si="28"/>
        <v>-24.902419619808065</v>
      </c>
      <c r="P202" s="21">
        <f t="shared" si="28"/>
        <v>-24.873268815747046</v>
      </c>
      <c r="Q202" s="21">
        <f t="shared" si="28"/>
        <v>-24.84548031831298</v>
      </c>
      <c r="R202" s="21">
        <f t="shared" si="28"/>
        <v>-24.826840533184118</v>
      </c>
      <c r="S202" s="21">
        <f t="shared" si="28"/>
        <v>-24.815338508602945</v>
      </c>
      <c r="T202" s="21">
        <f t="shared" si="28"/>
        <v>-24.81262908837542</v>
      </c>
      <c r="U202" s="21">
        <f t="shared" si="28"/>
        <v>-24.818550859634861</v>
      </c>
      <c r="V202" s="21">
        <f t="shared" si="28"/>
        <v>-24.832964567441778</v>
      </c>
      <c r="W202" s="21">
        <f t="shared" si="28"/>
        <v>-24.855752813385884</v>
      </c>
      <c r="X202" s="21">
        <f t="shared" si="28"/>
        <v>-24.886819812889414</v>
      </c>
      <c r="Y202" s="21">
        <f t="shared" si="28"/>
        <v>-24.926091216001367</v>
      </c>
      <c r="Z202" s="21">
        <f t="shared" si="28"/>
        <v>-24.973513988071886</v>
      </c>
      <c r="AA202" s="21">
        <f t="shared" si="28"/>
        <v>-25.029056364098139</v>
      </c>
      <c r="AB202" s="21">
        <f t="shared" si="28"/>
        <v>-25.092707849988415</v>
      </c>
      <c r="AC202" s="21">
        <f t="shared" si="28"/>
        <v>-40.935572646065609</v>
      </c>
      <c r="AD202" s="21">
        <f t="shared" si="28"/>
        <v>-41.186870608697689</v>
      </c>
      <c r="AE202" s="21">
        <f t="shared" si="28"/>
        <v>-41.445412971207652</v>
      </c>
      <c r="AF202" s="21">
        <f t="shared" si="28"/>
        <v>-41.711224452349761</v>
      </c>
      <c r="AG202" s="21">
        <f t="shared" si="28"/>
        <v>-41.984510558013682</v>
      </c>
      <c r="AH202" s="21">
        <f t="shared" si="28"/>
        <v>-42.265693772642919</v>
      </c>
      <c r="AI202" s="21">
        <f t="shared" si="28"/>
        <v>-42.555480463054252</v>
      </c>
      <c r="AJ202" s="21">
        <f t="shared" si="28"/>
        <v>-41.121869678498143</v>
      </c>
      <c r="AK202" s="21">
        <f t="shared" si="28"/>
        <v>-41.518781568934031</v>
      </c>
      <c r="AL202" s="21">
        <f t="shared" si="28"/>
        <v>-41.924180943336864</v>
      </c>
      <c r="AM202" s="21">
        <f t="shared" si="28"/>
        <v>-42.338545645845812</v>
      </c>
      <c r="AN202" s="21">
        <f t="shared" si="28"/>
        <v>-42.762360031378748</v>
      </c>
      <c r="AO202" s="21">
        <f t="shared" si="28"/>
        <v>-43.196112821081151</v>
      </c>
      <c r="AP202" s="21">
        <f t="shared" si="28"/>
        <v>-43.640339939662326</v>
      </c>
      <c r="AQ202" s="21">
        <f t="shared" si="28"/>
        <v>-44.095609607427711</v>
      </c>
      <c r="AR202" s="21">
        <f t="shared" si="28"/>
        <v>-44.562519352094675</v>
      </c>
      <c r="AS202" s="21">
        <f t="shared" si="28"/>
        <v>-45.04169953002927</v>
      </c>
      <c r="AT202" s="21">
        <f t="shared" si="28"/>
        <v>-45.533818929841274</v>
      </c>
      <c r="AU202" s="21">
        <f t="shared" si="28"/>
        <v>-46.039588654679093</v>
      </c>
      <c r="AV202" s="21">
        <f t="shared" si="28"/>
        <v>-46.559762885497491</v>
      </c>
      <c r="AW202" s="21">
        <f t="shared" si="28"/>
        <v>-47.095142305046181</v>
      </c>
      <c r="AX202" s="21">
        <f t="shared" si="28"/>
        <v>-47.646578129671354</v>
      </c>
      <c r="AY202" s="21">
        <f t="shared" si="28"/>
        <v>-48.214976019257861</v>
      </c>
      <c r="AZ202" s="21">
        <f t="shared" si="28"/>
        <v>-48.801299929446728</v>
      </c>
      <c r="BA202" s="21">
        <f t="shared" si="28"/>
        <v>-49.40657630212479</v>
      </c>
      <c r="BB202" s="21">
        <f t="shared" si="28"/>
        <v>-50.026631541002622</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46" t="s">
        <v>501</v>
      </c>
      <c r="B204" s="150" t="s">
        <v>502</v>
      </c>
      <c r="C204" s="19"/>
      <c r="D204" s="135" t="s">
        <v>389</v>
      </c>
      <c r="E204" s="21">
        <f>E200</f>
        <v>-23.055552021347467</v>
      </c>
      <c r="F204" s="21">
        <f>F200+E204</f>
        <v>-46.075431335458191</v>
      </c>
      <c r="G204" s="21">
        <f t="shared" ref="G204:BB206" si="29">G200+F204</f>
        <v>-68.838940457950585</v>
      </c>
      <c r="H204" s="21">
        <f t="shared" si="29"/>
        <v>-91.611747745419706</v>
      </c>
      <c r="I204" s="21">
        <f t="shared" si="29"/>
        <v>-114.28144850933518</v>
      </c>
      <c r="J204" s="21">
        <f t="shared" si="29"/>
        <v>-136.53456689322644</v>
      </c>
      <c r="K204" s="21">
        <f t="shared" si="29"/>
        <v>-158.72609056830248</v>
      </c>
      <c r="L204" s="21">
        <f t="shared" si="29"/>
        <v>-180.88672403555992</v>
      </c>
      <c r="M204" s="21">
        <f t="shared" si="29"/>
        <v>-203.02812219476291</v>
      </c>
      <c r="N204" s="21">
        <f t="shared" si="29"/>
        <v>-225.14474561218159</v>
      </c>
      <c r="O204" s="21">
        <f t="shared" si="29"/>
        <v>-247.26646839195377</v>
      </c>
      <c r="P204" s="21">
        <f t="shared" si="29"/>
        <v>-269.3850662363044</v>
      </c>
      <c r="Q204" s="21">
        <f t="shared" si="29"/>
        <v>-291.50042354067227</v>
      </c>
      <c r="R204" s="21">
        <f t="shared" si="29"/>
        <v>-313.6360386878697</v>
      </c>
      <c r="S204" s="21">
        <f t="shared" si="29"/>
        <v>-335.78338528459341</v>
      </c>
      <c r="T204" s="21">
        <f t="shared" si="29"/>
        <v>-357.94996435031612</v>
      </c>
      <c r="U204" s="21">
        <f t="shared" si="29"/>
        <v>-380.14318065884265</v>
      </c>
      <c r="V204" s="21">
        <f t="shared" si="29"/>
        <v>-402.38465213884899</v>
      </c>
      <c r="W204" s="21">
        <f t="shared" si="29"/>
        <v>-424.66701552246127</v>
      </c>
      <c r="X204" s="21">
        <f t="shared" si="29"/>
        <v>-447.01112133947225</v>
      </c>
      <c r="Y204" s="21">
        <f t="shared" si="29"/>
        <v>-469.41025441647133</v>
      </c>
      <c r="Z204" s="21">
        <f t="shared" si="29"/>
        <v>-491.88460611663766</v>
      </c>
      <c r="AA204" s="21">
        <f t="shared" si="29"/>
        <v>-514.44080078741229</v>
      </c>
      <c r="AB204" s="21">
        <f t="shared" si="29"/>
        <v>-537.08552356046062</v>
      </c>
      <c r="AC204" s="21">
        <f t="shared" si="29"/>
        <v>-575.59856752472501</v>
      </c>
      <c r="AD204" s="21">
        <f t="shared" si="29"/>
        <v>-614.38832921193614</v>
      </c>
      <c r="AE204" s="21">
        <f t="shared" si="29"/>
        <v>-653.46298809254529</v>
      </c>
      <c r="AF204" s="21">
        <f t="shared" si="29"/>
        <v>-692.82953313507517</v>
      </c>
      <c r="AG204" s="21">
        <f t="shared" si="29"/>
        <v>-732.49547940674438</v>
      </c>
      <c r="AH204" s="21">
        <f t="shared" si="29"/>
        <v>-772.46890377273598</v>
      </c>
      <c r="AI204" s="21">
        <f t="shared" si="29"/>
        <v>-812.75851305516312</v>
      </c>
      <c r="AJ204" s="21">
        <f t="shared" si="29"/>
        <v>-851.63011074757435</v>
      </c>
      <c r="AK204" s="21">
        <f t="shared" si="29"/>
        <v>-890.91442250791374</v>
      </c>
      <c r="AL204" s="21">
        <f t="shared" si="29"/>
        <v>-930.62017615582749</v>
      </c>
      <c r="AM204" s="21">
        <f t="shared" si="29"/>
        <v>-970.75656347556139</v>
      </c>
      <c r="AN204" s="21">
        <f t="shared" si="29"/>
        <v>-1011.3332346820505</v>
      </c>
      <c r="AO204" s="21">
        <f t="shared" si="29"/>
        <v>-1052.3603128132229</v>
      </c>
      <c r="AP204" s="21">
        <f t="shared" si="29"/>
        <v>-1093.8484447220126</v>
      </c>
      <c r="AQ204" s="21">
        <f t="shared" si="29"/>
        <v>-1135.8088364797961</v>
      </c>
      <c r="AR204" s="21">
        <f t="shared" si="29"/>
        <v>-1178.2532771888618</v>
      </c>
      <c r="AS204" s="21">
        <f t="shared" si="29"/>
        <v>-1221.1941731910883</v>
      </c>
      <c r="AT204" s="21">
        <f t="shared" si="29"/>
        <v>-1264.6445883284043</v>
      </c>
      <c r="AU204" s="21">
        <f t="shared" si="29"/>
        <v>-1308.6182866216043</v>
      </c>
      <c r="AV204" s="21">
        <f t="shared" si="29"/>
        <v>-1353.1297753665949</v>
      </c>
      <c r="AW204" s="21">
        <f t="shared" si="29"/>
        <v>-1398.194351731976</v>
      </c>
      <c r="AX204" s="21">
        <f t="shared" si="29"/>
        <v>-1443.8281539538496</v>
      </c>
      <c r="AY204" s="21">
        <f t="shared" si="29"/>
        <v>-1490.0482162017299</v>
      </c>
      <c r="AZ204" s="21">
        <f t="shared" si="29"/>
        <v>-1536.8725271436792</v>
      </c>
      <c r="BA204" s="21">
        <f t="shared" si="29"/>
        <v>-1584.3200927368421</v>
      </c>
      <c r="BB204" s="21">
        <f t="shared" si="29"/>
        <v>-1632.4057367104042</v>
      </c>
    </row>
    <row r="205" spans="1:54" outlineLevel="2">
      <c r="A205" s="447"/>
      <c r="B205" s="150" t="s">
        <v>503</v>
      </c>
      <c r="C205" s="19"/>
      <c r="D205" s="135" t="s">
        <v>389</v>
      </c>
      <c r="E205" s="21">
        <f>E201</f>
        <v>-19.938756866222306</v>
      </c>
      <c r="F205" s="21">
        <f t="shared" ref="F205:U206" si="30">F201+E205</f>
        <v>-39.86884391823402</v>
      </c>
      <c r="G205" s="21">
        <f t="shared" si="30"/>
        <v>-59.599630291390582</v>
      </c>
      <c r="H205" s="21">
        <f t="shared" si="30"/>
        <v>-79.389373481252449</v>
      </c>
      <c r="I205" s="21">
        <f t="shared" si="30"/>
        <v>-99.108105123687494</v>
      </c>
      <c r="J205" s="21">
        <f t="shared" si="30"/>
        <v>-118.4460352837494</v>
      </c>
      <c r="K205" s="21">
        <f t="shared" si="30"/>
        <v>-137.76106724526437</v>
      </c>
      <c r="L205" s="21">
        <f t="shared" si="30"/>
        <v>-157.06613745184512</v>
      </c>
      <c r="M205" s="21">
        <f t="shared" si="30"/>
        <v>-176.37419857773475</v>
      </c>
      <c r="N205" s="21">
        <f t="shared" si="30"/>
        <v>-195.69829770384769</v>
      </c>
      <c r="O205" s="21">
        <f t="shared" si="30"/>
        <v>-215.0516607765116</v>
      </c>
      <c r="P205" s="21">
        <f t="shared" si="30"/>
        <v>-234.42713903905437</v>
      </c>
      <c r="Q205" s="21">
        <f t="shared" si="30"/>
        <v>-253.82562083254396</v>
      </c>
      <c r="R205" s="21">
        <f t="shared" si="30"/>
        <v>-273.25578528216954</v>
      </c>
      <c r="S205" s="21">
        <f t="shared" si="30"/>
        <v>-292.72550793968452</v>
      </c>
      <c r="T205" s="21">
        <f t="shared" si="30"/>
        <v>-312.24309796815527</v>
      </c>
      <c r="U205" s="21">
        <f t="shared" si="30"/>
        <v>-331.81670769495167</v>
      </c>
      <c r="V205" s="21">
        <f t="shared" si="29"/>
        <v>-351.45435472978534</v>
      </c>
      <c r="W205" s="21">
        <f t="shared" si="29"/>
        <v>-371.16394377102642</v>
      </c>
      <c r="X205" s="21">
        <f t="shared" si="29"/>
        <v>-390.95328818234668</v>
      </c>
      <c r="Y205" s="21">
        <f t="shared" si="29"/>
        <v>-410.83013138287288</v>
      </c>
      <c r="Z205" s="21">
        <f t="shared" si="29"/>
        <v>-430.80216812350994</v>
      </c>
      <c r="AA205" s="21">
        <f t="shared" si="29"/>
        <v>-450.87706570978776</v>
      </c>
      <c r="AB205" s="21">
        <f t="shared" si="29"/>
        <v>-471.06248523911182</v>
      </c>
      <c r="AC205" s="21">
        <f t="shared" si="29"/>
        <v>-507.14032205114597</v>
      </c>
      <c r="AD205" s="21">
        <f t="shared" si="29"/>
        <v>-543.51890062175039</v>
      </c>
      <c r="AE205" s="21">
        <f t="shared" si="29"/>
        <v>-580.20565442583245</v>
      </c>
      <c r="AF205" s="21">
        <f t="shared" si="29"/>
        <v>-617.20822808679168</v>
      </c>
      <c r="AG205" s="21">
        <f t="shared" si="29"/>
        <v>-654.53454788752913</v>
      </c>
      <c r="AH205" s="21">
        <f t="shared" si="29"/>
        <v>-692.19290496735368</v>
      </c>
      <c r="AI205" s="21">
        <f t="shared" si="29"/>
        <v>-730.19206148123624</v>
      </c>
      <c r="AJ205" s="21">
        <f t="shared" si="29"/>
        <v>-766.78696100761215</v>
      </c>
      <c r="AK205" s="21">
        <f t="shared" si="29"/>
        <v>-803.80871510870134</v>
      </c>
      <c r="AL205" s="21">
        <f t="shared" si="29"/>
        <v>-841.26635846963131</v>
      </c>
      <c r="AM205" s="21">
        <f t="shared" si="29"/>
        <v>-879.16935671230692</v>
      </c>
      <c r="AN205" s="21">
        <f t="shared" si="29"/>
        <v>-917.52762572577626</v>
      </c>
      <c r="AO205" s="21">
        <f t="shared" si="29"/>
        <v>-956.35155151796994</v>
      </c>
      <c r="AP205" s="21">
        <f t="shared" si="29"/>
        <v>-995.65202567209963</v>
      </c>
      <c r="AQ205" s="21">
        <f t="shared" si="29"/>
        <v>-1035.4404772551015</v>
      </c>
      <c r="AR205" s="21">
        <f t="shared" si="29"/>
        <v>-1075.7289052542176</v>
      </c>
      <c r="AS205" s="21">
        <f t="shared" si="29"/>
        <v>-1116.5299138218634</v>
      </c>
      <c r="AT205" s="21">
        <f t="shared" si="29"/>
        <v>-1157.8567511413082</v>
      </c>
      <c r="AU205" s="21">
        <f t="shared" si="29"/>
        <v>-1199.7233514664558</v>
      </c>
      <c r="AV205" s="21">
        <f t="shared" si="29"/>
        <v>-1242.1443794323832</v>
      </c>
      <c r="AW205" s="21">
        <f t="shared" si="29"/>
        <v>-1285.1352776698352</v>
      </c>
      <c r="AX205" s="21">
        <f t="shared" si="29"/>
        <v>-1328.7123180832514</v>
      </c>
      <c r="AY205" s="21">
        <f t="shared" si="29"/>
        <v>-1372.8926569201403</v>
      </c>
      <c r="AZ205" s="21">
        <f t="shared" si="29"/>
        <v>-1417.6943937932933</v>
      </c>
      <c r="BA205" s="21">
        <f t="shared" si="29"/>
        <v>-1463.1366349625193</v>
      </c>
      <c r="BB205" s="21">
        <f t="shared" si="29"/>
        <v>-1509.2342943537462</v>
      </c>
    </row>
    <row r="206" spans="1:54" outlineLevel="2">
      <c r="A206" s="448"/>
      <c r="B206" s="150" t="s">
        <v>504</v>
      </c>
      <c r="C206" s="19"/>
      <c r="D206" s="135" t="s">
        <v>389</v>
      </c>
      <c r="E206" s="21">
        <f>E202</f>
        <v>-26.192109454460613</v>
      </c>
      <c r="F206" s="21">
        <f t="shared" si="30"/>
        <v>-52.290153650733032</v>
      </c>
      <c r="G206" s="21">
        <f t="shared" si="29"/>
        <v>-78.08981281473541</v>
      </c>
      <c r="H206" s="21">
        <f t="shared" si="29"/>
        <v>-103.86598730523099</v>
      </c>
      <c r="I206" s="21">
        <f t="shared" si="29"/>
        <v>-129.48603200517036</v>
      </c>
      <c r="J206" s="21">
        <f t="shared" si="29"/>
        <v>-154.63661444366312</v>
      </c>
      <c r="K206" s="21">
        <f t="shared" si="29"/>
        <v>-179.71059568211624</v>
      </c>
      <c r="L206" s="21">
        <f t="shared" si="29"/>
        <v>-204.72140865949476</v>
      </c>
      <c r="M206" s="21">
        <f t="shared" si="29"/>
        <v>-229.68249795630106</v>
      </c>
      <c r="N206" s="21">
        <f t="shared" si="29"/>
        <v>-254.60739801428446</v>
      </c>
      <c r="O206" s="21">
        <f t="shared" si="29"/>
        <v>-279.50981763409254</v>
      </c>
      <c r="P206" s="21">
        <f t="shared" si="29"/>
        <v>-304.3830864498396</v>
      </c>
      <c r="Q206" s="21">
        <f t="shared" si="29"/>
        <v>-329.22856676815258</v>
      </c>
      <c r="R206" s="21">
        <f t="shared" si="29"/>
        <v>-354.05540730133669</v>
      </c>
      <c r="S206" s="21">
        <f t="shared" si="29"/>
        <v>-378.87074580993965</v>
      </c>
      <c r="T206" s="21">
        <f t="shared" si="29"/>
        <v>-403.68337489831509</v>
      </c>
      <c r="U206" s="21">
        <f t="shared" si="29"/>
        <v>-428.50192575794995</v>
      </c>
      <c r="V206" s="21">
        <f t="shared" si="29"/>
        <v>-453.33489032539171</v>
      </c>
      <c r="W206" s="21">
        <f t="shared" si="29"/>
        <v>-478.1906431387776</v>
      </c>
      <c r="X206" s="21">
        <f t="shared" si="29"/>
        <v>-503.07746295166703</v>
      </c>
      <c r="Y206" s="21">
        <f t="shared" si="29"/>
        <v>-528.00355416766843</v>
      </c>
      <c r="Z206" s="21">
        <f t="shared" si="29"/>
        <v>-552.97706815574031</v>
      </c>
      <c r="AA206" s="21">
        <f t="shared" si="29"/>
        <v>-578.00612451983841</v>
      </c>
      <c r="AB206" s="21">
        <f t="shared" si="29"/>
        <v>-603.09883236982682</v>
      </c>
      <c r="AC206" s="21">
        <f t="shared" si="29"/>
        <v>-644.03440501589239</v>
      </c>
      <c r="AD206" s="21">
        <f t="shared" si="29"/>
        <v>-685.22127562459013</v>
      </c>
      <c r="AE206" s="21">
        <f t="shared" si="29"/>
        <v>-726.66668859579784</v>
      </c>
      <c r="AF206" s="21">
        <f t="shared" si="29"/>
        <v>-768.37791304814755</v>
      </c>
      <c r="AG206" s="21">
        <f t="shared" si="29"/>
        <v>-810.3624236061612</v>
      </c>
      <c r="AH206" s="21">
        <f t="shared" si="29"/>
        <v>-852.62811737880406</v>
      </c>
      <c r="AI206" s="21">
        <f t="shared" si="29"/>
        <v>-895.18359784185827</v>
      </c>
      <c r="AJ206" s="21">
        <f t="shared" si="29"/>
        <v>-936.30546752035639</v>
      </c>
      <c r="AK206" s="21">
        <f t="shared" si="29"/>
        <v>-977.82424908929045</v>
      </c>
      <c r="AL206" s="21">
        <f t="shared" si="29"/>
        <v>-1019.7484300326273</v>
      </c>
      <c r="AM206" s="21">
        <f t="shared" si="29"/>
        <v>-1062.0869756784732</v>
      </c>
      <c r="AN206" s="21">
        <f t="shared" si="29"/>
        <v>-1104.8493357098519</v>
      </c>
      <c r="AO206" s="21">
        <f t="shared" si="29"/>
        <v>-1148.0454485309331</v>
      </c>
      <c r="AP206" s="21">
        <f t="shared" si="29"/>
        <v>-1191.6857884705953</v>
      </c>
      <c r="AQ206" s="21">
        <f t="shared" si="29"/>
        <v>-1235.7813980780229</v>
      </c>
      <c r="AR206" s="21">
        <f t="shared" si="29"/>
        <v>-1280.3439174301175</v>
      </c>
      <c r="AS206" s="21">
        <f t="shared" si="29"/>
        <v>-1325.3856169601468</v>
      </c>
      <c r="AT206" s="21">
        <f t="shared" si="29"/>
        <v>-1370.9194358899881</v>
      </c>
      <c r="AU206" s="21">
        <f t="shared" si="29"/>
        <v>-1416.9590245446673</v>
      </c>
      <c r="AV206" s="21">
        <f t="shared" si="29"/>
        <v>-1463.5187874301648</v>
      </c>
      <c r="AW206" s="21">
        <f t="shared" si="29"/>
        <v>-1510.6139297352111</v>
      </c>
      <c r="AX206" s="21">
        <f t="shared" si="29"/>
        <v>-1558.2605078648824</v>
      </c>
      <c r="AY206" s="21">
        <f t="shared" si="29"/>
        <v>-1606.4754838841402</v>
      </c>
      <c r="AZ206" s="21">
        <f t="shared" si="29"/>
        <v>-1655.2767838135869</v>
      </c>
      <c r="BA206" s="21">
        <f t="shared" si="29"/>
        <v>-1704.6833601157118</v>
      </c>
      <c r="BB206" s="21">
        <f t="shared" si="29"/>
        <v>-1754.7099916567145</v>
      </c>
    </row>
    <row r="207" spans="1:54" outlineLevel="1">
      <c r="B207" s="150"/>
      <c r="C207" s="19"/>
      <c r="D207" s="19"/>
      <c r="E207" s="15"/>
    </row>
    <row r="208" spans="1:54" outlineLevel="1">
      <c r="A208" s="4" t="s">
        <v>569</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4" t="s">
        <v>491</v>
      </c>
      <c r="B210" s="150" t="s">
        <v>570</v>
      </c>
      <c r="C210" s="19"/>
      <c r="D210" s="135" t="s">
        <v>389</v>
      </c>
      <c r="E210" s="21">
        <f>E190-Baseline!E190</f>
        <v>-4.2966851424172448E-2</v>
      </c>
      <c r="F210" s="21">
        <f>F190-Baseline!F190</f>
        <v>-0.30505827022743875</v>
      </c>
      <c r="G210" s="21">
        <f>G190-Baseline!G190</f>
        <v>-0.53782083757486165</v>
      </c>
      <c r="H210" s="21">
        <f>H190-Baseline!H190</f>
        <v>-0.75286828673538886</v>
      </c>
      <c r="I210" s="21">
        <f>I190-Baseline!I190</f>
        <v>-0.94154550809530924</v>
      </c>
      <c r="J210" s="21">
        <f>J190-Baseline!J190</f>
        <v>-1.0802958686922728</v>
      </c>
      <c r="K210" s="21">
        <f>K190-Baseline!K190</f>
        <v>-0.97490600107398606</v>
      </c>
      <c r="L210" s="21">
        <f>L190-Baseline!L190</f>
        <v>-0.87690328176298771</v>
      </c>
      <c r="M210" s="21">
        <f>M190-Baseline!M190</f>
        <v>-0.78585806995960639</v>
      </c>
      <c r="N210" s="21">
        <f>N190-Baseline!N190</f>
        <v>-0.70136304438795716</v>
      </c>
      <c r="O210" s="21">
        <f>O190-Baseline!O190</f>
        <v>-0.62303212727753521</v>
      </c>
      <c r="P210" s="21">
        <f>P190-Baseline!P190</f>
        <v>-0.55049945755012952</v>
      </c>
      <c r="Q210" s="21">
        <f>Q190-Baseline!Q190</f>
        <v>-0.48341841104854816</v>
      </c>
      <c r="R210" s="21">
        <f>R190-Baseline!R190</f>
        <v>-0.42146066573593055</v>
      </c>
      <c r="S210" s="21">
        <f>S190-Baseline!S190</f>
        <v>-0.36431530988287147</v>
      </c>
      <c r="T210" s="21">
        <f>T190-Baseline!T190</f>
        <v>-0.31168799134434549</v>
      </c>
      <c r="U210" s="21">
        <f>U190-Baseline!U190</f>
        <v>-0.26330010610963944</v>
      </c>
      <c r="V210" s="21">
        <f>V190-Baseline!V190</f>
        <v>-0.21888802438634286</v>
      </c>
      <c r="W210" s="21">
        <f>W190-Baseline!W190</f>
        <v>-0.1782023525540215</v>
      </c>
      <c r="X210" s="21">
        <f>X190-Baseline!X190</f>
        <v>-0.14100722939466434</v>
      </c>
      <c r="Y210" s="21">
        <f>Y190-Baseline!Y190</f>
        <v>-0.10707965507546645</v>
      </c>
      <c r="Z210" s="21">
        <f>Z190-Baseline!Z190</f>
        <v>-7.6208851425109511E-2</v>
      </c>
      <c r="AA210" s="21">
        <f>AA190-Baseline!AA190</f>
        <v>-4.8195652107557059E-2</v>
      </c>
      <c r="AB210" s="21">
        <f>AB190-Baseline!AB190</f>
        <v>-2.2851921357590579E-2</v>
      </c>
      <c r="AC210" s="21">
        <f>AC190-Baseline!AC190</f>
        <v>4.5816791726504783E-17</v>
      </c>
      <c r="AD210" s="21">
        <f>AD190-Baseline!AD190</f>
        <v>4.4267431619811388E-17</v>
      </c>
      <c r="AE210" s="21">
        <f>AE190-Baseline!AE190</f>
        <v>4.2770465333151096E-17</v>
      </c>
      <c r="AF210" s="21">
        <f>AF190-Baseline!AF190</f>
        <v>4.1324121094831981E-17</v>
      </c>
      <c r="AG210" s="21">
        <f>AG190-Baseline!AG190</f>
        <v>3.9926687048146841E-17</v>
      </c>
      <c r="AH210" s="21">
        <f>AH190-Baseline!AH190</f>
        <v>3.8576509225262659E-17</v>
      </c>
      <c r="AI210" s="21">
        <f>AI190-Baseline!AI190</f>
        <v>3.7271989589625755E-17</v>
      </c>
      <c r="AJ210" s="21">
        <f>AJ190-Baseline!AJ190</f>
        <v>3.6186397659830828E-17</v>
      </c>
      <c r="AK210" s="21">
        <f>AK190-Baseline!AK190</f>
        <v>3.5132424912457114E-17</v>
      </c>
      <c r="AL210" s="21">
        <f>AL190-Baseline!AL190</f>
        <v>3.4109150400443798E-17</v>
      </c>
      <c r="AM210" s="21">
        <f>AM190-Baseline!AM190</f>
        <v>3.311568000043087E-17</v>
      </c>
      <c r="AN210" s="21">
        <f>AN190-Baseline!AN190</f>
        <v>3.2151145631486285E-17</v>
      </c>
      <c r="AO210" s="21">
        <f>AO190-Baseline!AO190</f>
        <v>3.1214704496588626E-17</v>
      </c>
      <c r="AP210" s="21">
        <f>AP190-Baseline!AP190</f>
        <v>3.0305538346202547E-17</v>
      </c>
      <c r="AQ210" s="21">
        <f>AQ190-Baseline!AQ190</f>
        <v>2.9422852763303445E-17</v>
      </c>
      <c r="AR210" s="21">
        <f>AR190-Baseline!AR190</f>
        <v>2.8565876469226644E-17</v>
      </c>
      <c r="AS210" s="21">
        <f>AS190-Baseline!AS190</f>
        <v>2.7733860649734608E-17</v>
      </c>
      <c r="AT210" s="21">
        <f>AT190-Baseline!AT190</f>
        <v>2.6926078300713212E-17</v>
      </c>
      <c r="AU210" s="21">
        <f>AU190-Baseline!AU190</f>
        <v>2.6141823592925449E-17</v>
      </c>
      <c r="AV210" s="21">
        <f>AV190-Baseline!AV190</f>
        <v>2.5380411255267427E-17</v>
      </c>
      <c r="AW210" s="21">
        <f>AW190-Baseline!AW190</f>
        <v>2.4641175975987792E-17</v>
      </c>
      <c r="AX210" s="21">
        <f>AX190-Baseline!AX190</f>
        <v>2.3923471821347369E-17</v>
      </c>
      <c r="AY210" s="21">
        <f>AY190-Baseline!AY190</f>
        <v>2.3226671671211037E-17</v>
      </c>
      <c r="AZ210" s="21">
        <f>AZ190-Baseline!AZ190</f>
        <v>2.2550166671078678E-17</v>
      </c>
      <c r="BA210" s="21">
        <f>BA190-Baseline!BA190</f>
        <v>2.1893365700076386E-17</v>
      </c>
      <c r="BB210" s="21">
        <f>BB190-Baseline!BB190</f>
        <v>2.1255694854443091E-17</v>
      </c>
    </row>
    <row r="211" spans="1:54" outlineLevel="2">
      <c r="A211" s="475"/>
      <c r="B211" s="150" t="s">
        <v>493</v>
      </c>
      <c r="C211" s="19"/>
      <c r="D211" s="135" t="s">
        <v>389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5"/>
      <c r="B212" s="150" t="s">
        <v>568</v>
      </c>
      <c r="C212" s="19"/>
      <c r="D212" s="135" t="s">
        <v>389</v>
      </c>
      <c r="E212" s="21">
        <f>E192-Baseline!E192</f>
        <v>0</v>
      </c>
      <c r="F212" s="21">
        <f>F77*F186-Baseline!F77*Baseline!F186</f>
        <v>3.6530290960108402E-3</v>
      </c>
      <c r="G212" s="21">
        <f>G77*G186-Baseline!G77*Baseline!G186</f>
        <v>9.5120546969670317E-3</v>
      </c>
      <c r="H212" s="21">
        <f>H77*H186-Baseline!H77*Baseline!H186</f>
        <v>1.265000944674699E-2</v>
      </c>
      <c r="I212" s="21">
        <f>I77*I186-Baseline!I77*Baseline!I186</f>
        <v>1.6195837802263857E-2</v>
      </c>
      <c r="J212" s="21">
        <f>J77*J186-Baseline!J77*Baseline!J186</f>
        <v>2.027351268980282E-2</v>
      </c>
      <c r="K212" s="21">
        <f>K77*K186-Baseline!K77*Baseline!K186</f>
        <v>1.978648585289966E-2</v>
      </c>
      <c r="L212" s="21">
        <f>L77*L186-Baseline!L77*Baseline!L186</f>
        <v>1.9311175194952623E-2</v>
      </c>
      <c r="M212" s="21">
        <f>M77*M186-Baseline!M77*Baseline!M186</f>
        <v>1.8847298629641851E-2</v>
      </c>
      <c r="N212" s="21">
        <f>N77*N186-Baseline!N77*Baseline!N186</f>
        <v>1.8394580865697785E-2</v>
      </c>
      <c r="O212" s="21">
        <f>O77*O186-Baseline!O77*Baseline!O186</f>
        <v>1.7952753243202113E-2</v>
      </c>
      <c r="P212" s="21">
        <f>P77*P186-Baseline!P77*Baseline!P186</f>
        <v>1.7521553573792925E-2</v>
      </c>
      <c r="Q212" s="21">
        <f>Q77*Q186-Baseline!Q77*Baseline!Q186</f>
        <v>1.7100725984694809E-2</v>
      </c>
      <c r="R212" s="21">
        <f>R77*R186-Baseline!R77*Baseline!R186</f>
        <v>1.6690020766611413E-2</v>
      </c>
      <c r="S212" s="21">
        <f>S77*S186-Baseline!S77*Baseline!S186</f>
        <v>1.6289194225139414E-2</v>
      </c>
      <c r="T212" s="21">
        <f>T77*T186-Baseline!T77*Baseline!T186</f>
        <v>1.5898008535884967E-2</v>
      </c>
      <c r="U212" s="21">
        <f>U77*U186-Baseline!U77*Baseline!U186</f>
        <v>1.5516231603029285E-2</v>
      </c>
      <c r="V212" s="21">
        <f>V77*V186-Baseline!V77*Baseline!V186</f>
        <v>1.5143636921274739E-2</v>
      </c>
      <c r="W212" s="21">
        <f>W77*W186-Baseline!W77*Baseline!W186</f>
        <v>1.4780003441134837E-2</v>
      </c>
      <c r="X212" s="21">
        <f>X77*X186-Baseline!X77*Baseline!X186</f>
        <v>1.4425115437498026E-2</v>
      </c>
      <c r="Y212" s="21">
        <f>Y77*Y186-Baseline!Y77*Baseline!Y186</f>
        <v>1.4078762381376952E-2</v>
      </c>
      <c r="Z212" s="21">
        <f>Z77*Z186-Baseline!Z77*Baseline!Z186</f>
        <v>1.3740738814595588E-2</v>
      </c>
      <c r="AA212" s="21">
        <f>AA77*AA186-Baseline!AA77*Baseline!AA186</f>
        <v>1.341084422773875E-2</v>
      </c>
      <c r="AB212" s="21">
        <f>AB77*AB186-Baseline!AB77*Baseline!AB186</f>
        <v>1.3088882940836877E-2</v>
      </c>
      <c r="AC212" s="21">
        <f>AC77*AC186-Baseline!AC77*Baseline!AC186</f>
        <v>1.2774663987029644E-2</v>
      </c>
      <c r="AD212" s="21">
        <f>AD77*AD186-Baseline!AD77*Baseline!AD186</f>
        <v>1.2468000999020568E-2</v>
      </c>
      <c r="AE212" s="21">
        <f>AE77*AE186-Baseline!AE77*Baseline!AE186</f>
        <v>1.2168712098220125E-2</v>
      </c>
      <c r="AF212" s="21">
        <f>AF77*AF186-Baseline!AF77*Baseline!AF186</f>
        <v>1.1876619786624021E-2</v>
      </c>
      <c r="AG212" s="21">
        <f>AG77*AG186-Baseline!AG77*Baseline!AG186</f>
        <v>1.1591550841269282E-2</v>
      </c>
      <c r="AH212" s="21">
        <f>AH77*AH186-Baseline!AH77*Baseline!AH186</f>
        <v>1.1313336211202452E-2</v>
      </c>
      <c r="AI212" s="21">
        <f>AI77*AI186-Baseline!AI77*Baseline!AI186</f>
        <v>1.1041810917014394E-2</v>
      </c>
      <c r="AJ212" s="21">
        <f>AJ77*AJ186-Baseline!AJ77*Baseline!AJ186</f>
        <v>1.0829128583527914E-2</v>
      </c>
      <c r="AK212" s="21">
        <f>AK77*AK186-Baseline!AK77*Baseline!AK186</f>
        <v>1.0620554381870928E-2</v>
      </c>
      <c r="AL212" s="21">
        <f>AL77*AL186-Baseline!AL77*Baseline!AL186</f>
        <v>1.0416008849739533E-2</v>
      </c>
      <c r="AM212" s="21">
        <f>AM77*AM186-Baseline!AM77*Baseline!AM186</f>
        <v>1.0215414062897499E-2</v>
      </c>
      <c r="AN212" s="21">
        <f>AN77*AN186-Baseline!AN77*Baseline!AN186</f>
        <v>1.0018693605389484E-2</v>
      </c>
      <c r="AO212" s="21">
        <f>AO77*AO186-Baseline!AO77*Baseline!AO186</f>
        <v>9.8257725403382845E-3</v>
      </c>
      <c r="AP212" s="21">
        <f>AP77*AP186-Baseline!AP77*Baseline!AP186</f>
        <v>9.6365773813207878E-3</v>
      </c>
      <c r="AQ212" s="21">
        <f>AQ77*AQ186-Baseline!AQ77*Baseline!AQ186</f>
        <v>9.4510360642692803E-3</v>
      </c>
      <c r="AR212" s="21">
        <f>AR77*AR186-Baseline!AR77*Baseline!AR186</f>
        <v>9.269077919937474E-3</v>
      </c>
      <c r="AS212" s="21">
        <f>AS77*AS186-Baseline!AS77*Baseline!AS186</f>
        <v>9.0906336468995486E-3</v>
      </c>
      <c r="AT212" s="21">
        <f>AT77*AT186-Baseline!AT77*Baseline!AT186</f>
        <v>8.915635285047907E-3</v>
      </c>
      <c r="AU212" s="21">
        <f>AU77*AU186-Baseline!AU77*Baseline!AU186</f>
        <v>8.7440161896389368E-3</v>
      </c>
      <c r="AV212" s="21">
        <f>AV77*AV186-Baseline!AV77*Baseline!AV186</f>
        <v>8.5757110058320429E-3</v>
      </c>
      <c r="AW212" s="21">
        <f>AW77*AW186-Baseline!AW77*Baseline!AW186</f>
        <v>8.410655643681042E-3</v>
      </c>
      <c r="AX212" s="21">
        <f>AX77*AX186-Baseline!AX77*Baseline!AX186</f>
        <v>8.2487872536856077E-3</v>
      </c>
      <c r="AY212" s="21">
        <f>AY77*AY186-Baseline!AY77*Baseline!AY186</f>
        <v>8.0900442027384556E-3</v>
      </c>
      <c r="AZ212" s="21">
        <f>AZ77*AZ186-Baseline!AZ77*Baseline!AZ186</f>
        <v>7.9343660506014935E-3</v>
      </c>
      <c r="BA212" s="21">
        <f>BA77*BA186-Baseline!BA77*Baseline!BA186</f>
        <v>7.7816935267881471E-3</v>
      </c>
      <c r="BB212" s="21">
        <f>BB77*BB186-Baseline!BB77*Baseline!BB186</f>
        <v>7.6319586089241276E-3</v>
      </c>
    </row>
    <row r="213" spans="1:54" outlineLevel="2">
      <c r="A213" s="475"/>
      <c r="B213" s="150" t="s">
        <v>494</v>
      </c>
      <c r="C213" s="19"/>
      <c r="D213" s="135" t="s">
        <v>389</v>
      </c>
      <c r="E213" s="21">
        <f>E193-Baseline!E193</f>
        <v>0</v>
      </c>
      <c r="F213" s="21">
        <f>F193-Baseline!F193</f>
        <v>2.216911272679134E-2</v>
      </c>
      <c r="G213" s="21">
        <f>G193-Baseline!G193</f>
        <v>5.8533094403667718E-2</v>
      </c>
      <c r="H213" s="21">
        <f>H193-Baseline!H193</f>
        <v>7.8916411277797138E-2</v>
      </c>
      <c r="I213" s="21">
        <f>I193-Baseline!I193</f>
        <v>0.10275518709207265</v>
      </c>
      <c r="J213" s="21">
        <f>J193-Baseline!J193</f>
        <v>0.13077710948647692</v>
      </c>
      <c r="K213" s="21">
        <f>K193-Baseline!K193</f>
        <v>0.12931488937740721</v>
      </c>
      <c r="L213" s="21">
        <f>L193-Baseline!L193</f>
        <v>0.12825732820825575</v>
      </c>
      <c r="M213" s="21">
        <f>M193-Baseline!M193</f>
        <v>0.12717606380318625</v>
      </c>
      <c r="N213" s="21">
        <f>N193-Baseline!N193</f>
        <v>0.12568253028846144</v>
      </c>
      <c r="O213" s="21">
        <f>O193-Baseline!O193</f>
        <v>0.12456842159749648</v>
      </c>
      <c r="P213" s="21">
        <f>P193-Baseline!P193</f>
        <v>0.12343543214535391</v>
      </c>
      <c r="Q213" s="21">
        <f>Q193-Baseline!Q193</f>
        <v>0.12228511496941596</v>
      </c>
      <c r="R213" s="21">
        <f>R193-Baseline!R193</f>
        <v>0.12147310825053736</v>
      </c>
      <c r="S213" s="21">
        <f>S193-Baseline!S193</f>
        <v>0.12028403625270734</v>
      </c>
      <c r="T213" s="21">
        <f>T193-Baseline!T193</f>
        <v>0.11908212568871512</v>
      </c>
      <c r="U213" s="21">
        <f>U193-Baseline!U193</f>
        <v>0.11786868201679823</v>
      </c>
      <c r="V213" s="21">
        <f>V193-Baseline!V193</f>
        <v>0.11696629122369462</v>
      </c>
      <c r="W213" s="21">
        <f>W193-Baseline!W193</f>
        <v>0.11572576186476624</v>
      </c>
      <c r="X213" s="21">
        <f>X193-Baseline!X193</f>
        <v>0.11478356583039595</v>
      </c>
      <c r="Y213" s="21">
        <f>Y193-Baseline!Y193</f>
        <v>0.11352126525596429</v>
      </c>
      <c r="Z213" s="21">
        <f>Z193-Baseline!Z193</f>
        <v>0.11254508577538846</v>
      </c>
      <c r="AA213" s="21">
        <f>AA193-Baseline!AA193</f>
        <v>0.11155045146951448</v>
      </c>
      <c r="AB213" s="21">
        <f>AB193-Baseline!AB193</f>
        <v>0.11053881460231896</v>
      </c>
      <c r="AC213" s="21">
        <f>AC193-Baseline!AC193</f>
        <v>0.1094496097345834</v>
      </c>
      <c r="AD213" s="21">
        <f>AD193-Baseline!AD193</f>
        <v>0.10836314373016442</v>
      </c>
      <c r="AE213" s="21">
        <f>AE193-Baseline!AE193</f>
        <v>0.10729123220714065</v>
      </c>
      <c r="AF213" s="21">
        <f>AF193-Baseline!AF193</f>
        <v>0.10620023064247341</v>
      </c>
      <c r="AG213" s="21">
        <f>AG193-Baseline!AG193</f>
        <v>0.10509477657522126</v>
      </c>
      <c r="AH213" s="21">
        <f>AH193-Baseline!AH193</f>
        <v>0.10397994583956649</v>
      </c>
      <c r="AI213" s="21">
        <f>AI193-Baseline!AI193</f>
        <v>0.1028619613429278</v>
      </c>
      <c r="AJ213" s="21">
        <f>AJ193-Baseline!AJ193</f>
        <v>0.10223223665014824</v>
      </c>
      <c r="AK213" s="21">
        <f>AK193-Baseline!AK193</f>
        <v>0.1015871642843722</v>
      </c>
      <c r="AL213" s="21">
        <f>AL193-Baseline!AL193</f>
        <v>0.10092898806792228</v>
      </c>
      <c r="AM213" s="21">
        <f>AM193-Baseline!AM193</f>
        <v>0.10025897509651305</v>
      </c>
      <c r="AN213" s="21">
        <f>AN193-Baseline!AN193</f>
        <v>9.9577688407098464E-2</v>
      </c>
      <c r="AO213" s="21">
        <f>AO193-Baseline!AO193</f>
        <v>9.8885393754067685E-2</v>
      </c>
      <c r="AP213" s="21">
        <f>AP193-Baseline!AP193</f>
        <v>9.8182839298359248E-2</v>
      </c>
      <c r="AQ213" s="21">
        <f>AQ193-Baseline!AQ193</f>
        <v>9.7470856556896024E-2</v>
      </c>
      <c r="AR213" s="21">
        <f>AR193-Baseline!AR193</f>
        <v>9.6750047711755549E-2</v>
      </c>
      <c r="AS213" s="21">
        <f>AS193-Baseline!AS193</f>
        <v>9.6020964548257481E-2</v>
      </c>
      <c r="AT213" s="21">
        <f>AT193-Baseline!AT193</f>
        <v>9.5284185576712588E-2</v>
      </c>
      <c r="AU213" s="21">
        <f>AU193-Baseline!AU193</f>
        <v>9.4540306997896728E-2</v>
      </c>
      <c r="AV213" s="21">
        <f>AV193-Baseline!AV193</f>
        <v>9.3789883938068641E-2</v>
      </c>
      <c r="AW213" s="21">
        <f>AW193-Baseline!AW193</f>
        <v>9.3033436234428279E-2</v>
      </c>
      <c r="AX213" s="21">
        <f>AX193-Baseline!AX193</f>
        <v>9.227147362935284E-2</v>
      </c>
      <c r="AY213" s="21">
        <f>AY193-Baseline!AY193</f>
        <v>9.1504494394287761E-2</v>
      </c>
      <c r="AZ213" s="21">
        <f>AZ193-Baseline!AZ193</f>
        <v>9.0732978472534143E-2</v>
      </c>
      <c r="BA213" s="21">
        <f>BA193-Baseline!BA193</f>
        <v>8.9957385924328559E-2</v>
      </c>
      <c r="BB213" s="21">
        <f>BB193-Baseline!BB193</f>
        <v>8.9178045268905493E-2</v>
      </c>
    </row>
    <row r="214" spans="1:54" outlineLevel="2">
      <c r="A214" s="475"/>
      <c r="B214" s="150" t="s">
        <v>495</v>
      </c>
      <c r="C214" s="19"/>
      <c r="D214" s="135" t="s">
        <v>389</v>
      </c>
      <c r="E214" s="21">
        <f>E194-Baseline!E194</f>
        <v>0</v>
      </c>
      <c r="F214" s="21">
        <f>F194-Baseline!F194</f>
        <v>1.1074118307969449E-2</v>
      </c>
      <c r="G214" s="21">
        <f>G194-Baseline!G194</f>
        <v>2.9274813427080382E-2</v>
      </c>
      <c r="H214" s="21">
        <f>H194-Baseline!H194</f>
        <v>3.9525230957535573E-2</v>
      </c>
      <c r="I214" s="21">
        <f>I194-Baseline!I194</f>
        <v>5.1374872217526235E-2</v>
      </c>
      <c r="J214" s="21">
        <f>J194-Baseline!J194</f>
        <v>6.5289013832390719E-2</v>
      </c>
      <c r="K214" s="21">
        <f>K194-Baseline!K194</f>
        <v>6.4690952233823928E-2</v>
      </c>
      <c r="L214" s="21">
        <f>L194-Baseline!L194</f>
        <v>6.4098423525719816E-2</v>
      </c>
      <c r="M214" s="21">
        <f>M194-Baseline!M194</f>
        <v>6.3511376569128419E-2</v>
      </c>
      <c r="N214" s="21">
        <f>N194-Baseline!N194</f>
        <v>6.2929760672812751E-2</v>
      </c>
      <c r="O214" s="21">
        <f>O194-Baseline!O194</f>
        <v>6.235352562078722E-2</v>
      </c>
      <c r="P214" s="21">
        <f>P194-Baseline!P194</f>
        <v>6.1782621694681517E-2</v>
      </c>
      <c r="Q214" s="21">
        <f>Q194-Baseline!Q194</f>
        <v>6.1216999618893819E-2</v>
      </c>
      <c r="R214" s="21">
        <f>R194-Baseline!R194</f>
        <v>6.0656610547833889E-2</v>
      </c>
      <c r="S214" s="21">
        <f>S194-Baseline!S194</f>
        <v>6.0087883293471034E-2</v>
      </c>
      <c r="T214" s="21">
        <f>T194-Baseline!T194</f>
        <v>5.9524543286108234E-2</v>
      </c>
      <c r="U214" s="21">
        <f>U194-Baseline!U194</f>
        <v>5.8966539505753257E-2</v>
      </c>
      <c r="V214" s="21">
        <f>V194-Baseline!V194</f>
        <v>5.8413821490521212E-2</v>
      </c>
      <c r="W214" s="21">
        <f>W194-Baseline!W194</f>
        <v>5.7866339125495436E-2</v>
      </c>
      <c r="X214" s="21">
        <f>X194-Baseline!X194</f>
        <v>5.7324042888775129E-2</v>
      </c>
      <c r="Y214" s="21">
        <f>Y194-Baseline!Y194</f>
        <v>5.6786883673722421E-2</v>
      </c>
      <c r="Z214" s="21">
        <f>Z194-Baseline!Z194</f>
        <v>5.6254812838110624E-2</v>
      </c>
      <c r="AA214" s="21">
        <f>AA194-Baseline!AA194</f>
        <v>5.5727782189477715E-2</v>
      </c>
      <c r="AB214" s="21">
        <f>AB194-Baseline!AB194</f>
        <v>5.5205744053982819E-2</v>
      </c>
      <c r="AC214" s="21">
        <f>AC194-Baseline!AC194</f>
        <v>5.4653483309325068E-2</v>
      </c>
      <c r="AD214" s="21">
        <f>AD194-Baseline!AD194</f>
        <v>5.4102391190130383E-2</v>
      </c>
      <c r="AE214" s="21">
        <f>AE194-Baseline!AE194</f>
        <v>5.3549116215796833E-2</v>
      </c>
      <c r="AF214" s="21">
        <f>AF194-Baseline!AF194</f>
        <v>5.2991558569617681E-2</v>
      </c>
      <c r="AG214" s="21">
        <f>AG194-Baseline!AG194</f>
        <v>5.2428858758547303E-2</v>
      </c>
      <c r="AH214" s="21">
        <f>AH194-Baseline!AH194</f>
        <v>5.1861662788163176E-2</v>
      </c>
      <c r="AI214" s="21">
        <f>AI194-Baseline!AI194</f>
        <v>5.1292617594132395E-2</v>
      </c>
      <c r="AJ214" s="21">
        <f>AJ194-Baseline!AJ194</f>
        <v>5.0967357395475421E-2</v>
      </c>
      <c r="AK214" s="21">
        <f>AK194-Baseline!AK194</f>
        <v>5.063545090860222E-2</v>
      </c>
      <c r="AL214" s="21">
        <f>AL194-Baseline!AL194</f>
        <v>5.0297364993556304E-2</v>
      </c>
      <c r="AM214" s="21">
        <f>AM194-Baseline!AM194</f>
        <v>4.995362546016624E-2</v>
      </c>
      <c r="AN214" s="21">
        <f>AN194-Baseline!AN194</f>
        <v>4.9604613903753147E-2</v>
      </c>
      <c r="AO214" s="21">
        <f>AO194-Baseline!AO194</f>
        <v>4.925053760187792E-2</v>
      </c>
      <c r="AP214" s="21">
        <f>AP194-Baseline!AP194</f>
        <v>4.8891736219665027E-2</v>
      </c>
      <c r="AQ214" s="21">
        <f>AQ194-Baseline!AQ194</f>
        <v>4.8528553890757831E-2</v>
      </c>
      <c r="AR214" s="21">
        <f>AR194-Baseline!AR194</f>
        <v>4.8161299600205432E-2</v>
      </c>
      <c r="AS214" s="21">
        <f>AS194-Baseline!AS194</f>
        <v>4.779025520258795E-2</v>
      </c>
      <c r="AT214" s="21">
        <f>AT194-Baseline!AT194</f>
        <v>4.7415697756827857E-2</v>
      </c>
      <c r="AU214" s="21">
        <f>AU194-Baseline!AU194</f>
        <v>4.7037907508880039E-2</v>
      </c>
      <c r="AV214" s="21">
        <f>AV194-Baseline!AV194</f>
        <v>4.6657150901784128E-2</v>
      </c>
      <c r="AW214" s="21">
        <f>AW194-Baseline!AW194</f>
        <v>4.6273681923428622E-2</v>
      </c>
      <c r="AX214" s="21">
        <f>AX194-Baseline!AX194</f>
        <v>4.588774625461145E-2</v>
      </c>
      <c r="AY214" s="21">
        <f>AY194-Baseline!AY194</f>
        <v>4.5499582603794497E-2</v>
      </c>
      <c r="AZ214" s="21">
        <f>AZ194-Baseline!AZ194</f>
        <v>4.5109421570639352E-2</v>
      </c>
      <c r="BA214" s="21">
        <f>BA194-Baseline!BA194</f>
        <v>4.4717484864670975E-2</v>
      </c>
      <c r="BB214" s="21">
        <f>BB194-Baseline!BB194</f>
        <v>4.4323928827292969E-2</v>
      </c>
    </row>
    <row r="215" spans="1:54" outlineLevel="2">
      <c r="A215" s="475"/>
      <c r="B215" s="150" t="s">
        <v>496</v>
      </c>
      <c r="C215" s="19"/>
      <c r="D215" s="135" t="s">
        <v>389</v>
      </c>
      <c r="E215" s="21">
        <f>E195-Baseline!E195</f>
        <v>0</v>
      </c>
      <c r="F215" s="21">
        <f>F195-Baseline!F195</f>
        <v>3.3222354916153662E-2</v>
      </c>
      <c r="G215" s="21">
        <f>G195-Baseline!G195</f>
        <v>8.7824440281238481E-2</v>
      </c>
      <c r="H215" s="21">
        <f>H195-Baseline!H195</f>
        <v>0.11857569287260716</v>
      </c>
      <c r="I215" s="21">
        <f>I195-Baseline!I195</f>
        <v>0.15412461665257915</v>
      </c>
      <c r="J215" s="21">
        <f>J195-Baseline!J195</f>
        <v>0.1958670414541519</v>
      </c>
      <c r="K215" s="21">
        <f>K195-Baseline!K195</f>
        <v>0.1940728567014709</v>
      </c>
      <c r="L215" s="21">
        <f>L195-Baseline!L195</f>
        <v>0.19229527057716034</v>
      </c>
      <c r="M215" s="21">
        <f>M195-Baseline!M195</f>
        <v>0.1905341296673928</v>
      </c>
      <c r="N215" s="21">
        <f>N195-Baseline!N195</f>
        <v>0.18878928197940503</v>
      </c>
      <c r="O215" s="21">
        <f>O195-Baseline!O195</f>
        <v>0.18706057686235944</v>
      </c>
      <c r="P215" s="21">
        <f>P195-Baseline!P195</f>
        <v>0.18534786512122636</v>
      </c>
      <c r="Q215" s="21">
        <f>Q195-Baseline!Q195</f>
        <v>0.18365099885668101</v>
      </c>
      <c r="R215" s="21">
        <f>R195-Baseline!R195</f>
        <v>0.181969831643503</v>
      </c>
      <c r="S215" s="21">
        <f>S195-Baseline!S195</f>
        <v>0.18026364984585008</v>
      </c>
      <c r="T215" s="21">
        <f>T195-Baseline!T195</f>
        <v>0.1785736298245908</v>
      </c>
      <c r="U215" s="21">
        <f>U195-Baseline!U195</f>
        <v>0.1768996185501841</v>
      </c>
      <c r="V215" s="21">
        <f>V195-Baseline!V195</f>
        <v>0.17524146443942801</v>
      </c>
      <c r="W215" s="21">
        <f>W195-Baseline!W195</f>
        <v>0.17359901737648542</v>
      </c>
      <c r="X215" s="21">
        <f>X195-Baseline!X195</f>
        <v>0.17197212866632761</v>
      </c>
      <c r="Y215" s="21">
        <f>Y195-Baseline!Y195</f>
        <v>0.17036065102116726</v>
      </c>
      <c r="Z215" s="21">
        <f>Z195-Baseline!Z195</f>
        <v>0.16876443848517653</v>
      </c>
      <c r="AA215" s="21">
        <f>AA195-Baseline!AA195</f>
        <v>0.1671833465968886</v>
      </c>
      <c r="AB215" s="21">
        <f>AB195-Baseline!AB195</f>
        <v>0.16561723216194935</v>
      </c>
      <c r="AC215" s="21">
        <f>AC195-Baseline!AC195</f>
        <v>0.1639604499295233</v>
      </c>
      <c r="AD215" s="21">
        <f>AD195-Baseline!AD195</f>
        <v>0.16230717357363034</v>
      </c>
      <c r="AE215" s="21">
        <f>AE195-Baseline!AE195</f>
        <v>0.16064734865260455</v>
      </c>
      <c r="AF215" s="21">
        <f>AF195-Baseline!AF195</f>
        <v>0.15897467571641677</v>
      </c>
      <c r="AG215" s="21">
        <f>AG195-Baseline!AG195</f>
        <v>0.15728657628103626</v>
      </c>
      <c r="AH215" s="21">
        <f>AH195-Baseline!AH195</f>
        <v>0.15558498837106161</v>
      </c>
      <c r="AI215" s="21">
        <f>AI195-Baseline!AI195</f>
        <v>0.15387785278979482</v>
      </c>
      <c r="AJ215" s="21">
        <f>AJ195-Baseline!AJ195</f>
        <v>0.15290207219440433</v>
      </c>
      <c r="AK215" s="21">
        <f>AK195-Baseline!AK195</f>
        <v>0.15190635273416486</v>
      </c>
      <c r="AL215" s="21">
        <f>AL195-Baseline!AL195</f>
        <v>0.15089209498935841</v>
      </c>
      <c r="AM215" s="21">
        <f>AM195-Baseline!AM195</f>
        <v>0.14986087638975665</v>
      </c>
      <c r="AN215" s="21">
        <f>AN195-Baseline!AN195</f>
        <v>0.14881384172096368</v>
      </c>
      <c r="AO215" s="21">
        <f>AO195-Baseline!AO195</f>
        <v>0.1477516128157248</v>
      </c>
      <c r="AP215" s="21">
        <f>AP195-Baseline!AP195</f>
        <v>0.1466752086694596</v>
      </c>
      <c r="AQ215" s="21">
        <f>AQ195-Baseline!AQ195</f>
        <v>0.14558566168311327</v>
      </c>
      <c r="AR215" s="21">
        <f>AR195-Baseline!AR195</f>
        <v>0.14448389881182244</v>
      </c>
      <c r="AS215" s="21">
        <f>AS195-Baseline!AS195</f>
        <v>0.14337076561930218</v>
      </c>
      <c r="AT215" s="21">
        <f>AT195-Baseline!AT195</f>
        <v>0.14224709328233587</v>
      </c>
      <c r="AU215" s="21">
        <f>AU195-Baseline!AU195</f>
        <v>0.14111372253879573</v>
      </c>
      <c r="AV215" s="21">
        <f>AV195-Baseline!AV195</f>
        <v>0.13997145271779754</v>
      </c>
      <c r="AW215" s="21">
        <f>AW195-Baseline!AW195</f>
        <v>0.13882104578299792</v>
      </c>
      <c r="AX215" s="21">
        <f>AX195-Baseline!AX195</f>
        <v>0.13766323877680353</v>
      </c>
      <c r="AY215" s="21">
        <f>AY195-Baseline!AY195</f>
        <v>0.13649874782459293</v>
      </c>
      <c r="AZ215" s="21">
        <f>AZ195-Baseline!AZ195</f>
        <v>0.13532826472535575</v>
      </c>
      <c r="BA215" s="21">
        <f>BA195-Baseline!BA195</f>
        <v>0.13415245460766378</v>
      </c>
      <c r="BB215" s="21">
        <f>BB195-Baseline!BB195</f>
        <v>0.13297178649572849</v>
      </c>
    </row>
    <row r="216" spans="1:54" outlineLevel="2">
      <c r="A216" s="475"/>
      <c r="B216" s="150" t="s">
        <v>287</v>
      </c>
      <c r="C216" s="19"/>
      <c r="D216" s="135" t="s">
        <v>389</v>
      </c>
      <c r="E216" s="21">
        <f>E196-Baseline!E196</f>
        <v>0</v>
      </c>
      <c r="F216" s="21">
        <f>F196-Baseline!F196</f>
        <v>1.4621759002548362E-2</v>
      </c>
      <c r="G216" s="21">
        <f>G196-Baseline!G196</f>
        <v>3.4089578396034215E-2</v>
      </c>
      <c r="H216" s="21">
        <f>H196-Baseline!H196</f>
        <v>4.4126605540021679E-2</v>
      </c>
      <c r="I216" s="21">
        <f>I196-Baseline!I196</f>
        <v>5.7541275367787192E-2</v>
      </c>
      <c r="J216" s="21">
        <f>J196-Baseline!J196</f>
        <v>7.3866702146619945E-2</v>
      </c>
      <c r="K216" s="21">
        <f>K196-Baseline!K196</f>
        <v>7.8050223147420938E-2</v>
      </c>
      <c r="L216" s="21">
        <f>L196-Baseline!L196</f>
        <v>8.2493421584479587E-2</v>
      </c>
      <c r="M216" s="21">
        <f>M196-Baseline!M196</f>
        <v>8.7225138099672028E-2</v>
      </c>
      <c r="N216" s="21">
        <f>N196-Baseline!N196</f>
        <v>9.227804254401506E-2</v>
      </c>
      <c r="O216" s="21">
        <f>O196-Baseline!O196</f>
        <v>9.7689170298823624E-2</v>
      </c>
      <c r="P216" s="21">
        <f>P196-Baseline!P196</f>
        <v>0.10226948179699091</v>
      </c>
      <c r="Q216" s="21">
        <f>Q196-Baseline!Q196</f>
        <v>0.10649215448559235</v>
      </c>
      <c r="R216" s="21">
        <f>R196-Baseline!R196</f>
        <v>0.11083433245746099</v>
      </c>
      <c r="S216" s="21">
        <f>S196-Baseline!S196</f>
        <v>0.11530007434337364</v>
      </c>
      <c r="T216" s="21">
        <f>T196-Baseline!T196</f>
        <v>0.11989356557978348</v>
      </c>
      <c r="U216" s="21">
        <f>U196-Baseline!U196</f>
        <v>0.12461912252603224</v>
      </c>
      <c r="V216" s="21">
        <f>V196-Baseline!V196</f>
        <v>0.12948119671292968</v>
      </c>
      <c r="W216" s="21">
        <f>W196-Baseline!W196</f>
        <v>0.1344843792268684</v>
      </c>
      <c r="X216" s="21">
        <f>X196-Baseline!X196</f>
        <v>0.13963340523387235</v>
      </c>
      <c r="Y216" s="21">
        <f>Y196-Baseline!Y196</f>
        <v>0.1449331586480489</v>
      </c>
      <c r="Z216" s="21">
        <f>Z196-Baseline!Z196</f>
        <v>0.15038867694908098</v>
      </c>
      <c r="AA216" s="21">
        <f>AA196-Baseline!AA196</f>
        <v>0.15600515615358224</v>
      </c>
      <c r="AB216" s="21">
        <f>AB196-Baseline!AB196</f>
        <v>0.16178795594526285</v>
      </c>
      <c r="AC216" s="21">
        <f>AC196-Baseline!AC196</f>
        <v>0.3304715934169824</v>
      </c>
      <c r="AD216" s="21">
        <f>AD196-Baseline!AD196</f>
        <v>0.34268528239977947</v>
      </c>
      <c r="AE216" s="21">
        <f>AE196-Baseline!AE196</f>
        <v>0.35526474777066763</v>
      </c>
      <c r="AF216" s="21">
        <f>AF196-Baseline!AF196</f>
        <v>0.36822209564540831</v>
      </c>
      <c r="AG216" s="21">
        <f>AG196-Baseline!AG196</f>
        <v>0.38156981489391573</v>
      </c>
      <c r="AH216" s="21">
        <f>AH196-Baseline!AH196</f>
        <v>0.39532078949997196</v>
      </c>
      <c r="AI216" s="21">
        <f>AI196-Baseline!AI196</f>
        <v>0.40948831131597796</v>
      </c>
      <c r="AJ216" s="21">
        <f>AJ196-Baseline!AJ196</f>
        <v>0.23666902784039801</v>
      </c>
      <c r="AK216" s="21">
        <f>AK196-Baseline!AK196</f>
        <v>0.24149471042482373</v>
      </c>
      <c r="AL216" s="21">
        <f>AL196-Baseline!AL196</f>
        <v>0.24637839435606068</v>
      </c>
      <c r="AM216" s="21">
        <f>AM196-Baseline!AM196</f>
        <v>0.25132178650066539</v>
      </c>
      <c r="AN216" s="21">
        <f>AN196-Baseline!AN196</f>
        <v>0.25632660179487399</v>
      </c>
      <c r="AO216" s="21">
        <f>AO196-Baseline!AO196</f>
        <v>0.26139456399568717</v>
      </c>
      <c r="AP216" s="21">
        <f>AP196-Baseline!AP196</f>
        <v>0.26652740642680905</v>
      </c>
      <c r="AQ216" s="21">
        <f>AQ196-Baseline!AQ196</f>
        <v>0.27172687271991069</v>
      </c>
      <c r="AR216" s="21">
        <f>AR196-Baseline!AR196</f>
        <v>0.27699471755180305</v>
      </c>
      <c r="AS216" s="21">
        <f>AS196-Baseline!AS196</f>
        <v>0.28233270737769756</v>
      </c>
      <c r="AT216" s="21">
        <f>AT196-Baseline!AT196</f>
        <v>0.28774262116111027</v>
      </c>
      <c r="AU216" s="21">
        <f>AU196-Baseline!AU196</f>
        <v>0.29322625110080747</v>
      </c>
      <c r="AV216" s="21">
        <f>AV196-Baseline!AV196</f>
        <v>0.29878540335525683</v>
      </c>
      <c r="AW216" s="21">
        <f>AW196-Baseline!AW196</f>
        <v>0.30442189876461168</v>
      </c>
      <c r="AX216" s="21">
        <f>AX196-Baseline!AX196</f>
        <v>0.31013757357127547</v>
      </c>
      <c r="AY216" s="21">
        <f>AY196-Baseline!AY196</f>
        <v>0.31593428013869751</v>
      </c>
      <c r="AZ216" s="21">
        <f>AZ196-Baseline!AZ196</f>
        <v>0.32181388766936747</v>
      </c>
      <c r="BA216" s="21">
        <f>BA196-Baseline!BA196</f>
        <v>0.32777828292204125</v>
      </c>
      <c r="BB216" s="21">
        <f>BB196-Baseline!BB196</f>
        <v>0.33385297857634377</v>
      </c>
    </row>
    <row r="217" spans="1:54" outlineLevel="2">
      <c r="A217" s="475"/>
      <c r="B217" s="150" t="s">
        <v>290</v>
      </c>
      <c r="C217" s="19"/>
      <c r="D217" s="135"/>
      <c r="E217" s="21">
        <f>E197-Baseline!E197</f>
        <v>0</v>
      </c>
      <c r="F217" s="21">
        <f>F197-Baseline!F197</f>
        <v>0.21338879860593707</v>
      </c>
      <c r="G217" s="21">
        <f>G197-Baseline!G197</f>
        <v>0.48481299780208964</v>
      </c>
      <c r="H217" s="21">
        <f>H197-Baseline!H197</f>
        <v>0.59993046929065841</v>
      </c>
      <c r="I217" s="21">
        <f>I197-Baseline!I197</f>
        <v>0.75112192286281143</v>
      </c>
      <c r="J217" s="21">
        <f>J197-Baseline!J197</f>
        <v>0.94234267429806451</v>
      </c>
      <c r="K217" s="21">
        <f>K197-Baseline!K197</f>
        <v>0.96051085478682907</v>
      </c>
      <c r="L217" s="21">
        <f>L197-Baseline!L197</f>
        <v>0.97844746482580369</v>
      </c>
      <c r="M217" s="21">
        <f>M197-Baseline!M197</f>
        <v>0.99617237350826215</v>
      </c>
      <c r="N217" s="21">
        <f>N197-Baseline!N197</f>
        <v>1.0137059507158401</v>
      </c>
      <c r="O217" s="21">
        <f>O197-Baseline!O197</f>
        <v>1.0310691877441496</v>
      </c>
      <c r="P217" s="21">
        <f>P197-Baseline!P197</f>
        <v>1.0477823721978314</v>
      </c>
      <c r="Q217" s="21">
        <f>Q197-Baseline!Q197</f>
        <v>1.0640671899728815</v>
      </c>
      <c r="R217" s="21">
        <f>R197-Baseline!R197</f>
        <v>1.0801311464170809</v>
      </c>
      <c r="S217" s="21">
        <f>S197-Baseline!S197</f>
        <v>1.0959848877784424</v>
      </c>
      <c r="T217" s="21">
        <f>T197-Baseline!T197</f>
        <v>1.1116387704636104</v>
      </c>
      <c r="U217" s="21">
        <f>U197-Baseline!U197</f>
        <v>1.1271028748606273</v>
      </c>
      <c r="V217" s="21">
        <f>V197-Baseline!V197</f>
        <v>1.1423870189522631</v>
      </c>
      <c r="W217" s="21">
        <f>W197-Baseline!W197</f>
        <v>1.1575007717452692</v>
      </c>
      <c r="X217" s="21">
        <f>X197-Baseline!X197</f>
        <v>1.1724534665397996</v>
      </c>
      <c r="Y217" s="21">
        <f>Y197-Baseline!Y197</f>
        <v>1.1872542140648576</v>
      </c>
      <c r="Z217" s="21">
        <f>Z197-Baseline!Z197</f>
        <v>1.2019119155054092</v>
      </c>
      <c r="AA217" s="21">
        <f>AA197-Baseline!AA197</f>
        <v>1.2164352754479406</v>
      </c>
      <c r="AB217" s="21">
        <f>AB197-Baseline!AB197</f>
        <v>1.2308328147711158</v>
      </c>
      <c r="AC217" s="21">
        <f>AC197-Baseline!AC197</f>
        <v>2.4703724063626034</v>
      </c>
      <c r="AD217" s="21">
        <f>AD197-Baseline!AD197</f>
        <v>2.4988208500859486</v>
      </c>
      <c r="AE217" s="21">
        <f>AE197-Baseline!AE197</f>
        <v>2.5270390066920108</v>
      </c>
      <c r="AF217" s="21">
        <f>AF197-Baseline!AF197</f>
        <v>2.5550415788208163</v>
      </c>
      <c r="AG217" s="21">
        <f>AG197-Baseline!AG197</f>
        <v>2.5828429390741015</v>
      </c>
      <c r="AH217" s="21">
        <f>AH197-Baseline!AH197</f>
        <v>2.6104571504919498</v>
      </c>
      <c r="AI217" s="21">
        <f>AI197-Baseline!AI197</f>
        <v>2.6378979869450596</v>
      </c>
      <c r="AJ217" s="21">
        <f>AJ197-Baseline!AJ197</f>
        <v>2.6781167153974508</v>
      </c>
      <c r="AK217" s="21">
        <f>AK197-Baseline!AK197</f>
        <v>2.7185157149430701</v>
      </c>
      <c r="AL217" s="21">
        <f>AL197-Baseline!AL197</f>
        <v>2.7591082885967566</v>
      </c>
      <c r="AM217" s="21">
        <f>AM197-Baseline!AM197</f>
        <v>2.799907777532944</v>
      </c>
      <c r="AN217" s="21">
        <f>AN197-Baseline!AN197</f>
        <v>2.8409275801447151</v>
      </c>
      <c r="AO217" s="21">
        <f>AO197-Baseline!AO197</f>
        <v>2.8821811718818893</v>
      </c>
      <c r="AP217" s="21">
        <f>AP197-Baseline!AP197</f>
        <v>2.9236821259418235</v>
      </c>
      <c r="AQ217" s="21">
        <f>AQ197-Baseline!AQ197</f>
        <v>2.9654441348895375</v>
      </c>
      <c r="AR217" s="21">
        <f>AR197-Baseline!AR197</f>
        <v>3.007481033291846</v>
      </c>
      <c r="AS217" s="21">
        <f>AS197-Baseline!AS197</f>
        <v>3.0498068214524423</v>
      </c>
      <c r="AT217" s="21">
        <f>AT197-Baseline!AT197</f>
        <v>3.0924356903434571</v>
      </c>
      <c r="AU217" s="21">
        <f>AU197-Baseline!AU197</f>
        <v>3.1353820478343835</v>
      </c>
      <c r="AV217" s="21">
        <f>AV197-Baseline!AV197</f>
        <v>3.1786605463259718</v>
      </c>
      <c r="AW217" s="21">
        <f>AW197-Baseline!AW197</f>
        <v>3.2222861119047437</v>
      </c>
      <c r="AX217" s="21">
        <f>AX197-Baseline!AX197</f>
        <v>3.2662739751425818</v>
      </c>
      <c r="AY217" s="21">
        <f>AY197-Baseline!AY197</f>
        <v>3.3106397036709794</v>
      </c>
      <c r="AZ217" s="21">
        <f>AZ197-Baseline!AZ197</f>
        <v>3.3553992366742591</v>
      </c>
      <c r="BA217" s="21">
        <f>BA197-Baseline!BA197</f>
        <v>3.4005689214508692</v>
      </c>
      <c r="BB217" s="21">
        <f>BB197-Baseline!BB197</f>
        <v>3.4462318190741499</v>
      </c>
    </row>
    <row r="218" spans="1:54" outlineLevel="2">
      <c r="A218" s="476"/>
      <c r="B218" s="150" t="s">
        <v>476</v>
      </c>
      <c r="C218" s="19"/>
      <c r="D218" s="135" t="s">
        <v>389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4" t="s">
        <v>497</v>
      </c>
      <c r="B220" s="150" t="s">
        <v>498</v>
      </c>
      <c r="C220" s="19"/>
      <c r="D220" s="135" t="s">
        <v>389</v>
      </c>
      <c r="E220" s="21">
        <f>E200-Baseline!E200</f>
        <v>-4.296685142416834E-2</v>
      </c>
      <c r="F220" s="21">
        <f>F200-Baseline!F200</f>
        <v>-5.1225570796148645E-2</v>
      </c>
      <c r="G220" s="21">
        <f>G200-Baseline!G200</f>
        <v>4.9126887723897283E-2</v>
      </c>
      <c r="H220" s="21">
        <f>H200-Baseline!H200</f>
        <v>-1.7244791180161201E-2</v>
      </c>
      <c r="I220" s="21">
        <f>I200-Baseline!I200</f>
        <v>-1.3931284970375657E-2</v>
      </c>
      <c r="J220" s="21">
        <f>J200-Baseline!J200</f>
        <v>8.6964129928691847E-2</v>
      </c>
      <c r="K220" s="21">
        <f>K200-Baseline!K200</f>
        <v>0.21275645209057359</v>
      </c>
      <c r="L220" s="21">
        <f>L200-Baseline!L200</f>
        <v>0.33160610805050439</v>
      </c>
      <c r="M220" s="21">
        <f>M200-Baseline!M200</f>
        <v>0.44356280408115722</v>
      </c>
      <c r="N220" s="21">
        <f>N200-Baseline!N200</f>
        <v>0.5486980600260587</v>
      </c>
      <c r="O220" s="21">
        <f>O200-Baseline!O200</f>
        <v>0.64824740560613492</v>
      </c>
      <c r="P220" s="21">
        <f>P200-Baseline!P200</f>
        <v>0.74050938216383955</v>
      </c>
      <c r="Q220" s="21">
        <f>Q200-Baseline!Q200</f>
        <v>0.82652677436403366</v>
      </c>
      <c r="R220" s="21">
        <f>R200-Baseline!R200</f>
        <v>0.90766794215576141</v>
      </c>
      <c r="S220" s="21">
        <f>S200-Baseline!S200</f>
        <v>0.98354288271679025</v>
      </c>
      <c r="T220" s="21">
        <f>T200-Baseline!T200</f>
        <v>1.0548244789236492</v>
      </c>
      <c r="U220" s="21">
        <f>U200-Baseline!U200</f>
        <v>1.121806804896849</v>
      </c>
      <c r="V220" s="21">
        <f>V200-Baseline!V200</f>
        <v>1.185090119423819</v>
      </c>
      <c r="W220" s="21">
        <f>W200-Baseline!W200</f>
        <v>1.244288563724016</v>
      </c>
      <c r="X220" s="21">
        <f>X200-Baseline!X200</f>
        <v>1.3002883236469032</v>
      </c>
      <c r="Y220" s="21">
        <f>Y200-Baseline!Y200</f>
        <v>1.3527077452747811</v>
      </c>
      <c r="Z220" s="21">
        <f>Z200-Baseline!Z200</f>
        <v>1.4023775656193642</v>
      </c>
      <c r="AA220" s="21">
        <f>AA200-Baseline!AA200</f>
        <v>1.4492060751912206</v>
      </c>
      <c r="AB220" s="21">
        <f>AB200-Baseline!AB200</f>
        <v>1.4933965469019448</v>
      </c>
      <c r="AC220" s="21">
        <f>AC200-Baseline!AC200</f>
        <v>2.923068273501201</v>
      </c>
      <c r="AD220" s="21">
        <f>AD200-Baseline!AD200</f>
        <v>2.9623372772149139</v>
      </c>
      <c r="AE220" s="21">
        <f>AE200-Baseline!AE200</f>
        <v>3.0017636987680305</v>
      </c>
      <c r="AF220" s="21">
        <f>AF200-Baseline!AF200</f>
        <v>3.0413405248953254</v>
      </c>
      <c r="AG220" s="21">
        <f>AG200-Baseline!AG200</f>
        <v>3.0810990813845081</v>
      </c>
      <c r="AH220" s="21">
        <f>AH200-Baseline!AH200</f>
        <v>3.1210712220426942</v>
      </c>
      <c r="AI220" s="21">
        <f>AI200-Baseline!AI200</f>
        <v>3.1612900705209768</v>
      </c>
      <c r="AJ220" s="21">
        <f>AJ200-Baseline!AJ200</f>
        <v>3.0278471084715264</v>
      </c>
      <c r="AK220" s="21">
        <f>AK200-Baseline!AK200</f>
        <v>3.0722181440341387</v>
      </c>
      <c r="AL220" s="21">
        <f>AL200-Baseline!AL200</f>
        <v>3.1168316798704865</v>
      </c>
      <c r="AM220" s="21">
        <f>AM200-Baseline!AM200</f>
        <v>3.1617039531930189</v>
      </c>
      <c r="AN220" s="21">
        <f>AN200-Baseline!AN200</f>
        <v>3.2068505639520737</v>
      </c>
      <c r="AO220" s="21">
        <f>AO200-Baseline!AO200</f>
        <v>3.2522869021719814</v>
      </c>
      <c r="AP220" s="21">
        <f>AP200-Baseline!AP200</f>
        <v>3.2980289490483159</v>
      </c>
      <c r="AQ220" s="21">
        <f>AQ200-Baseline!AQ200</f>
        <v>3.3440929002306063</v>
      </c>
      <c r="AR220" s="21">
        <f>AR200-Baseline!AR200</f>
        <v>3.3904948764753442</v>
      </c>
      <c r="AS220" s="21">
        <f>AS200-Baseline!AS200</f>
        <v>3.4372511270252986</v>
      </c>
      <c r="AT220" s="21">
        <f>AT200-Baseline!AT200</f>
        <v>3.4843781323663237</v>
      </c>
      <c r="AU220" s="21">
        <f>AU200-Baseline!AU200</f>
        <v>3.5318926221227258</v>
      </c>
      <c r="AV220" s="21">
        <f>AV200-Baseline!AV200</f>
        <v>3.5798115446251302</v>
      </c>
      <c r="AW220" s="21">
        <f>AW200-Baseline!AW200</f>
        <v>3.6281521025474675</v>
      </c>
      <c r="AX220" s="21">
        <f>AX200-Baseline!AX200</f>
        <v>3.6769318095968941</v>
      </c>
      <c r="AY220" s="21">
        <f>AY200-Baseline!AY200</f>
        <v>3.7261685224067023</v>
      </c>
      <c r="AZ220" s="21">
        <f>AZ200-Baseline!AZ200</f>
        <v>3.7758804688667595</v>
      </c>
      <c r="BA220" s="21">
        <f>BA200-Baseline!BA200</f>
        <v>3.8260862838240257</v>
      </c>
      <c r="BB220" s="21">
        <f>BB200-Baseline!BB200</f>
        <v>3.8768948015283229</v>
      </c>
    </row>
    <row r="221" spans="1:54" outlineLevel="2">
      <c r="A221" s="475"/>
      <c r="B221" s="150" t="s">
        <v>499</v>
      </c>
      <c r="C221" s="19"/>
      <c r="D221" s="135" t="s">
        <v>389</v>
      </c>
      <c r="E221" s="21">
        <f>E201-Baseline!E201</f>
        <v>-4.2966851424175445E-2</v>
      </c>
      <c r="F221" s="21">
        <f>F201-Baseline!F201</f>
        <v>-6.2320565214974977E-2</v>
      </c>
      <c r="G221" s="21">
        <f>G201-Baseline!G201</f>
        <v>1.9868606747309059E-2</v>
      </c>
      <c r="H221" s="21">
        <f>H201-Baseline!H201</f>
        <v>-5.6635971500426763E-2</v>
      </c>
      <c r="I221" s="21">
        <f>I201-Baseline!I201</f>
        <v>-6.5311599844918078E-2</v>
      </c>
      <c r="J221" s="21">
        <f>J201-Baseline!J201</f>
        <v>2.1476034274606093E-2</v>
      </c>
      <c r="K221" s="21">
        <f>K201-Baseline!K201</f>
        <v>0.14813251494698676</v>
      </c>
      <c r="L221" s="21">
        <f>L201-Baseline!L201</f>
        <v>0.26744720336796846</v>
      </c>
      <c r="M221" s="21">
        <f>M201-Baseline!M201</f>
        <v>0.37989811684709807</v>
      </c>
      <c r="N221" s="21">
        <f>N201-Baseline!N201</f>
        <v>0.48594529041040602</v>
      </c>
      <c r="O221" s="21">
        <f>O201-Baseline!O201</f>
        <v>0.5860325096294261</v>
      </c>
      <c r="P221" s="21">
        <f>P201-Baseline!P201</f>
        <v>0.67885657171316538</v>
      </c>
      <c r="Q221" s="21">
        <f>Q201-Baseline!Q201</f>
        <v>0.76545865901351462</v>
      </c>
      <c r="R221" s="21">
        <f>R201-Baseline!R201</f>
        <v>0.84685144445305838</v>
      </c>
      <c r="S221" s="21">
        <f>S201-Baseline!S201</f>
        <v>0.92334672975755439</v>
      </c>
      <c r="T221" s="21">
        <f>T201-Baseline!T201</f>
        <v>0.99526689652104139</v>
      </c>
      <c r="U221" s="21">
        <f>U201-Baseline!U201</f>
        <v>1.0629046623858009</v>
      </c>
      <c r="V221" s="21">
        <f>V201-Baseline!V201</f>
        <v>1.1265376496906434</v>
      </c>
      <c r="W221" s="21">
        <f>W201-Baseline!W201</f>
        <v>1.1864291409847461</v>
      </c>
      <c r="X221" s="21">
        <f>X201-Baseline!X201</f>
        <v>1.2428288007052828</v>
      </c>
      <c r="Y221" s="21">
        <f>Y201-Baseline!Y201</f>
        <v>1.2959733636925392</v>
      </c>
      <c r="Z221" s="21">
        <f>Z201-Baseline!Z201</f>
        <v>1.346087292682089</v>
      </c>
      <c r="AA221" s="21">
        <f>AA201-Baseline!AA201</f>
        <v>1.3933834059111838</v>
      </c>
      <c r="AB221" s="21">
        <f>AB201-Baseline!AB201</f>
        <v>1.4380634763536051</v>
      </c>
      <c r="AC221" s="21">
        <f>AC201-Baseline!AC201</f>
        <v>2.8682721470759418</v>
      </c>
      <c r="AD221" s="21">
        <f>AD201-Baseline!AD201</f>
        <v>2.9080765246748754</v>
      </c>
      <c r="AE221" s="21">
        <f>AE201-Baseline!AE201</f>
        <v>2.9480215827766969</v>
      </c>
      <c r="AF221" s="21">
        <f>AF201-Baseline!AF201</f>
        <v>2.9881318528224625</v>
      </c>
      <c r="AG221" s="21">
        <f>AG201-Baseline!AG201</f>
        <v>3.0284331635678399</v>
      </c>
      <c r="AH221" s="21">
        <f>AH201-Baseline!AH201</f>
        <v>3.0689529389912877</v>
      </c>
      <c r="AI221" s="21">
        <f>AI201-Baseline!AI201</f>
        <v>3.1097207267721885</v>
      </c>
      <c r="AJ221" s="21">
        <f>AJ201-Baseline!AJ201</f>
        <v>2.9765822292168522</v>
      </c>
      <c r="AK221" s="21">
        <f>AK201-Baseline!AK201</f>
        <v>3.0212664306583648</v>
      </c>
      <c r="AL221" s="21">
        <f>AL201-Baseline!AL201</f>
        <v>3.066200056796113</v>
      </c>
      <c r="AM221" s="21">
        <f>AM201-Baseline!AM201</f>
        <v>3.1113986035566725</v>
      </c>
      <c r="AN221" s="21">
        <f>AN201-Baseline!AN201</f>
        <v>3.1568774894487319</v>
      </c>
      <c r="AO221" s="21">
        <f>AO201-Baseline!AO201</f>
        <v>3.2026520460197929</v>
      </c>
      <c r="AP221" s="21">
        <f>AP201-Baseline!AP201</f>
        <v>3.2487378459696217</v>
      </c>
      <c r="AQ221" s="21">
        <f>AQ201-Baseline!AQ201</f>
        <v>3.2951505975644793</v>
      </c>
      <c r="AR221" s="21">
        <f>AR201-Baseline!AR201</f>
        <v>3.3419061283637959</v>
      </c>
      <c r="AS221" s="21">
        <f>AS201-Baseline!AS201</f>
        <v>3.3890204176796317</v>
      </c>
      <c r="AT221" s="21">
        <f>AT201-Baseline!AT201</f>
        <v>3.4365096445464403</v>
      </c>
      <c r="AU221" s="21">
        <f>AU201-Baseline!AU201</f>
        <v>3.4843902226337136</v>
      </c>
      <c r="AV221" s="21">
        <f>AV201-Baseline!AV201</f>
        <v>3.5326788115888377</v>
      </c>
      <c r="AW221" s="21">
        <f>AW201-Baseline!AW201</f>
        <v>3.58139234823647</v>
      </c>
      <c r="AX221" s="21">
        <f>AX201-Baseline!AX201</f>
        <v>3.6305480822221554</v>
      </c>
      <c r="AY221" s="21">
        <f>AY201-Baseline!AY201</f>
        <v>3.6801636106162121</v>
      </c>
      <c r="AZ221" s="21">
        <f>AZ201-Baseline!AZ201</f>
        <v>3.7302569119648652</v>
      </c>
      <c r="BA221" s="21">
        <f>BA201-Baseline!BA201</f>
        <v>3.7808463827643664</v>
      </c>
      <c r="BB221" s="21">
        <f>BB201-Baseline!BB201</f>
        <v>3.8320406850867101</v>
      </c>
    </row>
    <row r="222" spans="1:54" outlineLevel="2">
      <c r="A222" s="476"/>
      <c r="B222" s="150" t="s">
        <v>500</v>
      </c>
      <c r="C222" s="19"/>
      <c r="D222" s="135" t="s">
        <v>389</v>
      </c>
      <c r="E222" s="21">
        <f>E202-Baseline!E202</f>
        <v>-4.2966851424175445E-2</v>
      </c>
      <c r="F222" s="21">
        <f>F202-Baseline!F202</f>
        <v>-4.0172328606789875E-2</v>
      </c>
      <c r="G222" s="21">
        <f>G202-Baseline!G202</f>
        <v>7.8418233601468046E-2</v>
      </c>
      <c r="H222" s="21">
        <f>H202-Baseline!H202</f>
        <v>2.2414490414647048E-2</v>
      </c>
      <c r="I222" s="21">
        <f>I202-Baseline!I202</f>
        <v>3.7438144590133504E-2</v>
      </c>
      <c r="J222" s="21">
        <f>J202-Baseline!J202</f>
        <v>0.15205406189636506</v>
      </c>
      <c r="K222" s="21">
        <f>K202-Baseline!K202</f>
        <v>0.27751441941462929</v>
      </c>
      <c r="L222" s="21">
        <f>L202-Baseline!L202</f>
        <v>0.39564405041940987</v>
      </c>
      <c r="M222" s="21">
        <f>M202-Baseline!M202</f>
        <v>0.50692086994536112</v>
      </c>
      <c r="N222" s="21">
        <f>N202-Baseline!N202</f>
        <v>0.61180481171700052</v>
      </c>
      <c r="O222" s="21">
        <f>O202-Baseline!O202</f>
        <v>0.71073956087099788</v>
      </c>
      <c r="P222" s="21">
        <f>P202-Baseline!P202</f>
        <v>0.80242181513970934</v>
      </c>
      <c r="Q222" s="21">
        <f>Q202-Baseline!Q202</f>
        <v>0.88789265825130315</v>
      </c>
      <c r="R222" s="21">
        <f>R202-Baseline!R202</f>
        <v>0.96816466554872704</v>
      </c>
      <c r="S222" s="21">
        <f>S202-Baseline!S202</f>
        <v>1.043522496309933</v>
      </c>
      <c r="T222" s="21">
        <f>T202-Baseline!T202</f>
        <v>1.1143159830595231</v>
      </c>
      <c r="U222" s="21">
        <f>U202-Baseline!U202</f>
        <v>1.1808377414302313</v>
      </c>
      <c r="V222" s="21">
        <f>V202-Baseline!V202</f>
        <v>1.2433652926395524</v>
      </c>
      <c r="W222" s="21">
        <f>W202-Baseline!W202</f>
        <v>1.3021618192357387</v>
      </c>
      <c r="X222" s="21">
        <f>X202-Baseline!X202</f>
        <v>1.3574768864828357</v>
      </c>
      <c r="Y222" s="21">
        <f>Y202-Baseline!Y202</f>
        <v>1.4095471310399859</v>
      </c>
      <c r="Z222" s="21">
        <f>Z202-Baseline!Z202</f>
        <v>1.4585969183291532</v>
      </c>
      <c r="AA222" s="21">
        <f>AA202-Baseline!AA202</f>
        <v>1.5048389703185947</v>
      </c>
      <c r="AB222" s="21">
        <f>AB202-Baseline!AB202</f>
        <v>1.5484749644615761</v>
      </c>
      <c r="AC222" s="21">
        <f>AC202-Baseline!AC202</f>
        <v>2.9775791136961374</v>
      </c>
      <c r="AD222" s="21">
        <f>AD202-Baseline!AD202</f>
        <v>3.016281307058378</v>
      </c>
      <c r="AE222" s="21">
        <f>AE202-Baseline!AE202</f>
        <v>3.0551198152135086</v>
      </c>
      <c r="AF222" s="21">
        <f>AF202-Baseline!AF202</f>
        <v>3.0941149699692616</v>
      </c>
      <c r="AG222" s="21">
        <f>AG202-Baseline!AG202</f>
        <v>3.1332908810903248</v>
      </c>
      <c r="AH222" s="21">
        <f>AH202-Baseline!AH202</f>
        <v>3.1726762645741928</v>
      </c>
      <c r="AI222" s="21">
        <f>AI202-Baseline!AI202</f>
        <v>3.2123059619678429</v>
      </c>
      <c r="AJ222" s="21">
        <f>AJ202-Baseline!AJ202</f>
        <v>3.0785169440157816</v>
      </c>
      <c r="AK222" s="21">
        <f>AK202-Baseline!AK202</f>
        <v>3.1225373324839296</v>
      </c>
      <c r="AL222" s="21">
        <f>AL202-Baseline!AL202</f>
        <v>3.1667947867919182</v>
      </c>
      <c r="AM222" s="21">
        <f>AM202-Baseline!AM202</f>
        <v>3.2113058544862554</v>
      </c>
      <c r="AN222" s="21">
        <f>AN202-Baseline!AN202</f>
        <v>3.2560867172659442</v>
      </c>
      <c r="AO222" s="21">
        <f>AO202-Baseline!AO202</f>
        <v>3.3011531212336394</v>
      </c>
      <c r="AP222" s="21">
        <f>AP202-Baseline!AP202</f>
        <v>3.3465213184194127</v>
      </c>
      <c r="AQ222" s="21">
        <f>AQ202-Baseline!AQ202</f>
        <v>3.3922077053568316</v>
      </c>
      <c r="AR222" s="21">
        <f>AR202-Baseline!AR202</f>
        <v>3.4382287275754067</v>
      </c>
      <c r="AS222" s="21">
        <f>AS202-Baseline!AS202</f>
        <v>3.4846009280963344</v>
      </c>
      <c r="AT222" s="21">
        <f>AT202-Baseline!AT202</f>
        <v>3.5313410400719576</v>
      </c>
      <c r="AU222" s="21">
        <f>AU202-Baseline!AU202</f>
        <v>3.5784660376636239</v>
      </c>
      <c r="AV222" s="21">
        <f>AV202-Baseline!AV202</f>
        <v>3.62599311340486</v>
      </c>
      <c r="AW222" s="21">
        <f>AW202-Baseline!AW202</f>
        <v>3.6739397120960291</v>
      </c>
      <c r="AX222" s="21">
        <f>AX202-Baseline!AX202</f>
        <v>3.722323574744351</v>
      </c>
      <c r="AY222" s="21">
        <f>AY202-Baseline!AY202</f>
        <v>3.7711627758370057</v>
      </c>
      <c r="AZ222" s="21">
        <f>AZ202-Baseline!AZ202</f>
        <v>3.8204757551195883</v>
      </c>
      <c r="BA222" s="21">
        <f>BA202-Baseline!BA202</f>
        <v>3.8702813525073623</v>
      </c>
      <c r="BB222" s="21">
        <f>BB202-Baseline!BB202</f>
        <v>3.9206885427551512</v>
      </c>
    </row>
    <row r="223" spans="1:54" outlineLevel="2">
      <c r="B223" s="19"/>
      <c r="C223" s="19"/>
      <c r="D223" s="19"/>
      <c r="E223" s="15"/>
    </row>
    <row r="224" spans="1:54" outlineLevel="2">
      <c r="A224" s="474" t="s">
        <v>501</v>
      </c>
      <c r="B224" s="150" t="s">
        <v>498</v>
      </c>
      <c r="C224" s="19"/>
      <c r="D224" s="135" t="s">
        <v>389</v>
      </c>
      <c r="E224" s="21">
        <f>E204-Baseline!E204</f>
        <v>-4.296685142416834E-2</v>
      </c>
      <c r="F224" s="21">
        <f>F204-Baseline!F204</f>
        <v>-9.4192422220316985E-2</v>
      </c>
      <c r="G224" s="21">
        <f>G204-Baseline!G204</f>
        <v>-4.5065534496416149E-2</v>
      </c>
      <c r="H224" s="21">
        <f>H204-Baseline!H204</f>
        <v>-6.2310325676577349E-2</v>
      </c>
      <c r="I224" s="21">
        <f>I204-Baseline!I204</f>
        <v>-7.6241610646960112E-2</v>
      </c>
      <c r="J224" s="21">
        <f>J204-Baseline!J204</f>
        <v>1.0722519281728182E-2</v>
      </c>
      <c r="K224" s="21">
        <f>K204-Baseline!K204</f>
        <v>0.22347897137228756</v>
      </c>
      <c r="L224" s="21">
        <f>L204-Baseline!L204</f>
        <v>0.55508507942278129</v>
      </c>
      <c r="M224" s="21">
        <f>M204-Baseline!M204</f>
        <v>0.99864788350393496</v>
      </c>
      <c r="N224" s="21">
        <f>N204-Baseline!N204</f>
        <v>1.5473459435299901</v>
      </c>
      <c r="O224" s="21">
        <f>O204-Baseline!O204</f>
        <v>2.1955933491361179</v>
      </c>
      <c r="P224" s="21">
        <f>P204-Baseline!P204</f>
        <v>2.9361027312999113</v>
      </c>
      <c r="Q224" s="21">
        <f>Q204-Baseline!Q204</f>
        <v>3.7626295056639947</v>
      </c>
      <c r="R224" s="21">
        <f>R204-Baseline!R204</f>
        <v>4.6702974478197348</v>
      </c>
      <c r="S224" s="21">
        <f>S204-Baseline!S204</f>
        <v>5.653840330536525</v>
      </c>
      <c r="T224" s="21">
        <f>T204-Baseline!T204</f>
        <v>6.7086648094601742</v>
      </c>
      <c r="U224" s="21">
        <f>U204-Baseline!U204</f>
        <v>7.8304716143570658</v>
      </c>
      <c r="V224" s="21">
        <f>V204-Baseline!V204</f>
        <v>9.015561733780828</v>
      </c>
      <c r="W224" s="21">
        <f>W204-Baseline!W204</f>
        <v>10.25985029750484</v>
      </c>
      <c r="X224" s="21">
        <f>X204-Baseline!X204</f>
        <v>11.560138621151737</v>
      </c>
      <c r="Y224" s="21">
        <f>Y204-Baseline!Y204</f>
        <v>12.91284636642655</v>
      </c>
      <c r="Z224" s="21">
        <f>Z204-Baseline!Z204</f>
        <v>14.31522393204591</v>
      </c>
      <c r="AA224" s="21">
        <f>AA204-Baseline!AA204</f>
        <v>15.764430007237138</v>
      </c>
      <c r="AB224" s="21">
        <f>AB204-Baseline!AB204</f>
        <v>17.257826554139115</v>
      </c>
      <c r="AC224" s="21">
        <f>AC204-Baseline!AC204</f>
        <v>20.180894827640259</v>
      </c>
      <c r="AD224" s="21">
        <f>AD204-Baseline!AD204</f>
        <v>23.143232104855088</v>
      </c>
      <c r="AE224" s="21">
        <f>AE204-Baseline!AE204</f>
        <v>26.144995803623146</v>
      </c>
      <c r="AF224" s="21">
        <f>AF204-Baseline!AF204</f>
        <v>29.186336328518564</v>
      </c>
      <c r="AG224" s="21">
        <f>AG204-Baseline!AG204</f>
        <v>32.267435409903101</v>
      </c>
      <c r="AH224" s="21">
        <f>AH204-Baseline!AH204</f>
        <v>35.388506631945802</v>
      </c>
      <c r="AI224" s="21">
        <f>AI204-Baseline!AI204</f>
        <v>38.549796702466779</v>
      </c>
      <c r="AJ224" s="21">
        <f>AJ204-Baseline!AJ204</f>
        <v>41.577643810938298</v>
      </c>
      <c r="AK224" s="21">
        <f>AK204-Baseline!AK204</f>
        <v>44.64986195497238</v>
      </c>
      <c r="AL224" s="21">
        <f>AL204-Baseline!AL204</f>
        <v>47.766693634842909</v>
      </c>
      <c r="AM224" s="21">
        <f>AM204-Baseline!AM204</f>
        <v>50.928397588035978</v>
      </c>
      <c r="AN224" s="21">
        <f>AN204-Baseline!AN204</f>
        <v>54.135248151988208</v>
      </c>
      <c r="AO224" s="21">
        <f>AO204-Baseline!AO204</f>
        <v>57.387535054160026</v>
      </c>
      <c r="AP224" s="21">
        <f>AP204-Baseline!AP204</f>
        <v>60.685564003208356</v>
      </c>
      <c r="AQ224" s="21">
        <f>AQ204-Baseline!AQ204</f>
        <v>64.02965690343899</v>
      </c>
      <c r="AR224" s="21">
        <f>AR204-Baseline!AR204</f>
        <v>67.420151779914477</v>
      </c>
      <c r="AS224" s="21">
        <f>AS204-Baseline!AS204</f>
        <v>70.857402906939797</v>
      </c>
      <c r="AT224" s="21">
        <f>AT204-Baseline!AT204</f>
        <v>74.34178103930617</v>
      </c>
      <c r="AU224" s="21">
        <f>AU204-Baseline!AU204</f>
        <v>77.873673661428938</v>
      </c>
      <c r="AV224" s="21">
        <f>AV204-Baseline!AV204</f>
        <v>81.453485206054211</v>
      </c>
      <c r="AW224" s="21">
        <f>AW204-Baseline!AW204</f>
        <v>85.081637308601785</v>
      </c>
      <c r="AX224" s="21">
        <f>AX204-Baseline!AX204</f>
        <v>88.758569118198693</v>
      </c>
      <c r="AY224" s="21">
        <f>AY204-Baseline!AY204</f>
        <v>92.484737640605317</v>
      </c>
      <c r="AZ224" s="21">
        <f>AZ204-Baseline!AZ204</f>
        <v>96.260618109472261</v>
      </c>
      <c r="BA224" s="21">
        <f>BA204-Baseline!BA204</f>
        <v>100.08670439329626</v>
      </c>
      <c r="BB224" s="21">
        <f>BB204-Baseline!BB204</f>
        <v>103.96359919482461</v>
      </c>
    </row>
    <row r="225" spans="1:54" outlineLevel="2">
      <c r="A225" s="475"/>
      <c r="B225" s="150" t="s">
        <v>499</v>
      </c>
      <c r="C225" s="19"/>
      <c r="D225" s="135" t="s">
        <v>389</v>
      </c>
      <c r="E225" s="21">
        <f>E205-Baseline!E205</f>
        <v>-4.2966851424175445E-2</v>
      </c>
      <c r="F225" s="21">
        <f>F205-Baseline!F205</f>
        <v>-0.10528741663915042</v>
      </c>
      <c r="G225" s="21">
        <f>G205-Baseline!G205</f>
        <v>-8.5418809891841363E-2</v>
      </c>
      <c r="H225" s="21">
        <f>H205-Baseline!H205</f>
        <v>-0.14205478139226102</v>
      </c>
      <c r="I225" s="21">
        <f>I205-Baseline!I205</f>
        <v>-0.20736638123719331</v>
      </c>
      <c r="J225" s="21">
        <f>J205-Baseline!J205</f>
        <v>-0.18589034696259432</v>
      </c>
      <c r="K225" s="21">
        <f>K205-Baseline!K205</f>
        <v>-3.7757832015586246E-2</v>
      </c>
      <c r="L225" s="21">
        <f>L205-Baseline!L205</f>
        <v>0.22968937135237866</v>
      </c>
      <c r="M225" s="21">
        <f>M205-Baseline!M205</f>
        <v>0.60958748819948028</v>
      </c>
      <c r="N225" s="21">
        <f>N205-Baseline!N205</f>
        <v>1.0955327786098792</v>
      </c>
      <c r="O225" s="21">
        <f>O205-Baseline!O205</f>
        <v>1.6815652882393124</v>
      </c>
      <c r="P225" s="21">
        <f>P205-Baseline!P205</f>
        <v>2.3604218599524813</v>
      </c>
      <c r="Q225" s="21">
        <f>Q205-Baseline!Q205</f>
        <v>3.1258805189660279</v>
      </c>
      <c r="R225" s="21">
        <f>R205-Baseline!R205</f>
        <v>3.9727319634190508</v>
      </c>
      <c r="S225" s="21">
        <f>S205-Baseline!S205</f>
        <v>4.8960786931766052</v>
      </c>
      <c r="T225" s="21">
        <f>T205-Baseline!T205</f>
        <v>5.8913455896976075</v>
      </c>
      <c r="U225" s="21">
        <f>U205-Baseline!U205</f>
        <v>6.9542502520833978</v>
      </c>
      <c r="V225" s="21">
        <f>V205-Baseline!V205</f>
        <v>8.0807879017740447</v>
      </c>
      <c r="W225" s="21">
        <f>W205-Baseline!W205</f>
        <v>9.2672170427588298</v>
      </c>
      <c r="X225" s="21">
        <f>X205-Baseline!X205</f>
        <v>10.510045843464127</v>
      </c>
      <c r="Y225" s="21">
        <f>Y205-Baseline!Y205</f>
        <v>11.806019207156623</v>
      </c>
      <c r="Z225" s="21">
        <f>Z205-Baseline!Z205</f>
        <v>13.152106499838737</v>
      </c>
      <c r="AA225" s="21">
        <f>AA205-Baseline!AA205</f>
        <v>14.545489905749946</v>
      </c>
      <c r="AB225" s="21">
        <f>AB205-Baseline!AB205</f>
        <v>15.983553382103594</v>
      </c>
      <c r="AC225" s="21">
        <f>AC205-Baseline!AC205</f>
        <v>18.851825529179564</v>
      </c>
      <c r="AD225" s="21">
        <f>AD205-Baseline!AD205</f>
        <v>21.759902053854375</v>
      </c>
      <c r="AE225" s="21">
        <f>AE205-Baseline!AE205</f>
        <v>24.707923636631108</v>
      </c>
      <c r="AF225" s="21">
        <f>AF205-Baseline!AF205</f>
        <v>27.696055489453556</v>
      </c>
      <c r="AG225" s="21">
        <f>AG205-Baseline!AG205</f>
        <v>30.724488653021353</v>
      </c>
      <c r="AH225" s="21">
        <f>AH205-Baseline!AH205</f>
        <v>33.793441592012641</v>
      </c>
      <c r="AI225" s="21">
        <f>AI205-Baseline!AI205</f>
        <v>36.90316231878478</v>
      </c>
      <c r="AJ225" s="21">
        <f>AJ205-Baseline!AJ205</f>
        <v>39.879744548001668</v>
      </c>
      <c r="AK225" s="21">
        <f>AK205-Baseline!AK205</f>
        <v>42.901010978660111</v>
      </c>
      <c r="AL225" s="21">
        <f>AL205-Baseline!AL205</f>
        <v>45.967211035456216</v>
      </c>
      <c r="AM225" s="21">
        <f>AM205-Baseline!AM205</f>
        <v>49.078609639012939</v>
      </c>
      <c r="AN225" s="21">
        <f>AN205-Baseline!AN205</f>
        <v>52.235487128461727</v>
      </c>
      <c r="AO225" s="21">
        <f>AO205-Baseline!AO205</f>
        <v>55.438139174481535</v>
      </c>
      <c r="AP225" s="21">
        <f>AP205-Baseline!AP205</f>
        <v>58.68687702045122</v>
      </c>
      <c r="AQ225" s="21">
        <f>AQ205-Baseline!AQ205</f>
        <v>61.982027618015763</v>
      </c>
      <c r="AR225" s="21">
        <f>AR205-Baseline!AR205</f>
        <v>65.32393374637968</v>
      </c>
      <c r="AS225" s="21">
        <f>AS205-Baseline!AS205</f>
        <v>68.712954164059283</v>
      </c>
      <c r="AT225" s="21">
        <f>AT205-Baseline!AT205</f>
        <v>72.149463808605788</v>
      </c>
      <c r="AU225" s="21">
        <f>AU205-Baseline!AU205</f>
        <v>75.63385403123948</v>
      </c>
      <c r="AV225" s="21">
        <f>AV205-Baseline!AV205</f>
        <v>79.166532842828474</v>
      </c>
      <c r="AW225" s="21">
        <f>AW205-Baseline!AW205</f>
        <v>82.747925191064951</v>
      </c>
      <c r="AX225" s="21">
        <f>AX205-Baseline!AX205</f>
        <v>86.378473273287</v>
      </c>
      <c r="AY225" s="21">
        <f>AY205-Baseline!AY205</f>
        <v>90.058636883903318</v>
      </c>
      <c r="AZ225" s="21">
        <f>AZ205-Baseline!AZ205</f>
        <v>93.788893795868262</v>
      </c>
      <c r="BA225" s="21">
        <f>BA205-Baseline!BA205</f>
        <v>97.569740178632628</v>
      </c>
      <c r="BB225" s="21">
        <f>BB205-Baseline!BB205</f>
        <v>101.4017808637193</v>
      </c>
    </row>
    <row r="226" spans="1:54" outlineLevel="2">
      <c r="A226" s="476"/>
      <c r="B226" s="150" t="s">
        <v>500</v>
      </c>
      <c r="C226" s="19"/>
      <c r="D226" s="135" t="s">
        <v>389</v>
      </c>
      <c r="E226" s="21">
        <f>E206-Baseline!E206</f>
        <v>-4.2966851424175445E-2</v>
      </c>
      <c r="F226" s="21">
        <f>F206-Baseline!F206</f>
        <v>-8.3139180030968873E-2</v>
      </c>
      <c r="G226" s="21">
        <f>G206-Baseline!G206</f>
        <v>-4.7209464295008274E-3</v>
      </c>
      <c r="H226" s="21">
        <f>H206-Baseline!H206</f>
        <v>1.7693543985146221E-2</v>
      </c>
      <c r="I226" s="21">
        <f>I206-Baseline!I206</f>
        <v>5.5131688575301041E-2</v>
      </c>
      <c r="J226" s="21">
        <f>J206-Baseline!J206</f>
        <v>0.2071857504716661</v>
      </c>
      <c r="K226" s="21">
        <f>K206-Baseline!K206</f>
        <v>0.48470016988628117</v>
      </c>
      <c r="L226" s="21">
        <f>L206-Baseline!L206</f>
        <v>0.88034422030568749</v>
      </c>
      <c r="M226" s="21">
        <f>M206-Baseline!M206</f>
        <v>1.3872650902510486</v>
      </c>
      <c r="N226" s="21">
        <f>N206-Baseline!N206</f>
        <v>1.9990699019680847</v>
      </c>
      <c r="O226" s="21">
        <f>O206-Baseline!O206</f>
        <v>2.7098094628390754</v>
      </c>
      <c r="P226" s="21">
        <f>P206-Baseline!P206</f>
        <v>3.512231277978799</v>
      </c>
      <c r="Q226" s="21">
        <f>Q206-Baseline!Q206</f>
        <v>4.4001239362301021</v>
      </c>
      <c r="R226" s="21">
        <f>R206-Baseline!R206</f>
        <v>5.3682886017788292</v>
      </c>
      <c r="S226" s="21">
        <f>S206-Baseline!S206</f>
        <v>6.4118110980887195</v>
      </c>
      <c r="T226" s="21">
        <f>T206-Baseline!T206</f>
        <v>7.5261270811482177</v>
      </c>
      <c r="U226" s="21">
        <f>U206-Baseline!U206</f>
        <v>8.7069648225784704</v>
      </c>
      <c r="V226" s="21">
        <f>V206-Baseline!V206</f>
        <v>9.950330115218037</v>
      </c>
      <c r="W226" s="21">
        <f>W206-Baseline!W206</f>
        <v>11.252491934453758</v>
      </c>
      <c r="X226" s="21">
        <f>X206-Baseline!X206</f>
        <v>12.609968820936615</v>
      </c>
      <c r="Y226" s="21">
        <f>Y206-Baseline!Y206</f>
        <v>14.019515951976587</v>
      </c>
      <c r="Z226" s="21">
        <f>Z206-Baseline!Z206</f>
        <v>15.478112870305722</v>
      </c>
      <c r="AA226" s="21">
        <f>AA206-Baseline!AA206</f>
        <v>16.98295184062431</v>
      </c>
      <c r="AB226" s="21">
        <f>AB206-Baseline!AB206</f>
        <v>18.531426805085857</v>
      </c>
      <c r="AC226" s="21">
        <f>AC206-Baseline!AC206</f>
        <v>21.509005918782009</v>
      </c>
      <c r="AD226" s="21">
        <f>AD206-Baseline!AD206</f>
        <v>24.525287225840316</v>
      </c>
      <c r="AE226" s="21">
        <f>AE206-Baseline!AE206</f>
        <v>27.580407041053718</v>
      </c>
      <c r="AF226" s="21">
        <f>AF206-Baseline!AF206</f>
        <v>30.674522011022987</v>
      </c>
      <c r="AG226" s="21">
        <f>AG206-Baseline!AG206</f>
        <v>33.807812892113361</v>
      </c>
      <c r="AH226" s="21">
        <f>AH206-Baseline!AH206</f>
        <v>36.980489156687554</v>
      </c>
      <c r="AI226" s="21">
        <f>AI206-Baseline!AI206</f>
        <v>40.192795118655454</v>
      </c>
      <c r="AJ226" s="21">
        <f>AJ206-Baseline!AJ206</f>
        <v>43.271312062671313</v>
      </c>
      <c r="AK226" s="21">
        <f>AK206-Baseline!AK206</f>
        <v>46.393849395155144</v>
      </c>
      <c r="AL226" s="21">
        <f>AL206-Baseline!AL206</f>
        <v>49.560644181947055</v>
      </c>
      <c r="AM226" s="21">
        <f>AM206-Baseline!AM206</f>
        <v>52.771950036433282</v>
      </c>
      <c r="AN226" s="21">
        <f>AN206-Baseline!AN206</f>
        <v>56.028036753699325</v>
      </c>
      <c r="AO226" s="21">
        <f>AO206-Baseline!AO206</f>
        <v>59.329189874932808</v>
      </c>
      <c r="AP226" s="21">
        <f>AP206-Baseline!AP206</f>
        <v>62.675711193352299</v>
      </c>
      <c r="AQ226" s="21">
        <f>AQ206-Baseline!AQ206</f>
        <v>66.067918898709195</v>
      </c>
      <c r="AR226" s="21">
        <f>AR206-Baseline!AR206</f>
        <v>69.506147626284701</v>
      </c>
      <c r="AS226" s="21">
        <f>AS206-Baseline!AS206</f>
        <v>72.990748554381071</v>
      </c>
      <c r="AT226" s="21">
        <f>AT206-Baseline!AT206</f>
        <v>76.522089594453064</v>
      </c>
      <c r="AU226" s="21">
        <f>AU206-Baseline!AU206</f>
        <v>80.100555632116539</v>
      </c>
      <c r="AV226" s="21">
        <f>AV206-Baseline!AV206</f>
        <v>83.726548745521313</v>
      </c>
      <c r="AW226" s="21">
        <f>AW206-Baseline!AW206</f>
        <v>87.400488457617257</v>
      </c>
      <c r="AX226" s="21">
        <f>AX206-Baseline!AX206</f>
        <v>91.122812032361708</v>
      </c>
      <c r="AY226" s="21">
        <f>AY206-Baseline!AY206</f>
        <v>94.893974808198664</v>
      </c>
      <c r="AZ226" s="21">
        <f>AZ206-Baseline!AZ206</f>
        <v>98.714450563318223</v>
      </c>
      <c r="BA226" s="21">
        <f>BA206-Baseline!BA206</f>
        <v>102.58473191582539</v>
      </c>
      <c r="BB226" s="21">
        <f>BB206-Baseline!BB206</f>
        <v>106.5054204585806</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505</v>
      </c>
      <c r="C229" s="57"/>
      <c r="D229" s="56" t="s">
        <v>389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3">
    <mergeCell ref="D38:G38"/>
    <mergeCell ref="D39:G39"/>
    <mergeCell ref="D40:G40"/>
    <mergeCell ref="D36:G36"/>
    <mergeCell ref="D31:G35"/>
    <mergeCell ref="A204:A206"/>
    <mergeCell ref="A210:A218"/>
    <mergeCell ref="A220:A222"/>
    <mergeCell ref="A224:A226"/>
    <mergeCell ref="A190:A198"/>
    <mergeCell ref="A200:A202"/>
    <mergeCell ref="A143:A154"/>
    <mergeCell ref="A158:A169"/>
    <mergeCell ref="A172:A174"/>
    <mergeCell ref="A176:A178"/>
    <mergeCell ref="A186:A187"/>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7:G37"/>
  </mergeCells>
  <dataValidations count="1">
    <dataValidation type="list" allowBlank="1" showInputMessage="1" showErrorMessage="1" sqref="B7" xr:uid="{D8994481-787E-4114-B2C0-04D100F70DB6}">
      <formula1>"Y,N"</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4A81205E-F481-4342-8984-8F9F2E1A31DC}">
          <x14:formula1>
            <xm:f>'Fixed Data'!$E$55:$E$58</xm:f>
          </x14:formula1>
          <xm:sqref>B143:B149 B163:B169</xm:sqref>
        </x14:dataValidation>
        <x14:dataValidation type="list" allowBlank="1" showInputMessage="1" showErrorMessage="1" xr:uid="{ABC265C7-EAF2-4D3B-85CC-7574538D3412}">
          <x14:formula1>
            <xm:f>'Fixed Data'!$C$64:$C$65</xm:f>
          </x14:formula1>
          <xm:sqref>B66:B70</xm:sqref>
        </x14:dataValidation>
        <x14:dataValidation type="list" allowBlank="1" showInputMessage="1" showErrorMessage="1" xr:uid="{CF2147B3-4D2E-4562-9C4E-511240D5416D}">
          <x14:formula1>
            <xm:f>'Fixed Data'!$C$55:$C$61</xm:f>
          </x14:formula1>
          <xm:sqref>C54:C63</xm:sqref>
        </x14:dataValidation>
        <x14:dataValidation type="list" allowBlank="1" showInputMessage="1" showErrorMessage="1" xr:uid="{DA5739E6-469C-4F19-957F-09F85BFD0526}">
          <x14:formula1>
            <xm:f>'Fixed Data'!$A$55:$A$78</xm:f>
          </x14:formula1>
          <xm:sqref>B54:B63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3FB2D-D7D9-4E5C-829C-23F22B45BCEE}">
  <sheetPr>
    <tabColor theme="9" tint="0.59999389629810485"/>
  </sheetPr>
  <dimension ref="A1:S34"/>
  <sheetViews>
    <sheetView topLeftCell="A13" workbookViewId="0">
      <selection sqref="A1:S34"/>
    </sheetView>
  </sheetViews>
  <sheetFormatPr defaultRowHeight="13.5"/>
  <cols>
    <col min="1" max="1" width="22" customWidth="1"/>
  </cols>
  <sheetData>
    <row r="1" spans="1:19">
      <c r="A1" s="4" t="s">
        <v>506</v>
      </c>
    </row>
    <row r="2" spans="1:19" ht="13.5" customHeight="1">
      <c r="A2" s="467" t="s">
        <v>507</v>
      </c>
      <c r="B2" s="467"/>
      <c r="C2" s="467"/>
      <c r="D2" s="467"/>
      <c r="E2" s="467"/>
      <c r="F2" s="467"/>
      <c r="G2" s="467"/>
      <c r="H2" s="467"/>
      <c r="I2" s="467"/>
      <c r="J2" s="467"/>
      <c r="K2" s="467"/>
      <c r="L2" s="467"/>
      <c r="M2" s="467"/>
      <c r="N2" s="467"/>
      <c r="O2" s="467"/>
      <c r="P2" s="467"/>
      <c r="Q2" s="467"/>
      <c r="R2" s="467"/>
      <c r="S2" s="467"/>
    </row>
    <row r="3" spans="1:19">
      <c r="A3" s="467"/>
      <c r="B3" s="467"/>
      <c r="C3" s="467"/>
      <c r="D3" s="467"/>
      <c r="E3" s="467"/>
      <c r="F3" s="467"/>
      <c r="G3" s="467"/>
      <c r="H3" s="467"/>
      <c r="I3" s="467"/>
      <c r="J3" s="467"/>
      <c r="K3" s="467"/>
      <c r="L3" s="467"/>
      <c r="M3" s="467"/>
      <c r="N3" s="467"/>
      <c r="O3" s="467"/>
      <c r="P3" s="467"/>
      <c r="Q3" s="467"/>
      <c r="R3" s="467"/>
      <c r="S3" s="467"/>
    </row>
    <row r="4" spans="1:19">
      <c r="A4" s="467"/>
      <c r="B4" s="467"/>
      <c r="C4" s="467"/>
      <c r="D4" s="467"/>
      <c r="E4" s="467"/>
      <c r="F4" s="467"/>
      <c r="G4" s="467"/>
      <c r="H4" s="467"/>
      <c r="I4" s="467"/>
      <c r="J4" s="467"/>
      <c r="K4" s="467"/>
      <c r="L4" s="467"/>
      <c r="M4" s="467"/>
      <c r="N4" s="467"/>
      <c r="O4" s="467"/>
      <c r="P4" s="467"/>
      <c r="Q4" s="467"/>
      <c r="R4" s="467"/>
      <c r="S4" s="467"/>
    </row>
    <row r="6" spans="1:19">
      <c r="A6" s="4" t="s">
        <v>508</v>
      </c>
    </row>
    <row r="19" spans="1:19">
      <c r="A19" s="4" t="s">
        <v>509</v>
      </c>
    </row>
    <row r="20" spans="1:19" ht="13.5" customHeight="1">
      <c r="A20" s="467" t="s">
        <v>510</v>
      </c>
      <c r="B20" s="467"/>
      <c r="C20" s="467"/>
      <c r="D20" s="467"/>
      <c r="E20" s="467"/>
      <c r="F20" s="467"/>
      <c r="G20" s="467"/>
      <c r="H20" s="467"/>
      <c r="I20" s="467"/>
      <c r="J20" s="467"/>
      <c r="K20" s="467"/>
      <c r="L20" s="467"/>
      <c r="M20" s="467"/>
      <c r="N20" s="467"/>
      <c r="O20" s="467"/>
      <c r="P20" s="467"/>
      <c r="Q20" s="467"/>
      <c r="R20" s="467"/>
      <c r="S20" s="467"/>
    </row>
    <row r="21" spans="1:19" ht="25.5" customHeight="1">
      <c r="A21" s="467"/>
      <c r="B21" s="467"/>
      <c r="C21" s="467"/>
      <c r="D21" s="467"/>
      <c r="E21" s="467"/>
      <c r="F21" s="467"/>
      <c r="G21" s="467"/>
      <c r="H21" s="467"/>
      <c r="I21" s="467"/>
      <c r="J21" s="467"/>
      <c r="K21" s="467"/>
      <c r="L21" s="467"/>
      <c r="M21" s="467"/>
      <c r="N21" s="467"/>
      <c r="O21" s="467"/>
      <c r="P21" s="467"/>
      <c r="Q21" s="467"/>
      <c r="R21" s="467"/>
      <c r="S21" s="467"/>
    </row>
    <row r="23" spans="1:19">
      <c r="A23" s="158" t="s">
        <v>492</v>
      </c>
      <c r="B23" s="468" t="s">
        <v>511</v>
      </c>
      <c r="C23" s="468"/>
      <c r="D23" s="468"/>
      <c r="E23" s="468"/>
      <c r="F23" s="468"/>
      <c r="G23" s="468"/>
      <c r="H23" s="468"/>
      <c r="I23" s="468"/>
      <c r="J23" s="468"/>
      <c r="K23" s="468"/>
      <c r="L23" s="468"/>
      <c r="M23" s="468"/>
      <c r="N23" s="468"/>
      <c r="O23" s="468"/>
      <c r="P23" s="468"/>
      <c r="Q23" s="468"/>
      <c r="R23" s="468"/>
      <c r="S23" s="468"/>
    </row>
    <row r="24" spans="1:19">
      <c r="A24" s="158" t="s">
        <v>493</v>
      </c>
      <c r="B24" s="468" t="s">
        <v>512</v>
      </c>
      <c r="C24" s="468"/>
      <c r="D24" s="468"/>
      <c r="E24" s="468"/>
      <c r="F24" s="468"/>
      <c r="G24" s="468"/>
      <c r="H24" s="468"/>
      <c r="I24" s="468"/>
      <c r="J24" s="468"/>
      <c r="K24" s="468"/>
      <c r="L24" s="468"/>
      <c r="M24" s="468"/>
      <c r="N24" s="468"/>
      <c r="O24" s="468"/>
      <c r="P24" s="468"/>
      <c r="Q24" s="468"/>
      <c r="R24" s="468"/>
      <c r="S24" s="468"/>
    </row>
    <row r="25" spans="1:19">
      <c r="A25" s="159" t="s">
        <v>395</v>
      </c>
      <c r="B25" s="468" t="s">
        <v>513</v>
      </c>
      <c r="C25" s="468"/>
      <c r="D25" s="468"/>
      <c r="E25" s="468"/>
      <c r="F25" s="468"/>
      <c r="G25" s="468"/>
      <c r="H25" s="468"/>
      <c r="I25" s="468"/>
      <c r="J25" s="468"/>
      <c r="K25" s="468"/>
      <c r="L25" s="468"/>
      <c r="M25" s="468"/>
      <c r="N25" s="468"/>
      <c r="O25" s="468"/>
      <c r="P25" s="468"/>
      <c r="Q25" s="468"/>
      <c r="R25" s="468"/>
      <c r="S25" s="468"/>
    </row>
    <row r="26" spans="1:19">
      <c r="A26" s="159" t="s">
        <v>471</v>
      </c>
      <c r="B26" s="468" t="s">
        <v>513</v>
      </c>
      <c r="C26" s="468"/>
      <c r="D26" s="468"/>
      <c r="E26" s="468"/>
      <c r="F26" s="468"/>
      <c r="G26" s="468"/>
      <c r="H26" s="468"/>
      <c r="I26" s="468"/>
      <c r="J26" s="468"/>
      <c r="K26" s="468"/>
      <c r="L26" s="468"/>
      <c r="M26" s="468"/>
      <c r="N26" s="468"/>
      <c r="O26" s="468"/>
      <c r="P26" s="468"/>
      <c r="Q26" s="468"/>
      <c r="R26" s="468"/>
      <c r="S26" s="468"/>
    </row>
    <row r="27" spans="1:19">
      <c r="A27" s="159" t="s">
        <v>472</v>
      </c>
      <c r="B27" s="468" t="s">
        <v>513</v>
      </c>
      <c r="C27" s="468"/>
      <c r="D27" s="468"/>
      <c r="E27" s="468"/>
      <c r="F27" s="468"/>
      <c r="G27" s="468"/>
      <c r="H27" s="468"/>
      <c r="I27" s="468"/>
      <c r="J27" s="468"/>
      <c r="K27" s="468"/>
      <c r="L27" s="468"/>
      <c r="M27" s="468"/>
      <c r="N27" s="468"/>
      <c r="O27" s="468"/>
      <c r="P27" s="468"/>
      <c r="Q27" s="468"/>
      <c r="R27" s="468"/>
      <c r="S27" s="468"/>
    </row>
    <row r="31" spans="1:19">
      <c r="A31" s="4" t="s">
        <v>514</v>
      </c>
    </row>
    <row r="32" spans="1:19">
      <c r="A32" t="s">
        <v>515</v>
      </c>
    </row>
    <row r="34" spans="1:1">
      <c r="A34" s="4" t="s">
        <v>516</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tabColor rgb="FF92D050"/>
    <pageSetUpPr autoPageBreaks="0"/>
  </sheetPr>
  <dimension ref="A1:BB358"/>
  <sheetViews>
    <sheetView zoomScale="85" zoomScaleNormal="85" workbookViewId="0">
      <selection activeCell="C6" sqref="C6"/>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07" t="s">
        <v>342</v>
      </c>
      <c r="J2" s="408"/>
      <c r="K2" s="408"/>
      <c r="L2" s="408"/>
      <c r="M2" s="408"/>
      <c r="N2" s="408"/>
      <c r="O2" s="408"/>
      <c r="P2" s="408"/>
      <c r="Q2" s="408"/>
      <c r="R2" s="408"/>
      <c r="S2" s="408"/>
      <c r="T2" s="408"/>
      <c r="U2" s="409"/>
    </row>
    <row r="3" spans="1:21" ht="13.5" customHeight="1" outlineLevel="1" thickBot="1">
      <c r="A3" s="3"/>
      <c r="B3" s="7"/>
      <c r="F3" s="24"/>
      <c r="G3" s="10"/>
      <c r="I3" s="410" t="s">
        <v>343</v>
      </c>
      <c r="J3" s="411"/>
      <c r="K3" s="411"/>
      <c r="L3" s="411"/>
      <c r="M3" s="411"/>
      <c r="N3" s="412"/>
      <c r="O3" s="1"/>
      <c r="P3" s="416" t="s">
        <v>344</v>
      </c>
      <c r="Q3" s="417"/>
      <c r="R3" s="417"/>
      <c r="S3" s="417"/>
      <c r="T3" s="417"/>
      <c r="U3" s="418"/>
    </row>
    <row r="4" spans="1:21" ht="56.25" customHeight="1" outlineLevel="1">
      <c r="A4" s="31" t="s">
        <v>158</v>
      </c>
      <c r="B4" s="86" t="s">
        <v>572</v>
      </c>
      <c r="E4" s="53" t="s">
        <v>346</v>
      </c>
      <c r="F4" s="91">
        <v>45632</v>
      </c>
      <c r="G4" s="28"/>
      <c r="H4" s="10"/>
      <c r="I4" s="413"/>
      <c r="J4" s="414"/>
      <c r="K4" s="414"/>
      <c r="L4" s="414"/>
      <c r="M4" s="414"/>
      <c r="N4" s="415"/>
      <c r="P4" s="419"/>
      <c r="Q4" s="420"/>
      <c r="R4" s="420"/>
      <c r="S4" s="420"/>
      <c r="T4" s="420"/>
      <c r="U4" s="421"/>
    </row>
    <row r="5" spans="1:21" ht="12.75" customHeight="1" outlineLevel="1">
      <c r="A5" s="13" t="s">
        <v>347</v>
      </c>
      <c r="B5" s="88" t="s">
        <v>348</v>
      </c>
      <c r="E5" s="14"/>
      <c r="H5" s="10"/>
      <c r="I5" s="422" t="s">
        <v>173</v>
      </c>
      <c r="J5" s="434"/>
      <c r="K5" s="434"/>
      <c r="L5" s="434"/>
      <c r="M5" s="434"/>
      <c r="N5" s="435"/>
      <c r="P5" s="422" t="s">
        <v>349</v>
      </c>
      <c r="Q5" s="434"/>
      <c r="R5" s="434"/>
      <c r="S5" s="434"/>
      <c r="T5" s="434"/>
      <c r="U5" s="435"/>
    </row>
    <row r="6" spans="1:21" outlineLevel="1">
      <c r="A6" s="13" t="s">
        <v>350</v>
      </c>
      <c r="B6" s="88" t="s">
        <v>351</v>
      </c>
      <c r="E6" s="53" t="s">
        <v>352</v>
      </c>
      <c r="F6" s="90" t="s">
        <v>353</v>
      </c>
      <c r="H6" s="10"/>
      <c r="I6" s="436"/>
      <c r="J6" s="437"/>
      <c r="K6" s="437"/>
      <c r="L6" s="437"/>
      <c r="M6" s="437"/>
      <c r="N6" s="438"/>
      <c r="P6" s="436"/>
      <c r="Q6" s="437"/>
      <c r="R6" s="437"/>
      <c r="S6" s="437"/>
      <c r="T6" s="437"/>
      <c r="U6" s="438"/>
    </row>
    <row r="7" spans="1:21" outlineLevel="1">
      <c r="A7" s="13" t="s">
        <v>354</v>
      </c>
      <c r="B7" s="88" t="s">
        <v>175</v>
      </c>
      <c r="E7" s="14"/>
      <c r="H7" s="10"/>
      <c r="I7" s="436"/>
      <c r="J7" s="437"/>
      <c r="K7" s="437"/>
      <c r="L7" s="437"/>
      <c r="M7" s="437"/>
      <c r="N7" s="438"/>
      <c r="P7" s="436"/>
      <c r="Q7" s="437"/>
      <c r="R7" s="437"/>
      <c r="S7" s="437"/>
      <c r="T7" s="437"/>
      <c r="U7" s="438"/>
    </row>
    <row r="8" spans="1:21" ht="41" outlineLevel="1" thickBot="1">
      <c r="A8" s="34" t="s">
        <v>355</v>
      </c>
      <c r="B8" s="89" t="s">
        <v>356</v>
      </c>
      <c r="E8" s="14"/>
      <c r="H8" s="10"/>
      <c r="I8" s="436"/>
      <c r="J8" s="437"/>
      <c r="K8" s="437"/>
      <c r="L8" s="437"/>
      <c r="M8" s="437"/>
      <c r="N8" s="438"/>
      <c r="P8" s="436"/>
      <c r="Q8" s="437"/>
      <c r="R8" s="437"/>
      <c r="S8" s="437"/>
      <c r="T8" s="437"/>
      <c r="U8" s="438"/>
    </row>
    <row r="9" spans="1:21" outlineLevel="1">
      <c r="E9" s="14"/>
      <c r="H9" s="10"/>
      <c r="I9" s="436"/>
      <c r="J9" s="437"/>
      <c r="K9" s="437"/>
      <c r="L9" s="437"/>
      <c r="M9" s="437"/>
      <c r="N9" s="438"/>
      <c r="P9" s="436"/>
      <c r="Q9" s="437"/>
      <c r="R9" s="437"/>
      <c r="S9" s="437"/>
      <c r="T9" s="437"/>
      <c r="U9" s="438"/>
    </row>
    <row r="10" spans="1:21" ht="14" outlineLevel="1" thickBot="1">
      <c r="A10" s="32" t="s">
        <v>357</v>
      </c>
      <c r="B10" s="35">
        <f>Baseline!B10</f>
        <v>2027</v>
      </c>
      <c r="E10" s="14"/>
      <c r="H10" s="10"/>
      <c r="I10" s="436"/>
      <c r="J10" s="437"/>
      <c r="K10" s="437"/>
      <c r="L10" s="437"/>
      <c r="M10" s="437"/>
      <c r="N10" s="438"/>
      <c r="P10" s="436"/>
      <c r="Q10" s="437"/>
      <c r="R10" s="437"/>
      <c r="S10" s="437"/>
      <c r="T10" s="437"/>
      <c r="U10" s="438"/>
    </row>
    <row r="11" spans="1:21" outlineLevel="1">
      <c r="A11" s="16"/>
      <c r="H11" s="10"/>
      <c r="I11" s="436"/>
      <c r="J11" s="437"/>
      <c r="K11" s="437"/>
      <c r="L11" s="437"/>
      <c r="M11" s="437"/>
      <c r="N11" s="438"/>
      <c r="P11" s="436"/>
      <c r="Q11" s="437"/>
      <c r="R11" s="437"/>
      <c r="S11" s="437"/>
      <c r="T11" s="437"/>
      <c r="U11" s="438"/>
    </row>
    <row r="12" spans="1:21" ht="40.5" outlineLevel="1">
      <c r="A12" s="26" t="s">
        <v>358</v>
      </c>
      <c r="B12" s="26" t="s">
        <v>359</v>
      </c>
      <c r="C12" s="26" t="s">
        <v>360</v>
      </c>
      <c r="D12" s="26" t="s">
        <v>361</v>
      </c>
      <c r="E12" s="26" t="s">
        <v>362</v>
      </c>
      <c r="F12" s="26" t="s">
        <v>363</v>
      </c>
      <c r="G12" s="26" t="s">
        <v>364</v>
      </c>
      <c r="I12" s="436"/>
      <c r="J12" s="437"/>
      <c r="K12" s="437"/>
      <c r="L12" s="437"/>
      <c r="M12" s="437"/>
      <c r="N12" s="438"/>
      <c r="P12" s="436"/>
      <c r="Q12" s="437"/>
      <c r="R12" s="437"/>
      <c r="S12" s="437"/>
      <c r="T12" s="437"/>
      <c r="U12" s="438"/>
    </row>
    <row r="13" spans="1:21" outlineLevel="1">
      <c r="A13" s="58">
        <v>2035</v>
      </c>
      <c r="B13" s="21">
        <f t="shared" ref="B13:B18" si="0">INDEX($E$204:$AW$204,1,MATCH($A13,$E$53:$BB$53,0))</f>
        <v>-201.66839571701075</v>
      </c>
      <c r="C13" s="21">
        <f>B13-Baseline!B13</f>
        <v>2.3583743612560966</v>
      </c>
      <c r="D13" s="21">
        <f t="shared" ref="D13:D18" si="1">INDEX($E$205:$AW$205,1,MATCH($A13,$E$53:$BB$53,0))</f>
        <v>-174.89575553093675</v>
      </c>
      <c r="E13" s="21">
        <f>D13-Baseline!D13</f>
        <v>2.0880305349974719</v>
      </c>
      <c r="F13" s="21">
        <f t="shared" ref="F13:F18" si="2">INDEX($E$206:$AW$206,1,MATCH($A13,$E$53:$BB$53,0))</f>
        <v>-228.44132559614459</v>
      </c>
      <c r="G13" s="21">
        <f>F13-Baseline!F13</f>
        <v>2.6284374504075174</v>
      </c>
      <c r="I13" s="436"/>
      <c r="J13" s="437"/>
      <c r="K13" s="437"/>
      <c r="L13" s="437"/>
      <c r="M13" s="437"/>
      <c r="N13" s="438"/>
      <c r="P13" s="436"/>
      <c r="Q13" s="437"/>
      <c r="R13" s="437"/>
      <c r="S13" s="437"/>
      <c r="T13" s="437"/>
      <c r="U13" s="438"/>
    </row>
    <row r="14" spans="1:21" outlineLevel="1">
      <c r="A14" s="58">
        <v>2040</v>
      </c>
      <c r="B14" s="21">
        <f t="shared" si="0"/>
        <v>-312.7208760606473</v>
      </c>
      <c r="C14" s="21">
        <f>B14-Baseline!B14</f>
        <v>5.5854600750421355</v>
      </c>
      <c r="D14" s="21">
        <f t="shared" si="1"/>
        <v>-272.12064906761958</v>
      </c>
      <c r="E14" s="21">
        <f>D14-Baseline!D14</f>
        <v>5.10786817796901</v>
      </c>
      <c r="F14" s="21">
        <f t="shared" si="2"/>
        <v>-353.36034095885202</v>
      </c>
      <c r="G14" s="21">
        <f>F14-Baseline!F14</f>
        <v>6.0633549442634944</v>
      </c>
      <c r="I14" s="436"/>
      <c r="J14" s="437"/>
      <c r="K14" s="437"/>
      <c r="L14" s="437"/>
      <c r="M14" s="437"/>
      <c r="N14" s="438"/>
      <c r="P14" s="436"/>
      <c r="Q14" s="437"/>
      <c r="R14" s="437"/>
      <c r="S14" s="437"/>
      <c r="T14" s="437"/>
      <c r="U14" s="438"/>
    </row>
    <row r="15" spans="1:21" outlineLevel="1">
      <c r="A15" s="58">
        <v>2045</v>
      </c>
      <c r="B15" s="21">
        <f t="shared" si="0"/>
        <v>-425.06550159125618</v>
      </c>
      <c r="C15" s="21">
        <f>B15-Baseline!B15</f>
        <v>9.861364228709931</v>
      </c>
      <c r="D15" s="21">
        <f t="shared" si="1"/>
        <v>-371.24557947721701</v>
      </c>
      <c r="E15" s="21">
        <f>D15-Baseline!D15</f>
        <v>9.1855813365682479</v>
      </c>
      <c r="F15" s="21">
        <f t="shared" si="2"/>
        <v>-478.90596526865113</v>
      </c>
      <c r="G15" s="21">
        <f>F15-Baseline!F15</f>
        <v>10.53716980458023</v>
      </c>
      <c r="I15" s="436"/>
      <c r="J15" s="437"/>
      <c r="K15" s="437"/>
      <c r="L15" s="437"/>
      <c r="M15" s="437"/>
      <c r="N15" s="438"/>
      <c r="P15" s="436"/>
      <c r="Q15" s="437"/>
      <c r="R15" s="437"/>
      <c r="S15" s="437"/>
      <c r="T15" s="437"/>
      <c r="U15" s="438"/>
    </row>
    <row r="16" spans="1:21" outlineLevel="1">
      <c r="A16" s="58">
        <v>2050</v>
      </c>
      <c r="B16" s="21">
        <f t="shared" si="0"/>
        <v>-539.39899242708236</v>
      </c>
      <c r="C16" s="21">
        <f>B16-Baseline!B16</f>
        <v>14.944357687517368</v>
      </c>
      <c r="D16" s="21">
        <f t="shared" si="1"/>
        <v>-472.96660537728962</v>
      </c>
      <c r="E16" s="21">
        <f>D16-Baseline!D16</f>
        <v>14.079433243925791</v>
      </c>
      <c r="F16" s="21">
        <f t="shared" si="2"/>
        <v>-605.82141189832623</v>
      </c>
      <c r="G16" s="21">
        <f>F16-Baseline!F16</f>
        <v>15.808847276586448</v>
      </c>
      <c r="I16" s="436"/>
      <c r="J16" s="437"/>
      <c r="K16" s="437"/>
      <c r="L16" s="437"/>
      <c r="M16" s="437"/>
      <c r="N16" s="438"/>
      <c r="P16" s="436"/>
      <c r="Q16" s="437"/>
      <c r="R16" s="437"/>
      <c r="S16" s="437"/>
      <c r="T16" s="437"/>
      <c r="U16" s="438"/>
    </row>
    <row r="17" spans="1:21" outlineLevel="1">
      <c r="A17" s="58">
        <v>2060</v>
      </c>
      <c r="B17" s="21">
        <f t="shared" si="0"/>
        <v>-941.53200238115289</v>
      </c>
      <c r="C17" s="21">
        <f>B17-Baseline!B17</f>
        <v>36.85486740951751</v>
      </c>
      <c r="D17" s="21">
        <f t="shared" si="1"/>
        <v>-851.59625303985058</v>
      </c>
      <c r="E17" s="21">
        <f>D17-Baseline!D17</f>
        <v>35.63731646523695</v>
      </c>
      <c r="F17" s="21">
        <f t="shared" si="2"/>
        <v>-1031.2403530516308</v>
      </c>
      <c r="G17" s="21">
        <f>F17-Baseline!F17</f>
        <v>38.068721162943575</v>
      </c>
      <c r="I17" s="436"/>
      <c r="J17" s="437"/>
      <c r="K17" s="437"/>
      <c r="L17" s="437"/>
      <c r="M17" s="437"/>
      <c r="N17" s="438"/>
      <c r="P17" s="436"/>
      <c r="Q17" s="437"/>
      <c r="R17" s="437"/>
      <c r="S17" s="437"/>
      <c r="T17" s="437"/>
      <c r="U17" s="438"/>
    </row>
    <row r="18" spans="1:21" outlineLevel="1">
      <c r="A18" s="58">
        <v>2070</v>
      </c>
      <c r="B18" s="21">
        <f t="shared" si="0"/>
        <v>-1373.3442763975406</v>
      </c>
      <c r="C18" s="21">
        <f>B18-Baseline!B18</f>
        <v>61.238984175108499</v>
      </c>
      <c r="D18" s="21">
        <f t="shared" si="1"/>
        <v>-1261.6166457031632</v>
      </c>
      <c r="E18" s="21">
        <f>D18-Baseline!D18</f>
        <v>59.694266572048491</v>
      </c>
      <c r="F18" s="21">
        <f t="shared" si="2"/>
        <v>-1484.470940186143</v>
      </c>
      <c r="G18" s="21">
        <f>F18-Baseline!F18</f>
        <v>62.774395989543109</v>
      </c>
      <c r="I18" s="439"/>
      <c r="J18" s="440"/>
      <c r="K18" s="440"/>
      <c r="L18" s="440"/>
      <c r="M18" s="440"/>
      <c r="N18" s="441"/>
      <c r="P18" s="439"/>
      <c r="Q18" s="440"/>
      <c r="R18" s="440"/>
      <c r="S18" s="440"/>
      <c r="T18" s="440"/>
      <c r="U18" s="441"/>
    </row>
    <row r="19" spans="1:21" ht="14" outlineLevel="1" thickBot="1">
      <c r="A19" s="442"/>
      <c r="B19" s="442"/>
      <c r="I19" s="250"/>
      <c r="J19" s="251"/>
      <c r="K19" s="251"/>
      <c r="L19" s="251"/>
      <c r="M19" s="251"/>
      <c r="N19" s="251"/>
      <c r="P19" s="249"/>
      <c r="Q19" s="249"/>
      <c r="R19" s="249"/>
      <c r="S19" s="249"/>
      <c r="T19" s="249"/>
      <c r="U19" s="232"/>
    </row>
    <row r="20" spans="1:21" ht="26.25" customHeight="1" outlineLevel="1">
      <c r="A20" s="54" t="s">
        <v>365</v>
      </c>
      <c r="B20" s="55">
        <f>Baseline!B20</f>
        <v>0.33700000000000002</v>
      </c>
      <c r="E20" s="154"/>
      <c r="I20" s="431" t="s">
        <v>366</v>
      </c>
      <c r="J20" s="432"/>
      <c r="K20" s="432"/>
      <c r="L20" s="432"/>
      <c r="M20" s="432"/>
      <c r="N20" s="433"/>
      <c r="P20" s="431" t="s">
        <v>367</v>
      </c>
      <c r="Q20" s="432"/>
      <c r="R20" s="432"/>
      <c r="S20" s="432"/>
      <c r="T20" s="432"/>
      <c r="U20" s="433"/>
    </row>
    <row r="21" spans="1:21" ht="12.75" customHeight="1" outlineLevel="1">
      <c r="A21" s="154"/>
      <c r="B21" s="155"/>
      <c r="I21" s="422" t="s">
        <v>368</v>
      </c>
      <c r="J21" s="434"/>
      <c r="K21" s="434"/>
      <c r="L21" s="434"/>
      <c r="M21" s="434"/>
      <c r="N21" s="435"/>
      <c r="P21" s="422" t="s">
        <v>174</v>
      </c>
      <c r="Q21" s="423"/>
      <c r="R21" s="423"/>
      <c r="S21" s="423"/>
      <c r="T21" s="423"/>
      <c r="U21" s="424"/>
    </row>
    <row r="22" spans="1:21" ht="12.75" customHeight="1" outlineLevel="1">
      <c r="A22" s="154"/>
      <c r="B22" s="155"/>
      <c r="I22" s="436"/>
      <c r="J22" s="437"/>
      <c r="K22" s="437"/>
      <c r="L22" s="437"/>
      <c r="M22" s="437"/>
      <c r="N22" s="438"/>
      <c r="P22" s="425"/>
      <c r="Q22" s="426"/>
      <c r="R22" s="426"/>
      <c r="S22" s="426"/>
      <c r="T22" s="426"/>
      <c r="U22" s="427"/>
    </row>
    <row r="23" spans="1:21" outlineLevel="1">
      <c r="A23" s="154"/>
      <c r="B23" s="457" t="s">
        <v>369</v>
      </c>
      <c r="C23" s="458"/>
      <c r="D23" s="458"/>
      <c r="E23" s="458"/>
      <c r="F23" s="458"/>
      <c r="G23" s="459"/>
      <c r="I23" s="436"/>
      <c r="J23" s="437"/>
      <c r="K23" s="437"/>
      <c r="L23" s="437"/>
      <c r="M23" s="437"/>
      <c r="N23" s="438"/>
      <c r="P23" s="425"/>
      <c r="Q23" s="426"/>
      <c r="R23" s="426"/>
      <c r="S23" s="426"/>
      <c r="T23" s="426"/>
      <c r="U23" s="427"/>
    </row>
    <row r="24" spans="1:21" outlineLevel="1">
      <c r="B24" s="17">
        <v>2027</v>
      </c>
      <c r="C24" s="17">
        <v>2028</v>
      </c>
      <c r="D24" s="17">
        <v>2029</v>
      </c>
      <c r="E24" s="17">
        <v>2030</v>
      </c>
      <c r="F24" s="17">
        <v>2031</v>
      </c>
      <c r="G24" s="17" t="s">
        <v>370</v>
      </c>
      <c r="I24" s="436"/>
      <c r="J24" s="437"/>
      <c r="K24" s="437"/>
      <c r="L24" s="437"/>
      <c r="M24" s="437"/>
      <c r="N24" s="438"/>
      <c r="P24" s="425"/>
      <c r="Q24" s="426"/>
      <c r="R24" s="426"/>
      <c r="S24" s="426"/>
      <c r="T24" s="426"/>
      <c r="U24" s="427"/>
    </row>
    <row r="25" spans="1:21" ht="14" outlineLevel="1" thickBot="1">
      <c r="B25" s="30" t="s">
        <v>371</v>
      </c>
      <c r="C25" s="30" t="s">
        <v>371</v>
      </c>
      <c r="D25" s="30" t="s">
        <v>371</v>
      </c>
      <c r="E25" s="30" t="s">
        <v>371</v>
      </c>
      <c r="F25" s="30" t="s">
        <v>371</v>
      </c>
      <c r="G25" s="30" t="s">
        <v>371</v>
      </c>
      <c r="I25" s="436"/>
      <c r="J25" s="437"/>
      <c r="K25" s="437"/>
      <c r="L25" s="437"/>
      <c r="M25" s="437"/>
      <c r="N25" s="438"/>
      <c r="P25" s="425"/>
      <c r="Q25" s="426"/>
      <c r="R25" s="426"/>
      <c r="S25" s="426"/>
      <c r="T25" s="426"/>
      <c r="U25" s="427"/>
    </row>
    <row r="26" spans="1:21" outlineLevel="1">
      <c r="A26" s="54" t="s">
        <v>372</v>
      </c>
      <c r="B26" s="21">
        <f>E64</f>
        <v>-3.085</v>
      </c>
      <c r="C26" s="21">
        <f>F64</f>
        <v>-3.085</v>
      </c>
      <c r="D26" s="21">
        <f>G64</f>
        <v>-3.085</v>
      </c>
      <c r="E26" s="21">
        <f>H64</f>
        <v>-3.085</v>
      </c>
      <c r="F26" s="21">
        <f>I64</f>
        <v>-3.085</v>
      </c>
      <c r="G26" s="21">
        <f>SUM(J64:BB64)</f>
        <v>0</v>
      </c>
      <c r="I26" s="436"/>
      <c r="J26" s="437"/>
      <c r="K26" s="437"/>
      <c r="L26" s="437"/>
      <c r="M26" s="437"/>
      <c r="N26" s="438"/>
      <c r="P26" s="425"/>
      <c r="Q26" s="426"/>
      <c r="R26" s="426"/>
      <c r="S26" s="426"/>
      <c r="T26" s="426"/>
      <c r="U26" s="427"/>
    </row>
    <row r="27" spans="1:21" outlineLevel="1">
      <c r="A27" s="54" t="s">
        <v>373</v>
      </c>
      <c r="B27" s="21">
        <f>E71+E77</f>
        <v>-1.0471060358164734</v>
      </c>
      <c r="C27" s="21">
        <f>F71+F77</f>
        <v>-1.053500401906625</v>
      </c>
      <c r="D27" s="21">
        <f>G71+G77</f>
        <v>-1.0587149254086312</v>
      </c>
      <c r="E27" s="21">
        <f>H71+H77</f>
        <v>-1.0655758350881721</v>
      </c>
      <c r="F27" s="21">
        <f>I71+I77</f>
        <v>-1.0729891554472479</v>
      </c>
      <c r="G27" s="21">
        <f>SUM(J71:BB71)+SUM(J77:BB77)</f>
        <v>-61.068932731995055</v>
      </c>
      <c r="I27" s="436"/>
      <c r="J27" s="437"/>
      <c r="K27" s="437"/>
      <c r="L27" s="437"/>
      <c r="M27" s="437"/>
      <c r="N27" s="438"/>
      <c r="P27" s="425"/>
      <c r="Q27" s="426"/>
      <c r="R27" s="426"/>
      <c r="S27" s="426"/>
      <c r="T27" s="426"/>
      <c r="U27" s="427"/>
    </row>
    <row r="28" spans="1:21" outlineLevel="1">
      <c r="A28" s="154"/>
      <c r="B28" s="248"/>
      <c r="C28" s="248"/>
      <c r="D28" s="248"/>
      <c r="E28" s="248"/>
      <c r="F28" s="248"/>
      <c r="G28" s="248"/>
      <c r="I28" s="436"/>
      <c r="J28" s="437"/>
      <c r="K28" s="437"/>
      <c r="L28" s="437"/>
      <c r="M28" s="437"/>
      <c r="N28" s="438"/>
      <c r="P28" s="425"/>
      <c r="Q28" s="426"/>
      <c r="R28" s="426"/>
      <c r="S28" s="426"/>
      <c r="T28" s="426"/>
      <c r="U28" s="427"/>
    </row>
    <row r="29" spans="1:21" ht="14" outlineLevel="1" thickBot="1">
      <c r="A29" s="154"/>
      <c r="B29" s="248"/>
      <c r="C29" s="248"/>
      <c r="D29" s="248"/>
      <c r="E29" s="248"/>
      <c r="F29" s="248"/>
      <c r="G29" s="248"/>
      <c r="I29" s="436"/>
      <c r="J29" s="437"/>
      <c r="K29" s="437"/>
      <c r="L29" s="437"/>
      <c r="M29" s="437"/>
      <c r="N29" s="438"/>
      <c r="P29" s="425"/>
      <c r="Q29" s="426"/>
      <c r="R29" s="426"/>
      <c r="S29" s="426"/>
      <c r="T29" s="426"/>
      <c r="U29" s="427"/>
    </row>
    <row r="30" spans="1:21" ht="14" outlineLevel="1" thickBot="1">
      <c r="A30" s="308"/>
      <c r="B30" s="309" t="s">
        <v>374</v>
      </c>
      <c r="C30" s="310" t="s">
        <v>375</v>
      </c>
      <c r="D30" s="461" t="s">
        <v>325</v>
      </c>
      <c r="E30" s="462"/>
      <c r="F30" s="462"/>
      <c r="G30" s="463"/>
      <c r="I30" s="436"/>
      <c r="J30" s="437"/>
      <c r="K30" s="437"/>
      <c r="L30" s="437"/>
      <c r="M30" s="437"/>
      <c r="N30" s="438"/>
      <c r="P30" s="425"/>
      <c r="Q30" s="426"/>
      <c r="R30" s="426"/>
      <c r="S30" s="426"/>
      <c r="T30" s="426"/>
      <c r="U30" s="427"/>
    </row>
    <row r="31" spans="1:21" outlineLevel="1">
      <c r="A31" s="454" t="s">
        <v>376</v>
      </c>
      <c r="B31" s="326" t="s">
        <v>518</v>
      </c>
      <c r="C31" s="307">
        <v>25</v>
      </c>
      <c r="D31" s="469" t="s">
        <v>519</v>
      </c>
      <c r="E31" s="470"/>
      <c r="F31" s="470"/>
      <c r="G31" s="471"/>
      <c r="I31" s="436"/>
      <c r="J31" s="437"/>
      <c r="K31" s="437"/>
      <c r="L31" s="437"/>
      <c r="M31" s="437"/>
      <c r="N31" s="438"/>
      <c r="P31" s="425"/>
      <c r="Q31" s="426"/>
      <c r="R31" s="426"/>
      <c r="S31" s="426"/>
      <c r="T31" s="426"/>
      <c r="U31" s="427"/>
    </row>
    <row r="32" spans="1:21" outlineLevel="1">
      <c r="A32" s="454"/>
      <c r="B32" s="326" t="s">
        <v>520</v>
      </c>
      <c r="C32" s="252">
        <v>25</v>
      </c>
      <c r="D32" s="425"/>
      <c r="E32" s="426"/>
      <c r="F32" s="426"/>
      <c r="G32" s="472"/>
      <c r="I32" s="436"/>
      <c r="J32" s="437"/>
      <c r="K32" s="437"/>
      <c r="L32" s="437"/>
      <c r="M32" s="437"/>
      <c r="N32" s="438"/>
      <c r="P32" s="425"/>
      <c r="Q32" s="426"/>
      <c r="R32" s="426"/>
      <c r="S32" s="426"/>
      <c r="T32" s="426"/>
      <c r="U32" s="427"/>
    </row>
    <row r="33" spans="1:21" outlineLevel="1">
      <c r="A33" s="454"/>
      <c r="B33" s="326" t="s">
        <v>521</v>
      </c>
      <c r="C33" s="252">
        <v>400</v>
      </c>
      <c r="D33" s="425"/>
      <c r="E33" s="426"/>
      <c r="F33" s="426"/>
      <c r="G33" s="472"/>
      <c r="I33" s="436"/>
      <c r="J33" s="437"/>
      <c r="K33" s="437"/>
      <c r="L33" s="437"/>
      <c r="M33" s="437"/>
      <c r="N33" s="438"/>
      <c r="P33" s="425"/>
      <c r="Q33" s="426"/>
      <c r="R33" s="426"/>
      <c r="S33" s="426"/>
      <c r="T33" s="426"/>
      <c r="U33" s="427"/>
    </row>
    <row r="34" spans="1:21" outlineLevel="1">
      <c r="A34" s="454"/>
      <c r="B34" s="326" t="s">
        <v>522</v>
      </c>
      <c r="C34" s="252">
        <v>10</v>
      </c>
      <c r="D34" s="425"/>
      <c r="E34" s="426"/>
      <c r="F34" s="426"/>
      <c r="G34" s="472"/>
      <c r="I34" s="436"/>
      <c r="J34" s="437"/>
      <c r="K34" s="437"/>
      <c r="L34" s="437"/>
      <c r="M34" s="437"/>
      <c r="N34" s="438"/>
      <c r="P34" s="425"/>
      <c r="Q34" s="426"/>
      <c r="R34" s="426"/>
      <c r="S34" s="426"/>
      <c r="T34" s="426"/>
      <c r="U34" s="427"/>
    </row>
    <row r="35" spans="1:21" outlineLevel="1">
      <c r="A35" s="454"/>
      <c r="B35" s="326" t="s">
        <v>523</v>
      </c>
      <c r="C35" s="252">
        <v>25</v>
      </c>
      <c r="D35" s="428"/>
      <c r="E35" s="429"/>
      <c r="F35" s="429"/>
      <c r="G35" s="473"/>
      <c r="I35" s="436"/>
      <c r="J35" s="437"/>
      <c r="K35" s="437"/>
      <c r="L35" s="437"/>
      <c r="M35" s="437"/>
      <c r="N35" s="438"/>
      <c r="P35" s="425"/>
      <c r="Q35" s="426"/>
      <c r="R35" s="426"/>
      <c r="S35" s="426"/>
      <c r="T35" s="426"/>
      <c r="U35" s="427"/>
    </row>
    <row r="36" spans="1:21" outlineLevel="1">
      <c r="A36" s="454"/>
      <c r="B36" s="312"/>
      <c r="C36" s="252"/>
      <c r="D36" s="403"/>
      <c r="E36" s="403"/>
      <c r="F36" s="403"/>
      <c r="G36" s="404"/>
      <c r="I36" s="436"/>
      <c r="J36" s="437"/>
      <c r="K36" s="437"/>
      <c r="L36" s="437"/>
      <c r="M36" s="437"/>
      <c r="N36" s="438"/>
      <c r="P36" s="425"/>
      <c r="Q36" s="426"/>
      <c r="R36" s="426"/>
      <c r="S36" s="426"/>
      <c r="T36" s="426"/>
      <c r="U36" s="427"/>
    </row>
    <row r="37" spans="1:21" outlineLevel="1">
      <c r="A37" s="454"/>
      <c r="B37" s="312"/>
      <c r="C37" s="252"/>
      <c r="D37" s="403"/>
      <c r="E37" s="403"/>
      <c r="F37" s="403"/>
      <c r="G37" s="404"/>
      <c r="I37" s="436"/>
      <c r="J37" s="437"/>
      <c r="K37" s="437"/>
      <c r="L37" s="437"/>
      <c r="M37" s="437"/>
      <c r="N37" s="438"/>
      <c r="P37" s="425"/>
      <c r="Q37" s="426"/>
      <c r="R37" s="426"/>
      <c r="S37" s="426"/>
      <c r="T37" s="426"/>
      <c r="U37" s="427"/>
    </row>
    <row r="38" spans="1:21" outlineLevel="1">
      <c r="A38" s="454"/>
      <c r="B38" s="312"/>
      <c r="C38" s="252"/>
      <c r="D38" s="403"/>
      <c r="E38" s="403"/>
      <c r="F38" s="403"/>
      <c r="G38" s="404"/>
      <c r="I38" s="436"/>
      <c r="J38" s="437"/>
      <c r="K38" s="437"/>
      <c r="L38" s="437"/>
      <c r="M38" s="437"/>
      <c r="N38" s="438"/>
      <c r="P38" s="425"/>
      <c r="Q38" s="426"/>
      <c r="R38" s="426"/>
      <c r="S38" s="426"/>
      <c r="T38" s="426"/>
      <c r="U38" s="427"/>
    </row>
    <row r="39" spans="1:21" outlineLevel="1">
      <c r="A39" s="454"/>
      <c r="B39" s="312"/>
      <c r="C39" s="252"/>
      <c r="D39" s="403"/>
      <c r="E39" s="403"/>
      <c r="F39" s="403"/>
      <c r="G39" s="404"/>
      <c r="I39" s="436"/>
      <c r="J39" s="437"/>
      <c r="K39" s="437"/>
      <c r="L39" s="437"/>
      <c r="M39" s="437"/>
      <c r="N39" s="438"/>
      <c r="P39" s="425"/>
      <c r="Q39" s="426"/>
      <c r="R39" s="426"/>
      <c r="S39" s="426"/>
      <c r="T39" s="426"/>
      <c r="U39" s="427"/>
    </row>
    <row r="40" spans="1:21" ht="14" outlineLevel="1" thickBot="1">
      <c r="A40" s="455"/>
      <c r="B40" s="313"/>
      <c r="C40" s="314"/>
      <c r="D40" s="464"/>
      <c r="E40" s="464"/>
      <c r="F40" s="464"/>
      <c r="G40" s="465"/>
      <c r="I40" s="436"/>
      <c r="J40" s="437"/>
      <c r="K40" s="437"/>
      <c r="L40" s="437"/>
      <c r="M40" s="437"/>
      <c r="N40" s="438"/>
      <c r="P40" s="425"/>
      <c r="Q40" s="426"/>
      <c r="R40" s="426"/>
      <c r="S40" s="426"/>
      <c r="T40" s="426"/>
      <c r="U40" s="427"/>
    </row>
    <row r="41" spans="1:21" outlineLevel="1">
      <c r="A41" s="154"/>
      <c r="B41" s="248"/>
      <c r="C41" s="248"/>
      <c r="D41" s="248"/>
      <c r="E41" s="248"/>
      <c r="F41" s="248"/>
      <c r="G41" s="248"/>
      <c r="I41" s="436"/>
      <c r="J41" s="437"/>
      <c r="K41" s="437"/>
      <c r="L41" s="437"/>
      <c r="M41" s="437"/>
      <c r="N41" s="438"/>
      <c r="P41" s="425"/>
      <c r="Q41" s="426"/>
      <c r="R41" s="426"/>
      <c r="S41" s="426"/>
      <c r="T41" s="426"/>
      <c r="U41" s="427"/>
    </row>
    <row r="42" spans="1:21" outlineLevel="1">
      <c r="A42" s="154"/>
      <c r="B42" s="248"/>
      <c r="C42" s="248"/>
      <c r="D42" s="248"/>
      <c r="E42" s="248"/>
      <c r="F42" s="248"/>
      <c r="G42" s="248"/>
      <c r="I42" s="436"/>
      <c r="J42" s="437"/>
      <c r="K42" s="437"/>
      <c r="L42" s="437"/>
      <c r="M42" s="437"/>
      <c r="N42" s="438"/>
      <c r="P42" s="425"/>
      <c r="Q42" s="426"/>
      <c r="R42" s="426"/>
      <c r="S42" s="426"/>
      <c r="T42" s="426"/>
      <c r="U42" s="427"/>
    </row>
    <row r="43" spans="1:21" outlineLevel="1">
      <c r="A43" s="154"/>
      <c r="B43" s="248"/>
      <c r="C43" s="248"/>
      <c r="D43" s="248"/>
      <c r="E43" s="248"/>
      <c r="F43" s="248"/>
      <c r="G43" s="248"/>
      <c r="I43" s="436"/>
      <c r="J43" s="437"/>
      <c r="K43" s="437"/>
      <c r="L43" s="437"/>
      <c r="M43" s="437"/>
      <c r="N43" s="438"/>
      <c r="P43" s="425"/>
      <c r="Q43" s="426"/>
      <c r="R43" s="426"/>
      <c r="S43" s="426"/>
      <c r="T43" s="426"/>
      <c r="U43" s="427"/>
    </row>
    <row r="44" spans="1:21" outlineLevel="1">
      <c r="A44" s="154"/>
      <c r="B44" s="248"/>
      <c r="C44" s="248"/>
      <c r="D44" s="248"/>
      <c r="E44" s="248"/>
      <c r="F44" s="248"/>
      <c r="G44" s="248"/>
      <c r="I44" s="436"/>
      <c r="J44" s="437"/>
      <c r="K44" s="437"/>
      <c r="L44" s="437"/>
      <c r="M44" s="437"/>
      <c r="N44" s="438"/>
      <c r="P44" s="425"/>
      <c r="Q44" s="426"/>
      <c r="R44" s="426"/>
      <c r="S44" s="426"/>
      <c r="T44" s="426"/>
      <c r="U44" s="427"/>
    </row>
    <row r="45" spans="1:21" outlineLevel="1">
      <c r="A45" s="154"/>
      <c r="B45" s="248"/>
      <c r="C45" s="248"/>
      <c r="D45" s="248"/>
      <c r="E45" s="248"/>
      <c r="F45" s="248"/>
      <c r="G45" s="248"/>
      <c r="I45" s="439"/>
      <c r="J45" s="440"/>
      <c r="K45" s="440"/>
      <c r="L45" s="440"/>
      <c r="M45" s="440"/>
      <c r="N45" s="441"/>
      <c r="P45" s="428"/>
      <c r="Q45" s="429"/>
      <c r="R45" s="429"/>
      <c r="S45" s="429"/>
      <c r="T45" s="429"/>
      <c r="U45" s="430"/>
    </row>
    <row r="46" spans="1:21" outlineLevel="1">
      <c r="A46" s="154"/>
      <c r="B46" s="248"/>
      <c r="C46" s="248"/>
      <c r="D46" s="248"/>
      <c r="E46" s="248"/>
      <c r="F46" s="248"/>
      <c r="G46" s="248"/>
    </row>
    <row r="47" spans="1:21">
      <c r="A47" s="154"/>
      <c r="B47" s="155"/>
    </row>
    <row r="48" spans="1:21" ht="15">
      <c r="A48" s="12" t="s">
        <v>379</v>
      </c>
    </row>
    <row r="49" spans="1:54" ht="15" outlineLevel="1">
      <c r="A49" s="12"/>
    </row>
    <row r="50" spans="1:54" ht="14" outlineLevel="1" thickBot="1">
      <c r="A50" s="4" t="s">
        <v>380</v>
      </c>
    </row>
    <row r="51" spans="1:54" outlineLevel="2">
      <c r="B51" s="19"/>
      <c r="C51" s="19"/>
      <c r="D51" s="19"/>
      <c r="E51" s="466" t="s">
        <v>272</v>
      </c>
      <c r="F51" s="456"/>
      <c r="G51" s="456"/>
      <c r="H51" s="456"/>
      <c r="I51" s="456"/>
      <c r="J51" s="456" t="s">
        <v>273</v>
      </c>
      <c r="K51" s="456"/>
      <c r="L51" s="456"/>
      <c r="M51" s="456"/>
      <c r="N51" s="456"/>
      <c r="O51" s="456" t="s">
        <v>274</v>
      </c>
      <c r="P51" s="456"/>
      <c r="Q51" s="456"/>
      <c r="R51" s="456"/>
      <c r="S51" s="456"/>
      <c r="T51" s="456" t="s">
        <v>275</v>
      </c>
      <c r="U51" s="456"/>
      <c r="V51" s="456"/>
      <c r="W51" s="456"/>
      <c r="X51" s="456"/>
      <c r="Y51" s="456" t="s">
        <v>381</v>
      </c>
      <c r="Z51" s="456"/>
      <c r="AA51" s="456"/>
      <c r="AB51" s="456"/>
      <c r="AC51" s="456"/>
      <c r="AD51" s="456" t="s">
        <v>382</v>
      </c>
      <c r="AE51" s="456"/>
      <c r="AF51" s="456"/>
      <c r="AG51" s="456"/>
      <c r="AH51" s="456"/>
      <c r="AI51" s="456" t="s">
        <v>383</v>
      </c>
      <c r="AJ51" s="456"/>
      <c r="AK51" s="456"/>
      <c r="AL51" s="456"/>
      <c r="AM51" s="456"/>
      <c r="AN51" s="456" t="s">
        <v>384</v>
      </c>
      <c r="AO51" s="456"/>
      <c r="AP51" s="456"/>
      <c r="AQ51" s="456"/>
      <c r="AR51" s="456"/>
      <c r="AS51" s="456" t="s">
        <v>385</v>
      </c>
      <c r="AT51" s="456"/>
      <c r="AU51" s="456"/>
      <c r="AV51" s="456"/>
      <c r="AW51" s="456"/>
      <c r="AX51" s="456" t="s">
        <v>386</v>
      </c>
      <c r="AY51" s="456"/>
      <c r="AZ51" s="456"/>
      <c r="BA51" s="456"/>
      <c r="BB51" s="460"/>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374</v>
      </c>
      <c r="C53" s="19" t="s">
        <v>387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43" t="s">
        <v>388</v>
      </c>
      <c r="B54" s="127" t="s">
        <v>309</v>
      </c>
      <c r="C54" s="127" t="s">
        <v>283</v>
      </c>
      <c r="D54" s="124" t="s">
        <v>389</v>
      </c>
      <c r="E54" s="242">
        <v>-0.47249999999999998</v>
      </c>
      <c r="F54" s="242">
        <v>-0.47249999999999998</v>
      </c>
      <c r="G54" s="242">
        <v>-0.47249999999999998</v>
      </c>
      <c r="H54" s="242">
        <v>-0.47249999999999998</v>
      </c>
      <c r="I54" s="242">
        <v>-0.47249999999999998</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44"/>
      <c r="B55" s="36" t="s">
        <v>309</v>
      </c>
      <c r="C55" s="121" t="s">
        <v>289</v>
      </c>
      <c r="D55" s="2" t="s">
        <v>389</v>
      </c>
      <c r="E55" s="241">
        <v>-0.1</v>
      </c>
      <c r="F55" s="241">
        <v>-0.1</v>
      </c>
      <c r="G55" s="241">
        <v>-0.1</v>
      </c>
      <c r="H55" s="241">
        <v>-0.1</v>
      </c>
      <c r="I55" s="241">
        <v>-0.1</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44"/>
      <c r="B56" s="36" t="s">
        <v>309</v>
      </c>
      <c r="C56" s="121" t="s">
        <v>295</v>
      </c>
      <c r="D56" s="2" t="s">
        <v>389</v>
      </c>
      <c r="E56" s="241">
        <v>-0.1125</v>
      </c>
      <c r="F56" s="241">
        <v>-0.1125</v>
      </c>
      <c r="G56" s="241">
        <v>-0.1125</v>
      </c>
      <c r="H56" s="241">
        <v>-0.1125</v>
      </c>
      <c r="I56" s="241">
        <v>-0.1125</v>
      </c>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44"/>
      <c r="B57" s="36" t="s">
        <v>309</v>
      </c>
      <c r="C57" s="121" t="s">
        <v>289</v>
      </c>
      <c r="D57" s="2" t="s">
        <v>524</v>
      </c>
      <c r="E57" s="241">
        <v>-2</v>
      </c>
      <c r="F57" s="241">
        <v>-2</v>
      </c>
      <c r="G57" s="241">
        <v>-2</v>
      </c>
      <c r="H57" s="241">
        <v>-2</v>
      </c>
      <c r="I57" s="241">
        <v>-2</v>
      </c>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44"/>
      <c r="B58" s="36" t="s">
        <v>309</v>
      </c>
      <c r="C58" s="121" t="s">
        <v>283</v>
      </c>
      <c r="D58" s="2" t="s">
        <v>525</v>
      </c>
      <c r="E58" s="241">
        <v>-0.4</v>
      </c>
      <c r="F58" s="241">
        <v>-0.4</v>
      </c>
      <c r="G58" s="241">
        <v>-0.4</v>
      </c>
      <c r="H58" s="241">
        <v>-0.4</v>
      </c>
      <c r="I58" s="241">
        <v>-0.4</v>
      </c>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44"/>
      <c r="B59" s="36"/>
      <c r="C59" s="121"/>
      <c r="D59" s="2" t="s">
        <v>389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44"/>
      <c r="B60" s="36"/>
      <c r="C60" s="121"/>
      <c r="D60" s="2" t="s">
        <v>389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44"/>
      <c r="B61" s="36"/>
      <c r="C61" s="121"/>
      <c r="D61" s="2" t="s">
        <v>389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44"/>
      <c r="B62" s="36"/>
      <c r="C62" s="121"/>
      <c r="D62" s="2" t="s">
        <v>389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44"/>
      <c r="B63" s="36"/>
      <c r="C63" s="121"/>
      <c r="D63" s="2" t="s">
        <v>389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45"/>
      <c r="B64" s="122" t="s">
        <v>390</v>
      </c>
      <c r="C64" s="296" t="s">
        <v>391</v>
      </c>
      <c r="D64" s="123" t="s">
        <v>389</v>
      </c>
      <c r="E64" s="23">
        <f>SUM(E54:E63)</f>
        <v>-3.085</v>
      </c>
      <c r="F64" s="23">
        <f t="shared" ref="F64:BB64" si="3">SUM(F54:F63)</f>
        <v>-3.085</v>
      </c>
      <c r="G64" s="23">
        <f t="shared" si="3"/>
        <v>-3.085</v>
      </c>
      <c r="H64" s="23">
        <f t="shared" si="3"/>
        <v>-3.085</v>
      </c>
      <c r="I64" s="23">
        <f t="shared" si="3"/>
        <v>-3.085</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51" t="s">
        <v>392</v>
      </c>
      <c r="B66" s="266"/>
      <c r="C66" s="267"/>
      <c r="D66" s="268" t="s">
        <v>389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52"/>
      <c r="B67" s="252"/>
      <c r="C67" s="267"/>
      <c r="D67" s="269" t="s">
        <v>389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52"/>
      <c r="B68" s="252"/>
      <c r="C68" s="267"/>
      <c r="D68" s="269" t="s">
        <v>389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52"/>
      <c r="B69" s="252"/>
      <c r="C69" s="267"/>
      <c r="D69" s="269" t="s">
        <v>389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52"/>
      <c r="B70" s="252"/>
      <c r="C70" s="267"/>
      <c r="D70" s="269" t="s">
        <v>389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53"/>
      <c r="B71" s="122" t="s">
        <v>393</v>
      </c>
      <c r="C71" s="123"/>
      <c r="D71" s="270" t="s">
        <v>389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51" t="s">
        <v>394</v>
      </c>
      <c r="B75" s="127" t="s">
        <v>395</v>
      </c>
      <c r="C75" s="274"/>
      <c r="D75" s="124" t="s">
        <v>389</v>
      </c>
      <c r="E75" s="275">
        <f>-E158*'Fixed Data'!$B$27/10^2</f>
        <v>-1.0471060358164734</v>
      </c>
      <c r="F75" s="275">
        <f>-F158*'Fixed Data'!$B$27/10^2</f>
        <v>-1.053500401906625</v>
      </c>
      <c r="G75" s="275">
        <f>-G158*'Fixed Data'!$B$27/10^2</f>
        <v>-1.0587149254086312</v>
      </c>
      <c r="H75" s="275">
        <f>-H158*'Fixed Data'!$B$27/10^2</f>
        <v>-1.0655758350881721</v>
      </c>
      <c r="I75" s="275">
        <f>-I158*'Fixed Data'!$B$27/10^2</f>
        <v>-1.0729891554472479</v>
      </c>
      <c r="J75" s="275">
        <f>-J158*'Fixed Data'!$B$27/10^2</f>
        <v>-1.0797526509443036</v>
      </c>
      <c r="K75" s="275">
        <f>-K158*'Fixed Data'!$B$27/10^2</f>
        <v>-1.0906118309079629</v>
      </c>
      <c r="L75" s="275">
        <f>-L158*'Fixed Data'!$B$27/10^2</f>
        <v>-1.1015802986599912</v>
      </c>
      <c r="M75" s="275">
        <f>-M158*'Fixed Data'!$B$27/10^2</f>
        <v>-1.1126591556157064</v>
      </c>
      <c r="N75" s="275">
        <f>-N158*'Fixed Data'!$B$27/10^2</f>
        <v>-1.1238495143214882</v>
      </c>
      <c r="O75" s="275">
        <f>-O158*'Fixed Data'!$B$27/10^2</f>
        <v>-1.135152498567999</v>
      </c>
      <c r="P75" s="275">
        <f>-P158*'Fixed Data'!$B$27/10^2</f>
        <v>-1.1465692435043737</v>
      </c>
      <c r="Q75" s="275">
        <f>-Q158*'Fixed Data'!$B$27/10^2</f>
        <v>-1.1581008957537258</v>
      </c>
      <c r="R75" s="275">
        <f>-R158*'Fixed Data'!$B$27/10^2</f>
        <v>-1.1697486135297688</v>
      </c>
      <c r="S75" s="275">
        <f>-S158*'Fixed Data'!$B$27/10^2</f>
        <v>-1.1815135667546792</v>
      </c>
      <c r="T75" s="275">
        <f>-T158*'Fixed Data'!$B$27/10^2</f>
        <v>-1.1933969371780955</v>
      </c>
      <c r="U75" s="275">
        <f>-U158*'Fixed Data'!$B$27/10^2</f>
        <v>-1.2053999184974356</v>
      </c>
      <c r="V75" s="275">
        <f>-V158*'Fixed Data'!$B$27/10^2</f>
        <v>-1.2175237164794079</v>
      </c>
      <c r="W75" s="275">
        <f>-W158*'Fixed Data'!$B$27/10^2</f>
        <v>-1.2297695490827156</v>
      </c>
      <c r="X75" s="275">
        <f>-X158*'Fixed Data'!$B$27/10^2</f>
        <v>-1.242138646582166</v>
      </c>
      <c r="Y75" s="275">
        <f>-Y158*'Fixed Data'!$B$27/10^2</f>
        <v>-1.254632251693921</v>
      </c>
      <c r="Z75" s="275">
        <f>-Z158*'Fixed Data'!$B$27/10^2</f>
        <v>-1.267251619702072</v>
      </c>
      <c r="AA75" s="275">
        <f>-AA158*'Fixed Data'!$B$27/10^2</f>
        <v>-1.2799980185865807</v>
      </c>
      <c r="AB75" s="275">
        <f>-AB158*'Fixed Data'!$B$27/10^2</f>
        <v>-1.2928727291524635</v>
      </c>
      <c r="AC75" s="275">
        <f>-AC158*'Fixed Data'!$B$27/10^2</f>
        <v>-1.3058770451603146</v>
      </c>
      <c r="AD75" s="275">
        <f>-AD158*'Fixed Data'!$B$27/10^2</f>
        <v>-1.319012273458309</v>
      </c>
      <c r="AE75" s="275">
        <f>-AE158*'Fixed Data'!$B$27/10^2</f>
        <v>-1.3322797341152517</v>
      </c>
      <c r="AF75" s="275">
        <f>-AF158*'Fixed Data'!$B$27/10^2</f>
        <v>-1.345680760555392</v>
      </c>
      <c r="AG75" s="275">
        <f>-AG158*'Fixed Data'!$B$27/10^2</f>
        <v>-1.3592166996943138</v>
      </c>
      <c r="AH75" s="275">
        <f>-AH158*'Fixed Data'!$B$27/10^2</f>
        <v>-1.3728889120763794</v>
      </c>
      <c r="AI75" s="275">
        <f>-AI158*'Fixed Data'!$B$27/10^2</f>
        <v>-1.3866987720136237</v>
      </c>
      <c r="AJ75" s="275">
        <f>-AJ158*'Fixed Data'!$B$27/10^2</f>
        <v>-1.400647667725903</v>
      </c>
      <c r="AK75" s="275">
        <f>-AK158*'Fixed Data'!$B$27/10^2</f>
        <v>-1.4147370014826941</v>
      </c>
      <c r="AL75" s="275">
        <f>-AL158*'Fixed Data'!$B$27/10^2</f>
        <v>-1.4289681897462545</v>
      </c>
      <c r="AM75" s="275">
        <f>-AM158*'Fixed Data'!$B$27/10^2</f>
        <v>-1.4433426633162727</v>
      </c>
      <c r="AN75" s="275">
        <f>-AN158*'Fixed Data'!$B$27/10^2</f>
        <v>-1.4578618674759682</v>
      </c>
      <c r="AO75" s="275">
        <f>-AO158*'Fixed Data'!$B$27/10^2</f>
        <v>-1.4725272621398455</v>
      </c>
      <c r="AP75" s="275">
        <f>-AP158*'Fixed Data'!$B$27/10^2</f>
        <v>-1.4873403220027754</v>
      </c>
      <c r="AQ75" s="275">
        <f>-AQ158*'Fixed Data'!$B$27/10^2</f>
        <v>-1.502302536690824</v>
      </c>
      <c r="AR75" s="275">
        <f>-AR158*'Fixed Data'!$B$27/10^2</f>
        <v>-1.5174154109134517</v>
      </c>
      <c r="AS75" s="275">
        <f>-AS158*'Fixed Data'!$B$27/10^2</f>
        <v>-1.5326804646174805</v>
      </c>
      <c r="AT75" s="275">
        <f>-AT158*'Fixed Data'!$B$27/10^2</f>
        <v>-1.5480992331423726</v>
      </c>
      <c r="AU75" s="275">
        <f>-AU158*'Fixed Data'!$B$27/10^2</f>
        <v>-1.5636732673775215</v>
      </c>
      <c r="AV75" s="275">
        <f>-AV158*'Fixed Data'!$B$27/10^2</f>
        <v>-1.579404133920747</v>
      </c>
      <c r="AW75" s="275">
        <f>-AW158*'Fixed Data'!$B$27/10^2</f>
        <v>-1.5952934152387583</v>
      </c>
      <c r="AX75" s="275">
        <f>-AX158*'Fixed Data'!$B$27/10^2</f>
        <v>-1.6113427098290456</v>
      </c>
      <c r="AY75" s="275">
        <f>-AY158*'Fixed Data'!$B$27/10^2</f>
        <v>-1.6275536323836572</v>
      </c>
      <c r="AZ75" s="275">
        <f>-AZ158*'Fixed Data'!$B$27/10^2</f>
        <v>-1.643927813954486</v>
      </c>
      <c r="BA75" s="275">
        <f>-BA158*'Fixed Data'!$B$27/10^2</f>
        <v>-1.6604669021204024</v>
      </c>
      <c r="BB75" s="275">
        <f>-BB158*'Fixed Data'!$B$27/10^2</f>
        <v>-1.6771723853281433</v>
      </c>
    </row>
    <row r="76" spans="1:54" ht="19.5" customHeight="1" outlineLevel="2">
      <c r="A76" s="452"/>
      <c r="B76" s="121"/>
      <c r="C76" s="272"/>
      <c r="D76" s="2" t="s">
        <v>389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53"/>
      <c r="B77" s="273" t="s">
        <v>396</v>
      </c>
      <c r="C77" s="271"/>
      <c r="D77" s="123" t="s">
        <v>389</v>
      </c>
      <c r="E77" s="23">
        <f t="shared" ref="E77:AJ77" si="5">SUM(E75:E76)</f>
        <v>-1.0471060358164734</v>
      </c>
      <c r="F77" s="23">
        <f t="shared" si="5"/>
        <v>-1.053500401906625</v>
      </c>
      <c r="G77" s="23">
        <f t="shared" si="5"/>
        <v>-1.0587149254086312</v>
      </c>
      <c r="H77" s="23">
        <f t="shared" si="5"/>
        <v>-1.0655758350881721</v>
      </c>
      <c r="I77" s="23">
        <f t="shared" si="5"/>
        <v>-1.0729891554472479</v>
      </c>
      <c r="J77" s="23">
        <f t="shared" si="5"/>
        <v>-1.0797526509443036</v>
      </c>
      <c r="K77" s="23">
        <f t="shared" si="5"/>
        <v>-1.0906118309079629</v>
      </c>
      <c r="L77" s="23">
        <f t="shared" si="5"/>
        <v>-1.1015802986599912</v>
      </c>
      <c r="M77" s="23">
        <f t="shared" si="5"/>
        <v>-1.1126591556157064</v>
      </c>
      <c r="N77" s="23">
        <f t="shared" si="5"/>
        <v>-1.1238495143214882</v>
      </c>
      <c r="O77" s="23">
        <f t="shared" si="5"/>
        <v>-1.135152498567999</v>
      </c>
      <c r="P77" s="23">
        <f t="shared" si="5"/>
        <v>-1.1465692435043737</v>
      </c>
      <c r="Q77" s="23">
        <f t="shared" si="5"/>
        <v>-1.1581008957537258</v>
      </c>
      <c r="R77" s="23">
        <f t="shared" si="5"/>
        <v>-1.1697486135297688</v>
      </c>
      <c r="S77" s="23">
        <f t="shared" si="5"/>
        <v>-1.1815135667546792</v>
      </c>
      <c r="T77" s="23">
        <f t="shared" si="5"/>
        <v>-1.1933969371780955</v>
      </c>
      <c r="U77" s="23">
        <f t="shared" si="5"/>
        <v>-1.2053999184974356</v>
      </c>
      <c r="V77" s="23">
        <f t="shared" si="5"/>
        <v>-1.2175237164794079</v>
      </c>
      <c r="W77" s="23">
        <f t="shared" si="5"/>
        <v>-1.2297695490827156</v>
      </c>
      <c r="X77" s="23">
        <f t="shared" si="5"/>
        <v>-1.242138646582166</v>
      </c>
      <c r="Y77" s="23">
        <f t="shared" si="5"/>
        <v>-1.254632251693921</v>
      </c>
      <c r="Z77" s="23">
        <f t="shared" si="5"/>
        <v>-1.267251619702072</v>
      </c>
      <c r="AA77" s="23">
        <f t="shared" si="5"/>
        <v>-1.2799980185865807</v>
      </c>
      <c r="AB77" s="23">
        <f t="shared" si="5"/>
        <v>-1.2928727291524635</v>
      </c>
      <c r="AC77" s="23">
        <f t="shared" si="5"/>
        <v>-1.3058770451603146</v>
      </c>
      <c r="AD77" s="23">
        <f t="shared" si="5"/>
        <v>-1.319012273458309</v>
      </c>
      <c r="AE77" s="23">
        <f t="shared" si="5"/>
        <v>-1.3322797341152517</v>
      </c>
      <c r="AF77" s="23">
        <f t="shared" si="5"/>
        <v>-1.345680760555392</v>
      </c>
      <c r="AG77" s="23">
        <f t="shared" si="5"/>
        <v>-1.3592166996943138</v>
      </c>
      <c r="AH77" s="23">
        <f t="shared" si="5"/>
        <v>-1.3728889120763794</v>
      </c>
      <c r="AI77" s="23">
        <f t="shared" si="5"/>
        <v>-1.3866987720136237</v>
      </c>
      <c r="AJ77" s="23">
        <f t="shared" si="5"/>
        <v>-1.400647667725903</v>
      </c>
      <c r="AK77" s="23">
        <f t="shared" ref="AK77:BB77" si="6">SUM(AK75:AK76)</f>
        <v>-1.4147370014826941</v>
      </c>
      <c r="AL77" s="23">
        <f t="shared" si="6"/>
        <v>-1.4289681897462545</v>
      </c>
      <c r="AM77" s="23">
        <f t="shared" si="6"/>
        <v>-1.4433426633162727</v>
      </c>
      <c r="AN77" s="23">
        <f t="shared" si="6"/>
        <v>-1.4578618674759682</v>
      </c>
      <c r="AO77" s="23">
        <f t="shared" si="6"/>
        <v>-1.4725272621398455</v>
      </c>
      <c r="AP77" s="23">
        <f t="shared" si="6"/>
        <v>-1.4873403220027754</v>
      </c>
      <c r="AQ77" s="23">
        <f t="shared" si="6"/>
        <v>-1.502302536690824</v>
      </c>
      <c r="AR77" s="23">
        <f t="shared" si="6"/>
        <v>-1.5174154109134517</v>
      </c>
      <c r="AS77" s="23">
        <f t="shared" si="6"/>
        <v>-1.5326804646174805</v>
      </c>
      <c r="AT77" s="23">
        <f t="shared" si="6"/>
        <v>-1.5480992331423726</v>
      </c>
      <c r="AU77" s="23">
        <f t="shared" si="6"/>
        <v>-1.5636732673775215</v>
      </c>
      <c r="AV77" s="23">
        <f t="shared" si="6"/>
        <v>-1.579404133920747</v>
      </c>
      <c r="AW77" s="23">
        <f t="shared" si="6"/>
        <v>-1.5952934152387583</v>
      </c>
      <c r="AX77" s="23">
        <f t="shared" si="6"/>
        <v>-1.6113427098290456</v>
      </c>
      <c r="AY77" s="23">
        <f t="shared" si="6"/>
        <v>-1.6275536323836572</v>
      </c>
      <c r="AZ77" s="23">
        <f t="shared" si="6"/>
        <v>-1.643927813954486</v>
      </c>
      <c r="BA77" s="23">
        <f t="shared" si="6"/>
        <v>-1.6604669021204024</v>
      </c>
      <c r="BB77" s="255">
        <f t="shared" si="6"/>
        <v>-1.6771723853281433</v>
      </c>
    </row>
    <row r="78" spans="1:54" outlineLevel="2">
      <c r="B78" s="19"/>
      <c r="C78" s="19"/>
      <c r="D78" s="19"/>
      <c r="E78" s="15"/>
    </row>
    <row r="79" spans="1:54" s="7" customFormat="1" ht="14" outlineLevel="1" thickBot="1">
      <c r="B79" s="125"/>
      <c r="C79" s="125"/>
      <c r="D79" s="125"/>
      <c r="E79" s="247"/>
    </row>
    <row r="80" spans="1:54" outlineLevel="1">
      <c r="A80" s="4" t="s">
        <v>397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398</v>
      </c>
      <c r="C81" s="6" t="s">
        <v>399</v>
      </c>
      <c r="D81" t="s">
        <v>400</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401</v>
      </c>
      <c r="C82" t="s">
        <v>402</v>
      </c>
      <c r="D82" t="s">
        <v>389</v>
      </c>
      <c r="E82" s="21">
        <f t="shared" ref="E82:BB82" si="8">E64*E81</f>
        <v>-1.0396450000000002</v>
      </c>
      <c r="F82" s="21">
        <f t="shared" si="8"/>
        <v>-1.0396450000000002</v>
      </c>
      <c r="G82" s="21">
        <f t="shared" si="8"/>
        <v>-1.0396450000000002</v>
      </c>
      <c r="H82" s="21">
        <f t="shared" si="8"/>
        <v>-1.0396450000000002</v>
      </c>
      <c r="I82" s="21">
        <f t="shared" si="8"/>
        <v>-1.0396450000000002</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403</v>
      </c>
      <c r="C83" t="s">
        <v>404</v>
      </c>
      <c r="D83" t="s">
        <v>389</v>
      </c>
      <c r="E83" s="21">
        <f t="shared" ref="E83:BB83" si="9">E64-E82</f>
        <v>-2.0453549999999998</v>
      </c>
      <c r="F83" s="21">
        <f t="shared" si="9"/>
        <v>-2.0453549999999998</v>
      </c>
      <c r="G83" s="21">
        <f t="shared" si="9"/>
        <v>-2.0453549999999998</v>
      </c>
      <c r="H83" s="21">
        <f t="shared" si="9"/>
        <v>-2.0453549999999998</v>
      </c>
      <c r="I83" s="21">
        <f t="shared" si="9"/>
        <v>-2.0453549999999998</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405</v>
      </c>
      <c r="C84" t="s">
        <v>406</v>
      </c>
      <c r="D84" t="s">
        <v>389</v>
      </c>
      <c r="E84" s="21"/>
      <c r="F84" s="21">
        <f>IF($E$82&lt;0,(IF(2050-E$80&lt;=0,0,(2/(2050-E$80+1))*(1-(SUM($E84:E84)/$E$82))*$E$82*'Fixed Data'!C$52)),0)</f>
        <v>-8.6637083333333337E-2</v>
      </c>
      <c r="G84" s="21">
        <f>IF($E$82&lt;0,(IF(2050-F$80&lt;=0,0,(2/(2050-F$80+1))*(1-(SUM($E84:F84)/$E$82))*$E$82*'Fixed Data'!D$52)),0)</f>
        <v>-8.2870253623188408E-2</v>
      </c>
      <c r="H84" s="21">
        <f>IF($E$82&lt;0,(IF(2050-G$80&lt;=0,0,(2/(2050-G$80+1))*(1-(SUM($E84:G84)/$E$82))*$E$82*'Fixed Data'!E$52)),0)</f>
        <v>-7.910342391304348E-2</v>
      </c>
      <c r="I84" s="21">
        <f>IF($E$82&lt;0,(IF(2050-H$80&lt;=0,0,(2/(2050-H$80+1))*(1-(SUM($E84:H84)/$E$82))*$E$82*'Fixed Data'!F$52)),0)</f>
        <v>-7.5336594202898566E-2</v>
      </c>
      <c r="J84" s="21">
        <f>IF($E$82&lt;0,(IF(2050-I$80&lt;=0,0,(2/(2050-I$80+1))*(1-(SUM($E84:I84)/$E$82))*$E$82*'Fixed Data'!G$52)),0)</f>
        <v>-7.1569764492753637E-2</v>
      </c>
      <c r="K84" s="21">
        <f>IF($E$82&lt;0,(IF(2050-J$80&lt;=0,0,(2/(2050-J$80+1))*(1-(SUM($E84:J84)/$E$82))*$E$82*'Fixed Data'!H$52)),0)</f>
        <v>-6.7802934782608709E-2</v>
      </c>
      <c r="L84" s="21">
        <f>IF($E$82&lt;0,(IF(2050-K$80&lt;=0,0,(2/(2050-K$80+1))*(1-(SUM($E84:K84)/$E$82))*$E$82*'Fixed Data'!I$52)),0)</f>
        <v>-6.4036105072463767E-2</v>
      </c>
      <c r="M84" s="21">
        <f>IF($E$82&lt;0,(IF(2050-L$80&lt;=0,0,(2/(2050-L$80+1))*(1-(SUM($E84:L84)/$E$82))*$E$82*'Fixed Data'!J$52)),0)</f>
        <v>-6.0269275362318846E-2</v>
      </c>
      <c r="N84" s="21">
        <f>IF($E$82&lt;0,(IF(2050-M$80&lt;=0,0,(2/(2050-M$80+1))*(1-(SUM($E84:M84)/$E$82))*$E$82*'Fixed Data'!K$52)),0)</f>
        <v>-5.650244565217391E-2</v>
      </c>
      <c r="O84" s="21">
        <f>IF($E$82&lt;0,(IF(2050-N$80&lt;=0,0,(2/(2050-N$80+1))*(1-(SUM($E84:N84)/$E$82))*$E$82*'Fixed Data'!L$52)),0)</f>
        <v>-5.2735615942028982E-2</v>
      </c>
      <c r="P84" s="21">
        <f>IF($E$82&lt;0,(IF(2050-O$80&lt;=0,0,(2/(2050-O$80+1))*(1-(SUM($E84:O84)/$E$82))*$E$82*'Fixed Data'!M$52)),0)</f>
        <v>-4.8968786231884054E-2</v>
      </c>
      <c r="Q84" s="21">
        <f>IF($E$82&lt;0,(IF(2050-P$80&lt;=0,0,(2/(2050-P$80+1))*(1-(SUM($E84:P84)/$E$82))*$E$82*'Fixed Data'!N$52)),0)</f>
        <v>-4.5201956521739126E-2</v>
      </c>
      <c r="R84" s="21">
        <f>IF($E$82&lt;0,(IF(2050-Q$80&lt;=0,0,(2/(2050-Q$80+1))*(1-(SUM($E84:Q84)/$E$82))*$E$82*'Fixed Data'!O$52)),0)</f>
        <v>-4.1435126811594197E-2</v>
      </c>
      <c r="S84" s="21">
        <f>IF($E$82&lt;0,(IF(2050-R$80&lt;=0,0,(2/(2050-R$80+1))*(1-(SUM($E84:R84)/$E$82))*$E$82*'Fixed Data'!P$52)),0)</f>
        <v>-3.7668297101449283E-2</v>
      </c>
      <c r="T84" s="21">
        <f>IF($E$82&lt;0,(IF(2050-S$80&lt;=0,0,(2/(2050-S$80+1))*(1-(SUM($E84:S84)/$E$82))*$E$82*'Fixed Data'!Q$52)),0)</f>
        <v>-3.3901467391304348E-2</v>
      </c>
      <c r="U84" s="21">
        <f>IF($E$82&lt;0,(IF(2050-T$80&lt;=0,0,(2/(2050-T$80+1))*(1-(SUM($E84:T84)/$E$82))*$E$82*'Fixed Data'!R$52)),0)</f>
        <v>-3.0134637681159402E-2</v>
      </c>
      <c r="V84" s="21">
        <f>IF($E$82&lt;0,(IF(2050-U$80&lt;=0,0,(2/(2050-U$80+1))*(1-(SUM($E84:U84)/$E$82))*$E$82*'Fixed Data'!S$52)),0)</f>
        <v>-2.6367807971014498E-2</v>
      </c>
      <c r="W84" s="21">
        <f>IF($E$82&lt;0,(IF(2050-V$80&lt;=0,0,(2/(2050-V$80+1))*(1-(SUM($E84:V84)/$E$82))*$E$82*'Fixed Data'!T$52)),0)</f>
        <v>-2.2600978260869566E-2</v>
      </c>
      <c r="X84" s="21">
        <f>IF($E$82&lt;0,(IF(2050-W$80&lt;=0,0,(2/(2050-W$80+1))*(1-(SUM($E84:W84)/$E$82))*$E$82*'Fixed Data'!U$52)),0)</f>
        <v>-1.883414855072461E-2</v>
      </c>
      <c r="Y84" s="21">
        <f>IF($E$82&lt;0,(IF(2050-X$80&lt;=0,0,(2/(2050-X$80+1))*(1-(SUM($E84:X84)/$E$82))*$E$82*'Fixed Data'!V$52)),0)</f>
        <v>-1.5067318840579687E-2</v>
      </c>
      <c r="Z84" s="21">
        <f>IF($E$82&lt;0,(IF(2050-Y$80&lt;=0,0,(2/(2050-Y$80+1))*(1-(SUM($E84:Y84)/$E$82))*$E$82*'Fixed Data'!W$52)),0)</f>
        <v>-1.1300489130434776E-2</v>
      </c>
      <c r="AA84" s="21">
        <f>IF($E$82&lt;0,(IF(2050-Z$80&lt;=0,0,(2/(2050-Z$80+1))*(1-(SUM($E84:Z84)/$E$82))*$E$82*'Fixed Data'!X$52)),0)</f>
        <v>-7.5336594202899659E-3</v>
      </c>
      <c r="AB84" s="21">
        <f>IF($E$82&lt;0,(IF(2050-AA$80&lt;=0,0,(2/(2050-AA$80+1))*(1-(SUM($E84:AA84)/$E$82))*$E$82*'Fixed Data'!Y$52)),0)</f>
        <v>-3.7668297101449448E-3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407</v>
      </c>
      <c r="C85" t="s">
        <v>408</v>
      </c>
      <c r="D85" t="s">
        <v>389</v>
      </c>
      <c r="E85" s="18"/>
      <c r="F85" s="18"/>
      <c r="G85" s="21">
        <f>IF($F$82&lt;0,(IF(2050-F$80&lt;=0,0,(2/(2050-F$80+1))*(1-(SUM($E85:F85)/$F$82))*$F$82*'Fixed Data'!D$52)),0)</f>
        <v>-9.0403913043478265E-2</v>
      </c>
      <c r="H85" s="21">
        <f>IF($F$82&lt;0,(IF(2050-G$80&lt;=0,0,(2/(2050-G$80+1))*(1-(SUM($E85:G85)/$F$82))*$F$82*'Fixed Data'!E$52)),0)</f>
        <v>-8.6294644268774728E-2</v>
      </c>
      <c r="I85" s="21">
        <f>IF($F$82&lt;0,(IF(2050-H$80&lt;=0,0,(2/(2050-H$80+1))*(1-(SUM($E85:H85)/$F$82))*$F$82*'Fixed Data'!F$52)),0)</f>
        <v>-8.218537549407115E-2</v>
      </c>
      <c r="J85" s="21">
        <f>IF($F$82&lt;0,(IF(2050-I$80&lt;=0,0,(2/(2050-I$80+1))*(1-(SUM($E85:I85)/$F$82))*$F$82*'Fixed Data'!G$52)),0)</f>
        <v>-7.8076106719367613E-2</v>
      </c>
      <c r="K85" s="21">
        <f>IF($F$82&lt;0,(IF(2050-J$80&lt;=0,0,(2/(2050-J$80+1))*(1-(SUM($E85:J85)/$F$82))*$F$82*'Fixed Data'!H$52)),0)</f>
        <v>-7.3966837944664035E-2</v>
      </c>
      <c r="L85" s="21">
        <f>IF($F$82&lt;0,(IF(2050-K$80&lt;=0,0,(2/(2050-K$80+1))*(1-(SUM($E85:K85)/$F$82))*$F$82*'Fixed Data'!I$52)),0)</f>
        <v>-6.9857569169960484E-2</v>
      </c>
      <c r="M85" s="21">
        <f>IF($F$82&lt;0,(IF(2050-L$80&lt;=0,0,(2/(2050-L$80+1))*(1-(SUM($E85:L85)/$F$82))*$F$82*'Fixed Data'!J$52)),0)</f>
        <v>-6.574830039525692E-2</v>
      </c>
      <c r="N85" s="21">
        <f>IF($F$82&lt;0,(IF(2050-M$80&lt;=0,0,(2/(2050-M$80+1))*(1-(SUM($E85:M85)/$F$82))*$F$82*'Fixed Data'!K$52)),0)</f>
        <v>-6.1639031620553376E-2</v>
      </c>
      <c r="O85" s="21">
        <f>IF($F$82&lt;0,(IF(2050-N$80&lt;=0,0,(2/(2050-N$80+1))*(1-(SUM($E85:N85)/$F$82))*$F$82*'Fixed Data'!L$52)),0)</f>
        <v>-5.7529762845849805E-2</v>
      </c>
      <c r="P85" s="21">
        <f>IF($F$82&lt;0,(IF(2050-O$80&lt;=0,0,(2/(2050-O$80+1))*(1-(SUM($E85:O85)/$F$82))*$F$82*'Fixed Data'!M$52)),0)</f>
        <v>-5.3420494071146254E-2</v>
      </c>
      <c r="Q85" s="21">
        <f>IF($F$82&lt;0,(IF(2050-P$80&lt;=0,0,(2/(2050-P$80+1))*(1-(SUM($E85:P85)/$F$82))*$F$82*'Fixed Data'!N$52)),0)</f>
        <v>-4.9311225296442697E-2</v>
      </c>
      <c r="R85" s="21">
        <f>IF($F$82&lt;0,(IF(2050-Q$80&lt;=0,0,(2/(2050-Q$80+1))*(1-(SUM($E85:Q85)/$F$82))*$F$82*'Fixed Data'!O$52)),0)</f>
        <v>-4.5201956521739146E-2</v>
      </c>
      <c r="S85" s="21">
        <f>IF($F$82&lt;0,(IF(2050-R$80&lt;=0,0,(2/(2050-R$80+1))*(1-(SUM($E85:R85)/$F$82))*$F$82*'Fixed Data'!P$52)),0)</f>
        <v>-4.1092687747035575E-2</v>
      </c>
      <c r="T85" s="21">
        <f>IF($F$82&lt;0,(IF(2050-S$80&lt;=0,0,(2/(2050-S$80+1))*(1-(SUM($E85:S85)/$F$82))*$F$82*'Fixed Data'!Q$52)),0)</f>
        <v>-3.6983418972332018E-2</v>
      </c>
      <c r="U85" s="21">
        <f>IF($F$82&lt;0,(IF(2050-T$80&lt;=0,0,(2/(2050-T$80+1))*(1-(SUM($E85:T85)/$F$82))*$F$82*'Fixed Data'!R$52)),0)</f>
        <v>-3.2874150197628453E-2</v>
      </c>
      <c r="V85" s="21">
        <f>IF($F$82&lt;0,(IF(2050-U$80&lt;=0,0,(2/(2050-U$80+1))*(1-(SUM($E85:U85)/$F$82))*$F$82*'Fixed Data'!S$52)),0)</f>
        <v>-2.8764881422924913E-2</v>
      </c>
      <c r="W85" s="21">
        <f>IF($F$82&lt;0,(IF(2050-V$80&lt;=0,0,(2/(2050-V$80+1))*(1-(SUM($E85:V85)/$F$82))*$F$82*'Fixed Data'!T$52)),0)</f>
        <v>-2.4655612648221366E-2</v>
      </c>
      <c r="X85" s="21">
        <f>IF($F$82&lt;0,(IF(2050-W$80&lt;=0,0,(2/(2050-W$80+1))*(1-(SUM($E85:W85)/$F$82))*$F$82*'Fixed Data'!U$52)),0)</f>
        <v>-2.0546343873517788E-2</v>
      </c>
      <c r="Y85" s="21">
        <f>IF($F$82&lt;0,(IF(2050-X$80&lt;=0,0,(2/(2050-X$80+1))*(1-(SUM($E85:X85)/$F$82))*$F$82*'Fixed Data'!V$52)),0)</f>
        <v>-1.643707509881423E-2</v>
      </c>
      <c r="Z85" s="21">
        <f>IF($F$82&lt;0,(IF(2050-Y$80&lt;=0,0,(2/(2050-Y$80+1))*(1-(SUM($E85:Y85)/$F$82))*$F$82*'Fixed Data'!W$52)),0)</f>
        <v>-1.232780632411066E-2</v>
      </c>
      <c r="AA85" s="21">
        <f>IF($F$82&lt;0,(IF(2050-Z$80&lt;=0,0,(2/(2050-Z$80+1))*(1-(SUM($E85:Z85)/$F$82))*$F$82*'Fixed Data'!X$52)),0)</f>
        <v>-8.2185375494072208E-3</v>
      </c>
      <c r="AB85" s="21">
        <f>IF($F$82&lt;0,(IF(2050-AA$80&lt;=0,0,(2/(2050-AA$80+1))*(1-(SUM($E85:AA85)/$F$82))*$F$82*'Fixed Data'!Y$52)),0)</f>
        <v>-4.1092687747035341E-3</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409</v>
      </c>
      <c r="C86" t="s">
        <v>410</v>
      </c>
      <c r="D86" t="s">
        <v>389</v>
      </c>
      <c r="E86" s="18"/>
      <c r="F86" s="18"/>
      <c r="G86" s="18"/>
      <c r="H86" s="21">
        <f>IF($G$82&lt;0,(IF(2050-G$80&lt;=0,0,(2/(2050-G$80+1))*(1-(SUM($E86:G86)/$G$82))*$G$82*'Fixed Data'!E$52)),0)</f>
        <v>-9.451318181818183E-2</v>
      </c>
      <c r="I86" s="21">
        <f>IF($G$82&lt;0,(IF(2050-H$80&lt;=0,0,(2/(2050-H$80+1))*(1-(SUM($E86:H86)/$G$82))*$G$82*'Fixed Data'!F$52)),0)</f>
        <v>-9.0012554112554127E-2</v>
      </c>
      <c r="J86" s="21">
        <f>IF($G$82&lt;0,(IF(2050-I$80&lt;=0,0,(2/(2050-I$80+1))*(1-(SUM($E86:I86)/$G$82))*$G$82*'Fixed Data'!G$52)),0)</f>
        <v>-8.5511926406926425E-2</v>
      </c>
      <c r="K86" s="21">
        <f>IF($G$82&lt;0,(IF(2050-J$80&lt;=0,0,(2/(2050-J$80+1))*(1-(SUM($E86:J86)/$G$82))*$G$82*'Fixed Data'!H$52)),0)</f>
        <v>-8.1011298701298709E-2</v>
      </c>
      <c r="L86" s="21">
        <f>IF($G$82&lt;0,(IF(2050-K$80&lt;=0,0,(2/(2050-K$80+1))*(1-(SUM($E86:K86)/$G$82))*$G$82*'Fixed Data'!I$52)),0)</f>
        <v>-7.6510670995671007E-2</v>
      </c>
      <c r="M86" s="21">
        <f>IF($G$82&lt;0,(IF(2050-L$80&lt;=0,0,(2/(2050-L$80+1))*(1-(SUM($E86:L86)/$G$82))*$G$82*'Fixed Data'!J$52)),0)</f>
        <v>-7.2010043290043305E-2</v>
      </c>
      <c r="N86" s="21">
        <f>IF($G$82&lt;0,(IF(2050-M$80&lt;=0,0,(2/(2050-M$80+1))*(1-(SUM($E86:M86)/$G$82))*$G$82*'Fixed Data'!K$52)),0)</f>
        <v>-6.7509415584415602E-2</v>
      </c>
      <c r="O86" s="21">
        <f>IF($G$82&lt;0,(IF(2050-N$80&lt;=0,0,(2/(2050-N$80+1))*(1-(SUM($E86:N86)/$G$82))*$G$82*'Fixed Data'!L$52)),0)</f>
        <v>-6.3008787878787886E-2</v>
      </c>
      <c r="P86" s="21">
        <f>IF($G$82&lt;0,(IF(2050-O$80&lt;=0,0,(2/(2050-O$80+1))*(1-(SUM($E86:O86)/$G$82))*$G$82*'Fixed Data'!M$52)),0)</f>
        <v>-5.8508160173160191E-2</v>
      </c>
      <c r="Q86" s="21">
        <f>IF($G$82&lt;0,(IF(2050-P$80&lt;=0,0,(2/(2050-P$80+1))*(1-(SUM($E86:P86)/$G$82))*$G$82*'Fixed Data'!N$52)),0)</f>
        <v>-5.4007532467532496E-2</v>
      </c>
      <c r="R86" s="21">
        <f>IF($G$82&lt;0,(IF(2050-Q$80&lt;=0,0,(2/(2050-Q$80+1))*(1-(SUM($E86:Q86)/$G$82))*$G$82*'Fixed Data'!O$52)),0)</f>
        <v>-4.950690476190478E-2</v>
      </c>
      <c r="S86" s="21">
        <f>IF($G$82&lt;0,(IF(2050-R$80&lt;=0,0,(2/(2050-R$80+1))*(1-(SUM($E86:R86)/$G$82))*$G$82*'Fixed Data'!P$52)),0)</f>
        <v>-4.5006277056277078E-2</v>
      </c>
      <c r="T86" s="21">
        <f>IF($G$82&lt;0,(IF(2050-S$80&lt;=0,0,(2/(2050-S$80+1))*(1-(SUM($E86:S86)/$G$82))*$G$82*'Fixed Data'!Q$52)),0)</f>
        <v>-4.0505649350649348E-2</v>
      </c>
      <c r="U86" s="21">
        <f>IF($G$82&lt;0,(IF(2050-T$80&lt;=0,0,(2/(2050-T$80+1))*(1-(SUM($E86:T86)/$G$82))*$G$82*'Fixed Data'!R$52)),0)</f>
        <v>-3.6005021645021638E-2</v>
      </c>
      <c r="V86" s="21">
        <f>IF($G$82&lt;0,(IF(2050-U$80&lt;=0,0,(2/(2050-U$80+1))*(1-(SUM($E86:U86)/$G$82))*$G$82*'Fixed Data'!S$52)),0)</f>
        <v>-3.1504393939393943E-2</v>
      </c>
      <c r="W86" s="21">
        <f>IF($G$82&lt;0,(IF(2050-V$80&lt;=0,0,(2/(2050-V$80+1))*(1-(SUM($E86:V86)/$G$82))*$G$82*'Fixed Data'!T$52)),0)</f>
        <v>-2.700376623376621E-2</v>
      </c>
      <c r="X86" s="21">
        <f>IF($G$82&lt;0,(IF(2050-W$80&lt;=0,0,(2/(2050-W$80+1))*(1-(SUM($E86:W86)/$G$82))*$G$82*'Fixed Data'!U$52)),0)</f>
        <v>-2.2503138528138539E-2</v>
      </c>
      <c r="Y86" s="21">
        <f>IF($G$82&lt;0,(IF(2050-X$80&lt;=0,0,(2/(2050-X$80+1))*(1-(SUM($E86:X86)/$G$82))*$G$82*'Fixed Data'!V$52)),0)</f>
        <v>-1.8002510822510819E-2</v>
      </c>
      <c r="Z86" s="21">
        <f>IF($G$82&lt;0,(IF(2050-Y$80&lt;=0,0,(2/(2050-Y$80+1))*(1-(SUM($E86:Y86)/$G$82))*$G$82*'Fixed Data'!W$52)),0)</f>
        <v>-1.3501883116883065E-2</v>
      </c>
      <c r="AA86" s="21">
        <f>IF($G$82&lt;0,(IF(2050-Z$80&lt;=0,0,(2/(2050-Z$80+1))*(1-(SUM($E86:Z86)/$G$82))*$G$82*'Fixed Data'!X$52)),0)</f>
        <v>-9.0012554112552604E-3</v>
      </c>
      <c r="AB86" s="21">
        <f>IF($G$82&lt;0,(IF(2050-AA$80&lt;=0,0,(2/(2050-AA$80+1))*(1-(SUM($E86:AA86)/$G$82))*$G$82*'Fixed Data'!Y$52)),0)</f>
        <v>-4.5006277056276692E-3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411</v>
      </c>
      <c r="C87" t="s">
        <v>412</v>
      </c>
      <c r="D87" t="s">
        <v>389</v>
      </c>
      <c r="E87" s="18"/>
      <c r="F87" s="18"/>
      <c r="G87" s="18"/>
      <c r="H87" s="18"/>
      <c r="I87" s="21">
        <f>IF($H$82&lt;0,(IF(2050-H$80&lt;=0,0,(2/(2050-H$80+1))*(1-(SUM($E87:H87)/$H$82))*$H$82*'Fixed Data'!F$52)),0)</f>
        <v>-9.9013809523809532E-2</v>
      </c>
      <c r="J87" s="21">
        <f>IF($H$82&lt;0,(IF(2050-I$80&lt;=0,0,(2/(2050-I$80+1))*(1-(SUM($E87:I87)/$H$82))*$H$82*'Fixed Data'!G$52)),0)</f>
        <v>-9.4063119047619076E-2</v>
      </c>
      <c r="K87" s="21">
        <f>IF($H$82&lt;0,(IF(2050-J$80&lt;=0,0,(2/(2050-J$80+1))*(1-(SUM($E87:J87)/$H$82))*$H$82*'Fixed Data'!H$52)),0)</f>
        <v>-8.9112428571428579E-2</v>
      </c>
      <c r="L87" s="21">
        <f>IF($H$82&lt;0,(IF(2050-K$80&lt;=0,0,(2/(2050-K$80+1))*(1-(SUM($E87:K87)/$H$82))*$H$82*'Fixed Data'!I$52)),0)</f>
        <v>-8.4161738095238095E-2</v>
      </c>
      <c r="M87" s="21">
        <f>IF($H$82&lt;0,(IF(2050-L$80&lt;=0,0,(2/(2050-L$80+1))*(1-(SUM($E87:L87)/$H$82))*$H$82*'Fixed Data'!J$52)),0)</f>
        <v>-7.9211047619047639E-2</v>
      </c>
      <c r="N87" s="21">
        <f>IF($H$82&lt;0,(IF(2050-M$80&lt;=0,0,(2/(2050-M$80+1))*(1-(SUM($E87:M87)/$H$82))*$H$82*'Fixed Data'!K$52)),0)</f>
        <v>-7.4260357142857156E-2</v>
      </c>
      <c r="O87" s="21">
        <f>IF($H$82&lt;0,(IF(2050-N$80&lt;=0,0,(2/(2050-N$80+1))*(1-(SUM($E87:N87)/$H$82))*$H$82*'Fixed Data'!L$52)),0)</f>
        <v>-6.9309666666666672E-2</v>
      </c>
      <c r="P87" s="21">
        <f>IF($H$82&lt;0,(IF(2050-O$80&lt;=0,0,(2/(2050-O$80+1))*(1-(SUM($E87:O87)/$H$82))*$H$82*'Fixed Data'!M$52)),0)</f>
        <v>-6.4358976190476203E-2</v>
      </c>
      <c r="Q87" s="21">
        <f>IF($H$82&lt;0,(IF(2050-P$80&lt;=0,0,(2/(2050-P$80+1))*(1-(SUM($E87:P87)/$H$82))*$H$82*'Fixed Data'!N$52)),0)</f>
        <v>-5.9408285714285712E-2</v>
      </c>
      <c r="R87" s="21">
        <f>IF($H$82&lt;0,(IF(2050-Q$80&lt;=0,0,(2/(2050-Q$80+1))*(1-(SUM($E87:Q87)/$H$82))*$H$82*'Fixed Data'!O$52)),0)</f>
        <v>-5.4457595238095242E-2</v>
      </c>
      <c r="S87" s="21">
        <f>IF($H$82&lt;0,(IF(2050-R$80&lt;=0,0,(2/(2050-R$80+1))*(1-(SUM($E87:R87)/$H$82))*$H$82*'Fixed Data'!P$52)),0)</f>
        <v>-4.9506904761904759E-2</v>
      </c>
      <c r="T87" s="21">
        <f>IF($H$82&lt;0,(IF(2050-S$80&lt;=0,0,(2/(2050-S$80+1))*(1-(SUM($E87:S87)/$H$82))*$H$82*'Fixed Data'!Q$52)),0)</f>
        <v>-4.4556214285714275E-2</v>
      </c>
      <c r="U87" s="21">
        <f>IF($H$82&lt;0,(IF(2050-T$80&lt;=0,0,(2/(2050-T$80+1))*(1-(SUM($E87:T87)/$H$82))*$H$82*'Fixed Data'!R$52)),0)</f>
        <v>-3.9605523809523799E-2</v>
      </c>
      <c r="V87" s="21">
        <f>IF($H$82&lt;0,(IF(2050-U$80&lt;=0,0,(2/(2050-U$80+1))*(1-(SUM($E87:U87)/$H$82))*$H$82*'Fixed Data'!S$52)),0)</f>
        <v>-3.4654833333333329E-2</v>
      </c>
      <c r="W87" s="21">
        <f>IF($H$82&lt;0,(IF(2050-V$80&lt;=0,0,(2/(2050-V$80+1))*(1-(SUM($E87:V87)/$H$82))*$H$82*'Fixed Data'!T$52)),0)</f>
        <v>-2.9704142857142853E-2</v>
      </c>
      <c r="X87" s="21">
        <f>IF($H$82&lt;0,(IF(2050-W$80&lt;=0,0,(2/(2050-W$80+1))*(1-(SUM($E87:W87)/$H$82))*$H$82*'Fixed Data'!U$52)),0)</f>
        <v>-2.4753452380952373E-2</v>
      </c>
      <c r="Y87" s="21">
        <f>IF($H$82&lt;0,(IF(2050-X$80&lt;=0,0,(2/(2050-X$80+1))*(1-(SUM($E87:X87)/$H$82))*$H$82*'Fixed Data'!V$52)),0)</f>
        <v>-1.9802761904761931E-2</v>
      </c>
      <c r="Z87" s="21">
        <f>IF($H$82&lt;0,(IF(2050-Y$80&lt;=0,0,(2/(2050-Y$80+1))*(1-(SUM($E87:Y87)/$H$82))*$H$82*'Fixed Data'!W$52)),0)</f>
        <v>-1.4852071428571494E-2</v>
      </c>
      <c r="AA87" s="21">
        <f>IF($H$82&lt;0,(IF(2050-Z$80&lt;=0,0,(2/(2050-Z$80+1))*(1-(SUM($E87:Z87)/$H$82))*$H$82*'Fixed Data'!X$52)),0)</f>
        <v>-9.9013809523809185E-3</v>
      </c>
      <c r="AB87" s="21">
        <f>IF($H$82&lt;0,(IF(2050-AA$80&lt;=0,0,(2/(2050-AA$80+1))*(1-(SUM($E87:AA87)/$H$82))*$H$82*'Fixed Data'!Y$52)),0)</f>
        <v>-4.9506904761904592E-3</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413</v>
      </c>
      <c r="C88" t="s">
        <v>414</v>
      </c>
      <c r="D88" t="s">
        <v>389</v>
      </c>
      <c r="E88" s="18"/>
      <c r="F88" s="18"/>
      <c r="G88" s="18"/>
      <c r="H88" s="18"/>
      <c r="I88" s="18"/>
      <c r="J88" s="21">
        <f>IF($I$82&lt;0,(IF(2050-I$80&lt;=0,0,(2/(2050-I$80+1))*(1-(SUM($E88:I88)/$I$82))*$I$82*'Fixed Data'!G$52)),0)</f>
        <v>-0.10396450000000002</v>
      </c>
      <c r="K88" s="21">
        <f>IF($I$82&lt;0,(IF(2050-J$80&lt;=0,0,(2/(2050-J$80+1))*(1-(SUM($E88:J88)/$I$82))*$I$82*'Fixed Data'!H$52)),0)</f>
        <v>-9.8492684210526329E-2</v>
      </c>
      <c r="L88" s="21">
        <f>IF($I$82&lt;0,(IF(2050-K$80&lt;=0,0,(2/(2050-K$80+1))*(1-(SUM($E88:K88)/$I$82))*$I$82*'Fixed Data'!I$52)),0)</f>
        <v>-9.3020868421052644E-2</v>
      </c>
      <c r="M88" s="21">
        <f>IF($I$82&lt;0,(IF(2050-L$80&lt;=0,0,(2/(2050-L$80+1))*(1-(SUM($E88:L88)/$I$82))*$I$82*'Fixed Data'!J$52)),0)</f>
        <v>-8.7549052631578958E-2</v>
      </c>
      <c r="N88" s="21">
        <f>IF($I$82&lt;0,(IF(2050-M$80&lt;=0,0,(2/(2050-M$80+1))*(1-(SUM($E88:M88)/$I$82))*$I$82*'Fixed Data'!K$52)),0)</f>
        <v>-8.2077236842105272E-2</v>
      </c>
      <c r="O88" s="21">
        <f>IF($I$82&lt;0,(IF(2050-N$80&lt;=0,0,(2/(2050-N$80+1))*(1-(SUM($E88:N88)/$I$82))*$I$82*'Fixed Data'!L$52)),0)</f>
        <v>-7.6605421052631587E-2</v>
      </c>
      <c r="P88" s="21">
        <f>IF($I$82&lt;0,(IF(2050-O$80&lt;=0,0,(2/(2050-O$80+1))*(1-(SUM($E88:O88)/$I$82))*$I$82*'Fixed Data'!M$52)),0)</f>
        <v>-7.1133605263157901E-2</v>
      </c>
      <c r="Q88" s="21">
        <f>IF($I$82&lt;0,(IF(2050-P$80&lt;=0,0,(2/(2050-P$80+1))*(1-(SUM($E88:P88)/$I$82))*$I$82*'Fixed Data'!N$52)),0)</f>
        <v>-6.5661789473684201E-2</v>
      </c>
      <c r="R88" s="21">
        <f>IF($I$82&lt;0,(IF(2050-Q$80&lt;=0,0,(2/(2050-Q$80+1))*(1-(SUM($E88:Q88)/$I$82))*$I$82*'Fixed Data'!O$52)),0)</f>
        <v>-6.0189973684210529E-2</v>
      </c>
      <c r="S88" s="21">
        <f>IF($I$82&lt;0,(IF(2050-R$80&lt;=0,0,(2/(2050-R$80+1))*(1-(SUM($E88:R88)/$I$82))*$I$82*'Fixed Data'!P$52)),0)</f>
        <v>-5.4718157894736857E-2</v>
      </c>
      <c r="T88" s="21">
        <f>IF($I$82&lt;0,(IF(2050-S$80&lt;=0,0,(2/(2050-S$80+1))*(1-(SUM($E88:S88)/$I$82))*$I$82*'Fixed Data'!Q$52)),0)</f>
        <v>-4.9246342105263158E-2</v>
      </c>
      <c r="U88" s="21">
        <f>IF($I$82&lt;0,(IF(2050-T$80&lt;=0,0,(2/(2050-T$80+1))*(1-(SUM($E88:T88)/$I$82))*$I$82*'Fixed Data'!R$52)),0)</f>
        <v>-4.3774526315789458E-2</v>
      </c>
      <c r="V88" s="21">
        <f>IF($I$82&lt;0,(IF(2050-U$80&lt;=0,0,(2/(2050-U$80+1))*(1-(SUM($E88:U88)/$I$82))*$I$82*'Fixed Data'!S$52)),0)</f>
        <v>-3.83027105263158E-2</v>
      </c>
      <c r="W88" s="21">
        <f>IF($I$82&lt;0,(IF(2050-V$80&lt;=0,0,(2/(2050-V$80+1))*(1-(SUM($E88:V88)/$I$82))*$I$82*'Fixed Data'!T$52)),0)</f>
        <v>-3.2830894736842073E-2</v>
      </c>
      <c r="X88" s="21">
        <f>IF($I$82&lt;0,(IF(2050-W$80&lt;=0,0,(2/(2050-W$80+1))*(1-(SUM($E88:W88)/$I$82))*$I$82*'Fixed Data'!U$52)),0)</f>
        <v>-2.7359078947368394E-2</v>
      </c>
      <c r="Y88" s="21">
        <f>IF($I$82&lt;0,(IF(2050-X$80&lt;=0,0,(2/(2050-X$80+1))*(1-(SUM($E88:X88)/$I$82))*$I$82*'Fixed Data'!V$52)),0)</f>
        <v>-2.1887263157894719E-2</v>
      </c>
      <c r="Z88" s="21">
        <f>IF($I$82&lt;0,(IF(2050-Y$80&lt;=0,0,(2/(2050-Y$80+1))*(1-(SUM($E88:Y88)/$I$82))*$I$82*'Fixed Data'!W$52)),0)</f>
        <v>-1.6415447368421047E-2</v>
      </c>
      <c r="AA88" s="21">
        <f>IF($I$82&lt;0,(IF(2050-Z$80&lt;=0,0,(2/(2050-Z$80+1))*(1-(SUM($E88:Z88)/$I$82))*$I$82*'Fixed Data'!X$52)),0)</f>
        <v>-1.0943631578947326E-2</v>
      </c>
      <c r="AB88" s="21">
        <f>IF($I$82&lt;0,(IF(2050-AA$80&lt;=0,0,(2/(2050-AA$80+1))*(1-(SUM($E88:AA88)/$I$82))*$I$82*'Fixed Data'!Y$52)),0)</f>
        <v>-5.4718157894737022E-3</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415</v>
      </c>
      <c r="C89" t="s">
        <v>416</v>
      </c>
      <c r="D89" t="s">
        <v>389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417</v>
      </c>
      <c r="C90" t="s">
        <v>418</v>
      </c>
      <c r="D90" t="s">
        <v>389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419</v>
      </c>
      <c r="C91" t="s">
        <v>420</v>
      </c>
      <c r="D91" t="s">
        <v>389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421</v>
      </c>
      <c r="C92" t="s">
        <v>422</v>
      </c>
      <c r="D92" t="s">
        <v>389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423</v>
      </c>
      <c r="C93" t="s">
        <v>424</v>
      </c>
      <c r="D93" t="s">
        <v>389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425</v>
      </c>
      <c r="C94" t="s">
        <v>426</v>
      </c>
      <c r="D94" t="s">
        <v>389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427</v>
      </c>
      <c r="C95" t="s">
        <v>428</v>
      </c>
      <c r="D95" t="s">
        <v>389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429</v>
      </c>
      <c r="C96" t="s">
        <v>430</v>
      </c>
      <c r="D96" t="s">
        <v>389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431</v>
      </c>
      <c r="C97" t="s">
        <v>432</v>
      </c>
      <c r="D97" t="s">
        <v>389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433</v>
      </c>
      <c r="C98" t="s">
        <v>434</v>
      </c>
      <c r="D98" t="s">
        <v>389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435</v>
      </c>
      <c r="C99" t="s">
        <v>436</v>
      </c>
      <c r="D99" t="s">
        <v>389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437</v>
      </c>
      <c r="C100" t="s">
        <v>438</v>
      </c>
      <c r="D100" t="s">
        <v>389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439</v>
      </c>
      <c r="C101" t="s">
        <v>440</v>
      </c>
      <c r="D101" t="s">
        <v>389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441</v>
      </c>
      <c r="C102" t="s">
        <v>442</v>
      </c>
      <c r="D102" t="s">
        <v>389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443</v>
      </c>
      <c r="C103" t="s">
        <v>444</v>
      </c>
      <c r="D103" t="s">
        <v>389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445</v>
      </c>
      <c r="C104" t="s">
        <v>446</v>
      </c>
      <c r="D104" t="s">
        <v>389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447</v>
      </c>
      <c r="C105" t="s">
        <v>448</v>
      </c>
      <c r="D105" t="s">
        <v>389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449</v>
      </c>
      <c r="C106" t="s">
        <v>450</v>
      </c>
      <c r="D106" t="s">
        <v>389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451</v>
      </c>
      <c r="C107" t="s">
        <v>452</v>
      </c>
      <c r="D107" t="s">
        <v>389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526</v>
      </c>
      <c r="C108" t="s">
        <v>527</v>
      </c>
      <c r="D108" t="s">
        <v>389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528</v>
      </c>
      <c r="C109" t="s">
        <v>529</v>
      </c>
      <c r="D109" t="s">
        <v>389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530</v>
      </c>
      <c r="C110" t="s">
        <v>531</v>
      </c>
      <c r="D110" t="s">
        <v>389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532</v>
      </c>
      <c r="C111" t="s">
        <v>533</v>
      </c>
      <c r="D111" t="s">
        <v>389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534</v>
      </c>
      <c r="C112" t="s">
        <v>535</v>
      </c>
      <c r="D112" t="s">
        <v>389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536</v>
      </c>
      <c r="C113" t="s">
        <v>537</v>
      </c>
      <c r="D113" t="s">
        <v>389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538</v>
      </c>
      <c r="C114" t="s">
        <v>539</v>
      </c>
      <c r="D114" t="s">
        <v>389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540</v>
      </c>
      <c r="C115" t="s">
        <v>541</v>
      </c>
      <c r="D115" t="s">
        <v>389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542</v>
      </c>
      <c r="C116" t="s">
        <v>543</v>
      </c>
      <c r="D116" t="s">
        <v>389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544</v>
      </c>
      <c r="C117" t="s">
        <v>545</v>
      </c>
      <c r="D117" t="s">
        <v>389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546</v>
      </c>
      <c r="C118" t="s">
        <v>547</v>
      </c>
      <c r="D118" t="s">
        <v>389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548</v>
      </c>
      <c r="C119" t="s">
        <v>549</v>
      </c>
      <c r="D119" t="s">
        <v>389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550</v>
      </c>
      <c r="C120" t="s">
        <v>551</v>
      </c>
      <c r="D120" t="s">
        <v>389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552</v>
      </c>
      <c r="C121" t="s">
        <v>553</v>
      </c>
      <c r="D121" t="s">
        <v>389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554</v>
      </c>
      <c r="C122" t="s">
        <v>555</v>
      </c>
      <c r="D122" t="s">
        <v>389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556</v>
      </c>
      <c r="C123" t="s">
        <v>557</v>
      </c>
      <c r="D123" t="s">
        <v>389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558</v>
      </c>
      <c r="C124" t="s">
        <v>559</v>
      </c>
      <c r="D124" t="s">
        <v>389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560</v>
      </c>
      <c r="C125" t="s">
        <v>561</v>
      </c>
      <c r="D125" t="s">
        <v>389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562</v>
      </c>
      <c r="C126" t="s">
        <v>563</v>
      </c>
      <c r="D126" t="s">
        <v>389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564</v>
      </c>
      <c r="C127" t="s">
        <v>565</v>
      </c>
      <c r="D127" t="s">
        <v>389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453</v>
      </c>
      <c r="C128" t="s">
        <v>454</v>
      </c>
      <c r="D128" t="s">
        <v>389</v>
      </c>
      <c r="E128" s="21">
        <f>SUM(E84:E127)</f>
        <v>0</v>
      </c>
      <c r="F128" s="21">
        <f t="shared" ref="F128:AW128" si="10">SUM(F84:F127)</f>
        <v>-8.6637083333333337E-2</v>
      </c>
      <c r="G128" s="21">
        <f t="shared" si="10"/>
        <v>-0.17327416666666667</v>
      </c>
      <c r="H128" s="21">
        <f t="shared" si="10"/>
        <v>-0.25991125000000004</v>
      </c>
      <c r="I128" s="21">
        <f t="shared" si="10"/>
        <v>-0.34654833333333335</v>
      </c>
      <c r="J128" s="21">
        <f t="shared" si="10"/>
        <v>-0.43318541666666677</v>
      </c>
      <c r="K128" s="21">
        <f t="shared" si="10"/>
        <v>-0.41038618421052636</v>
      </c>
      <c r="L128" s="21">
        <f t="shared" si="10"/>
        <v>-0.38758695175438596</v>
      </c>
      <c r="M128" s="21">
        <f t="shared" si="10"/>
        <v>-0.36478771929824566</v>
      </c>
      <c r="N128" s="21">
        <f t="shared" si="10"/>
        <v>-0.34198848684210531</v>
      </c>
      <c r="O128" s="21">
        <f t="shared" si="10"/>
        <v>-0.3191892543859649</v>
      </c>
      <c r="P128" s="21">
        <f t="shared" si="10"/>
        <v>-0.29639002192982461</v>
      </c>
      <c r="Q128" s="21">
        <f t="shared" si="10"/>
        <v>-0.27359078947368426</v>
      </c>
      <c r="R128" s="21">
        <f t="shared" si="10"/>
        <v>-0.25079155701754385</v>
      </c>
      <c r="S128" s="21">
        <f t="shared" si="10"/>
        <v>-0.22799232456140356</v>
      </c>
      <c r="T128" s="21">
        <f t="shared" si="10"/>
        <v>-0.20519309210526315</v>
      </c>
      <c r="U128" s="21">
        <f t="shared" si="10"/>
        <v>-0.18239385964912277</v>
      </c>
      <c r="V128" s="21">
        <f t="shared" si="10"/>
        <v>-0.15959462719298248</v>
      </c>
      <c r="W128" s="21">
        <f t="shared" si="10"/>
        <v>-0.13679539473684205</v>
      </c>
      <c r="X128" s="21">
        <f t="shared" si="10"/>
        <v>-0.1139961622807017</v>
      </c>
      <c r="Y128" s="21">
        <f t="shared" si="10"/>
        <v>-9.1196929824561387E-2</v>
      </c>
      <c r="Z128" s="21">
        <f t="shared" si="10"/>
        <v>-6.8397697368421037E-2</v>
      </c>
      <c r="AA128" s="21">
        <f t="shared" si="10"/>
        <v>-4.5598464912280687E-2</v>
      </c>
      <c r="AB128" s="21">
        <f t="shared" si="10"/>
        <v>-2.2799232456140312E-2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455</v>
      </c>
      <c r="C129" t="s">
        <v>456</v>
      </c>
      <c r="D129" t="s">
        <v>389</v>
      </c>
      <c r="E129" s="21">
        <v>0</v>
      </c>
      <c r="F129" s="21">
        <f>E131</f>
        <v>-1.0396450000000002</v>
      </c>
      <c r="G129" s="21">
        <f t="shared" ref="G129:AW129" si="11">F131</f>
        <v>-1.9926529166666671</v>
      </c>
      <c r="H129" s="21">
        <f t="shared" si="11"/>
        <v>-2.8590237500000004</v>
      </c>
      <c r="I129" s="21">
        <f t="shared" si="11"/>
        <v>-3.6387575000000005</v>
      </c>
      <c r="J129" s="21">
        <f t="shared" si="11"/>
        <v>-4.331854166666667</v>
      </c>
      <c r="K129" s="21">
        <f t="shared" si="11"/>
        <v>-3.8986687500000001</v>
      </c>
      <c r="L129" s="21">
        <f t="shared" si="11"/>
        <v>-3.4882825657894738</v>
      </c>
      <c r="M129" s="21">
        <f t="shared" si="11"/>
        <v>-3.1006956140350876</v>
      </c>
      <c r="N129" s="21">
        <f t="shared" si="11"/>
        <v>-2.735907894736842</v>
      </c>
      <c r="O129" s="21">
        <f t="shared" si="11"/>
        <v>-2.3939194078947366</v>
      </c>
      <c r="P129" s="21">
        <f t="shared" si="11"/>
        <v>-2.0747301535087717</v>
      </c>
      <c r="Q129" s="21">
        <f t="shared" si="11"/>
        <v>-1.7783401315789471</v>
      </c>
      <c r="R129" s="21">
        <f t="shared" si="11"/>
        <v>-1.5047493421052629</v>
      </c>
      <c r="S129" s="21">
        <f t="shared" si="11"/>
        <v>-1.253957785087719</v>
      </c>
      <c r="T129" s="21">
        <f t="shared" si="11"/>
        <v>-1.0259654605263155</v>
      </c>
      <c r="U129" s="21">
        <f t="shared" si="11"/>
        <v>-0.82077236842105239</v>
      </c>
      <c r="V129" s="21">
        <f t="shared" si="11"/>
        <v>-0.63837850877192959</v>
      </c>
      <c r="W129" s="21">
        <f t="shared" si="11"/>
        <v>-0.47878388157894713</v>
      </c>
      <c r="X129" s="21">
        <f t="shared" si="11"/>
        <v>-0.34198848684210509</v>
      </c>
      <c r="Y129" s="21">
        <f t="shared" si="11"/>
        <v>-0.22799232456140339</v>
      </c>
      <c r="Z129" s="21">
        <f t="shared" si="11"/>
        <v>-0.13679539473684199</v>
      </c>
      <c r="AA129" s="21">
        <f t="shared" si="11"/>
        <v>-6.8397697368420954E-2</v>
      </c>
      <c r="AB129" s="21">
        <f t="shared" si="11"/>
        <v>-2.2799232456140267E-2</v>
      </c>
      <c r="AC129" s="21">
        <f t="shared" si="11"/>
        <v>4.5102810375396984E-17</v>
      </c>
      <c r="AD129" s="21">
        <f t="shared" si="11"/>
        <v>4.5102810375396984E-17</v>
      </c>
      <c r="AE129" s="21">
        <f t="shared" si="11"/>
        <v>4.5102810375396984E-17</v>
      </c>
      <c r="AF129" s="21">
        <f t="shared" si="11"/>
        <v>4.5102810375396984E-17</v>
      </c>
      <c r="AG129" s="21">
        <f t="shared" si="11"/>
        <v>4.5102810375396984E-17</v>
      </c>
      <c r="AH129" s="21">
        <f t="shared" si="11"/>
        <v>4.5102810375396984E-17</v>
      </c>
      <c r="AI129" s="21">
        <f t="shared" si="11"/>
        <v>4.5102810375396984E-17</v>
      </c>
      <c r="AJ129" s="21">
        <f t="shared" si="11"/>
        <v>4.5102810375396984E-17</v>
      </c>
      <c r="AK129" s="21">
        <f t="shared" si="11"/>
        <v>4.5102810375396984E-17</v>
      </c>
      <c r="AL129" s="21">
        <f t="shared" si="11"/>
        <v>4.5102810375396984E-17</v>
      </c>
      <c r="AM129" s="21">
        <f t="shared" si="11"/>
        <v>4.5102810375396984E-17</v>
      </c>
      <c r="AN129" s="21">
        <f t="shared" si="11"/>
        <v>4.5102810375396984E-17</v>
      </c>
      <c r="AO129" s="21">
        <f t="shared" si="11"/>
        <v>4.5102810375396984E-17</v>
      </c>
      <c r="AP129" s="21">
        <f t="shared" si="11"/>
        <v>4.5102810375396984E-17</v>
      </c>
      <c r="AQ129" s="21">
        <f t="shared" si="11"/>
        <v>4.5102810375396984E-17</v>
      </c>
      <c r="AR129" s="21">
        <f t="shared" si="11"/>
        <v>4.5102810375396984E-17</v>
      </c>
      <c r="AS129" s="21">
        <f t="shared" si="11"/>
        <v>4.5102810375396984E-17</v>
      </c>
      <c r="AT129" s="21">
        <f t="shared" si="11"/>
        <v>4.5102810375396984E-17</v>
      </c>
      <c r="AU129" s="21">
        <f t="shared" si="11"/>
        <v>4.5102810375396984E-17</v>
      </c>
      <c r="AV129" s="21">
        <f t="shared" si="11"/>
        <v>4.5102810375396984E-17</v>
      </c>
      <c r="AW129" s="21">
        <f t="shared" si="11"/>
        <v>4.5102810375396984E-17</v>
      </c>
      <c r="AX129" s="21">
        <f>AW131</f>
        <v>4.5102810375396984E-17</v>
      </c>
      <c r="AY129" s="21">
        <f>AX131</f>
        <v>4.5102810375396984E-17</v>
      </c>
      <c r="AZ129" s="21">
        <f>AY131</f>
        <v>4.5102810375396984E-17</v>
      </c>
      <c r="BA129" s="21">
        <f>AZ131</f>
        <v>4.5102810375396984E-17</v>
      </c>
      <c r="BB129" s="21">
        <f>BA131</f>
        <v>4.5102810375396984E-17</v>
      </c>
    </row>
    <row r="130" spans="1:54" ht="15" customHeight="1" outlineLevel="2">
      <c r="A130" s="8"/>
      <c r="B130" t="s">
        <v>457</v>
      </c>
      <c r="C130" t="s">
        <v>458</v>
      </c>
      <c r="D130" t="s">
        <v>389</v>
      </c>
      <c r="E130" s="21">
        <f>E131*(1/(1+'Fixed Data'!$B$10))</f>
        <v>-1.0004282140107779</v>
      </c>
      <c r="F130" s="21">
        <f>F131*(1/(1+'Fixed Data'!$B$10))</f>
        <v>-1.9174874101873243</v>
      </c>
      <c r="G130" s="21">
        <f>G131*(1/(1+'Fixed Data'!$B$10))</f>
        <v>-2.751177588529639</v>
      </c>
      <c r="H130" s="21">
        <f>H131*(1/(1+'Fixed Data'!$B$10))</f>
        <v>-3.5014987490377223</v>
      </c>
      <c r="I130" s="21">
        <f>I131*(1/(1+'Fixed Data'!$B$10))</f>
        <v>-4.1684508917115739</v>
      </c>
      <c r="J130" s="21">
        <f>J131*(1/(1+'Fixed Data'!$B$10))</f>
        <v>-3.7516058025404164</v>
      </c>
      <c r="K130" s="21">
        <f>K131*(1/(1+'Fixed Data'!$B$10))</f>
        <v>-3.3566999285887937</v>
      </c>
      <c r="L130" s="21">
        <f>L131*(1/(1+'Fixed Data'!$B$10))</f>
        <v>-2.9837332698567054</v>
      </c>
      <c r="M130" s="21">
        <f>M131*(1/(1+'Fixed Data'!$B$10))</f>
        <v>-2.6327058263441518</v>
      </c>
      <c r="N130" s="21">
        <f>N131*(1/(1+'Fixed Data'!$B$10))</f>
        <v>-2.3036175980511326</v>
      </c>
      <c r="O130" s="21">
        <f>O131*(1/(1+'Fixed Data'!$B$10))</f>
        <v>-1.9964685849776482</v>
      </c>
      <c r="P130" s="21">
        <f>P131*(1/(1+'Fixed Data'!$B$10))</f>
        <v>-1.7112587871236984</v>
      </c>
      <c r="Q130" s="21">
        <f>Q131*(1/(1+'Fixed Data'!$B$10))</f>
        <v>-1.4479882044892831</v>
      </c>
      <c r="R130" s="21">
        <f>R131*(1/(1+'Fixed Data'!$B$10))</f>
        <v>-1.2066568370744026</v>
      </c>
      <c r="S130" s="21">
        <f>S131*(1/(1+'Fixed Data'!$B$10))</f>
        <v>-0.98726468487905661</v>
      </c>
      <c r="T130" s="21">
        <f>T131*(1/(1+'Fixed Data'!$B$10))</f>
        <v>-0.78981174790324526</v>
      </c>
      <c r="U130" s="21">
        <f>U131*(1/(1+'Fixed Data'!$B$10))</f>
        <v>-0.61429802614696849</v>
      </c>
      <c r="V130" s="21">
        <f>V131*(1/(1+'Fixed Data'!$B$10))</f>
        <v>-0.46072351961022634</v>
      </c>
      <c r="W130" s="21">
        <f>W131*(1/(1+'Fixed Data'!$B$10))</f>
        <v>-0.32908822829301881</v>
      </c>
      <c r="X130" s="21">
        <f>X131*(1/(1+'Fixed Data'!$B$10))</f>
        <v>-0.21939215219534586</v>
      </c>
      <c r="Y130" s="21">
        <f>Y131*(1/(1+'Fixed Data'!$B$10))</f>
        <v>-0.13163529131720747</v>
      </c>
      <c r="Z130" s="21">
        <f>Z131*(1/(1+'Fixed Data'!$B$10))</f>
        <v>-6.5817645658603693E-2</v>
      </c>
      <c r="AA130" s="21">
        <f>AA131*(1/(1+'Fixed Data'!$B$10))</f>
        <v>-2.1939215219534517E-2</v>
      </c>
      <c r="AB130" s="21">
        <f>AB131*(1/(1+'Fixed Data'!$B$10))</f>
        <v>4.3401472647610654E-17</v>
      </c>
      <c r="AC130" s="21">
        <f>AC131*(1/(1+'Fixed Data'!$B$10))</f>
        <v>4.3401472647610654E-17</v>
      </c>
      <c r="AD130" s="21">
        <f>AD131*(1/(1+'Fixed Data'!$B$10))</f>
        <v>4.3401472647610654E-17</v>
      </c>
      <c r="AE130" s="21">
        <f>AE131*(1/(1+'Fixed Data'!$B$10))</f>
        <v>4.3401472647610654E-17</v>
      </c>
      <c r="AF130" s="21">
        <f>AF131*(1/(1+'Fixed Data'!$B$10))</f>
        <v>4.3401472647610654E-17</v>
      </c>
      <c r="AG130" s="21">
        <f>AG131*(1/(1+'Fixed Data'!$B$10))</f>
        <v>4.3401472647610654E-17</v>
      </c>
      <c r="AH130" s="21">
        <f>AH131*(1/(1+'Fixed Data'!$B$10))</f>
        <v>4.3401472647610654E-17</v>
      </c>
      <c r="AI130" s="21">
        <f>AI131*(1/(1+'Fixed Data'!$B$10))</f>
        <v>4.3401472647610654E-17</v>
      </c>
      <c r="AJ130" s="21">
        <f>AJ131*(1/(1+'Fixed Data'!$B$10))</f>
        <v>4.3401472647610654E-17</v>
      </c>
      <c r="AK130" s="21">
        <f>AK131*(1/(1+'Fixed Data'!$B$10))</f>
        <v>4.3401472647610654E-17</v>
      </c>
      <c r="AL130" s="21">
        <f>AL131*(1/(1+'Fixed Data'!$B$10))</f>
        <v>4.3401472647610654E-17</v>
      </c>
      <c r="AM130" s="21">
        <f>AM131*(1/(1+'Fixed Data'!$B$10))</f>
        <v>4.3401472647610654E-17</v>
      </c>
      <c r="AN130" s="21">
        <f>AN131*(1/(1+'Fixed Data'!$B$10))</f>
        <v>4.3401472647610654E-17</v>
      </c>
      <c r="AO130" s="21">
        <f>AO131*(1/(1+'Fixed Data'!$B$10))</f>
        <v>4.3401472647610654E-17</v>
      </c>
      <c r="AP130" s="21">
        <f>AP131*(1/(1+'Fixed Data'!$B$10))</f>
        <v>4.3401472647610654E-17</v>
      </c>
      <c r="AQ130" s="21">
        <f>AQ131*(1/(1+'Fixed Data'!$B$10))</f>
        <v>4.3401472647610654E-17</v>
      </c>
      <c r="AR130" s="21">
        <f>AR131*(1/(1+'Fixed Data'!$B$10))</f>
        <v>4.3401472647610654E-17</v>
      </c>
      <c r="AS130" s="21">
        <f>AS131*(1/(1+'Fixed Data'!$B$10))</f>
        <v>4.3401472647610654E-17</v>
      </c>
      <c r="AT130" s="21">
        <f>AT131*(1/(1+'Fixed Data'!$B$10))</f>
        <v>4.3401472647610654E-17</v>
      </c>
      <c r="AU130" s="21">
        <f>AU131*(1/(1+'Fixed Data'!$B$10))</f>
        <v>4.3401472647610654E-17</v>
      </c>
      <c r="AV130" s="21">
        <f>AV131*(1/(1+'Fixed Data'!$B$10))</f>
        <v>4.3401472647610654E-17</v>
      </c>
      <c r="AW130" s="21">
        <f>AW131*(1/(1+'Fixed Data'!$B$10))</f>
        <v>4.3401472647610654E-17</v>
      </c>
      <c r="AX130" s="21">
        <f>AX131*(1/(1+'Fixed Data'!$B$10))</f>
        <v>4.3401472647610654E-17</v>
      </c>
      <c r="AY130" s="21">
        <f>AY131*(1/(1+'Fixed Data'!$B$10))</f>
        <v>4.3401472647610654E-17</v>
      </c>
      <c r="AZ130" s="21">
        <f>AZ131*(1/(1+'Fixed Data'!$B$10))</f>
        <v>4.3401472647610654E-17</v>
      </c>
      <c r="BA130" s="21">
        <f>BA131*(1/(1+'Fixed Data'!$B$10))</f>
        <v>4.3401472647610654E-17</v>
      </c>
      <c r="BB130" s="21">
        <f>BB131*(1/(1+'Fixed Data'!$B$10))</f>
        <v>4.3401472647610654E-17</v>
      </c>
    </row>
    <row r="131" spans="1:54" ht="13.9" customHeight="1" outlineLevel="2">
      <c r="A131" s="8"/>
      <c r="B131" t="s">
        <v>459</v>
      </c>
      <c r="C131" t="s">
        <v>460</v>
      </c>
      <c r="D131" t="s">
        <v>389</v>
      </c>
      <c r="E131" s="21">
        <f t="shared" ref="E131:BB131" si="12">E82-E128+E129</f>
        <v>-1.0396450000000002</v>
      </c>
      <c r="F131" s="21">
        <f t="shared" si="12"/>
        <v>-1.9926529166666671</v>
      </c>
      <c r="G131" s="21">
        <f t="shared" si="12"/>
        <v>-2.8590237500000004</v>
      </c>
      <c r="H131" s="21">
        <f t="shared" si="12"/>
        <v>-3.6387575000000005</v>
      </c>
      <c r="I131" s="21">
        <f t="shared" si="12"/>
        <v>-4.331854166666667</v>
      </c>
      <c r="J131" s="21">
        <f t="shared" si="12"/>
        <v>-3.8986687500000001</v>
      </c>
      <c r="K131" s="21">
        <f t="shared" si="12"/>
        <v>-3.4882825657894738</v>
      </c>
      <c r="L131" s="21">
        <f t="shared" si="12"/>
        <v>-3.1006956140350876</v>
      </c>
      <c r="M131" s="21">
        <f t="shared" si="12"/>
        <v>-2.735907894736842</v>
      </c>
      <c r="N131" s="21">
        <f t="shared" si="12"/>
        <v>-2.3939194078947366</v>
      </c>
      <c r="O131" s="21">
        <f t="shared" si="12"/>
        <v>-2.0747301535087717</v>
      </c>
      <c r="P131" s="21">
        <f t="shared" si="12"/>
        <v>-1.7783401315789471</v>
      </c>
      <c r="Q131" s="21">
        <f t="shared" si="12"/>
        <v>-1.5047493421052629</v>
      </c>
      <c r="R131" s="21">
        <f t="shared" si="12"/>
        <v>-1.253957785087719</v>
      </c>
      <c r="S131" s="21">
        <f t="shared" si="12"/>
        <v>-1.0259654605263155</v>
      </c>
      <c r="T131" s="21">
        <f t="shared" si="12"/>
        <v>-0.82077236842105239</v>
      </c>
      <c r="U131" s="21">
        <f t="shared" si="12"/>
        <v>-0.63837850877192959</v>
      </c>
      <c r="V131" s="21">
        <f t="shared" si="12"/>
        <v>-0.47878388157894713</v>
      </c>
      <c r="W131" s="21">
        <f t="shared" si="12"/>
        <v>-0.34198848684210509</v>
      </c>
      <c r="X131" s="21">
        <f t="shared" si="12"/>
        <v>-0.22799232456140339</v>
      </c>
      <c r="Y131" s="21">
        <f t="shared" si="12"/>
        <v>-0.13679539473684199</v>
      </c>
      <c r="Z131" s="21">
        <f t="shared" si="12"/>
        <v>-6.8397697368420954E-2</v>
      </c>
      <c r="AA131" s="21">
        <f t="shared" si="12"/>
        <v>-2.2799232456140267E-2</v>
      </c>
      <c r="AB131" s="21">
        <f t="shared" si="12"/>
        <v>4.5102810375396984E-17</v>
      </c>
      <c r="AC131" s="21">
        <f t="shared" si="12"/>
        <v>4.5102810375396984E-17</v>
      </c>
      <c r="AD131" s="21">
        <f t="shared" si="12"/>
        <v>4.5102810375396984E-17</v>
      </c>
      <c r="AE131" s="21">
        <f t="shared" si="12"/>
        <v>4.5102810375396984E-17</v>
      </c>
      <c r="AF131" s="21">
        <f t="shared" si="12"/>
        <v>4.5102810375396984E-17</v>
      </c>
      <c r="AG131" s="21">
        <f t="shared" si="12"/>
        <v>4.5102810375396984E-17</v>
      </c>
      <c r="AH131" s="21">
        <f t="shared" si="12"/>
        <v>4.5102810375396984E-17</v>
      </c>
      <c r="AI131" s="21">
        <f t="shared" si="12"/>
        <v>4.5102810375396984E-17</v>
      </c>
      <c r="AJ131" s="21">
        <f t="shared" si="12"/>
        <v>4.5102810375396984E-17</v>
      </c>
      <c r="AK131" s="21">
        <f t="shared" si="12"/>
        <v>4.5102810375396984E-17</v>
      </c>
      <c r="AL131" s="21">
        <f t="shared" si="12"/>
        <v>4.5102810375396984E-17</v>
      </c>
      <c r="AM131" s="21">
        <f t="shared" si="12"/>
        <v>4.5102810375396984E-17</v>
      </c>
      <c r="AN131" s="21">
        <f t="shared" si="12"/>
        <v>4.5102810375396984E-17</v>
      </c>
      <c r="AO131" s="21">
        <f t="shared" si="12"/>
        <v>4.5102810375396984E-17</v>
      </c>
      <c r="AP131" s="21">
        <f t="shared" si="12"/>
        <v>4.5102810375396984E-17</v>
      </c>
      <c r="AQ131" s="21">
        <f t="shared" si="12"/>
        <v>4.5102810375396984E-17</v>
      </c>
      <c r="AR131" s="21">
        <f t="shared" si="12"/>
        <v>4.5102810375396984E-17</v>
      </c>
      <c r="AS131" s="21">
        <f t="shared" si="12"/>
        <v>4.5102810375396984E-17</v>
      </c>
      <c r="AT131" s="21">
        <f t="shared" si="12"/>
        <v>4.5102810375396984E-17</v>
      </c>
      <c r="AU131" s="21">
        <f t="shared" si="12"/>
        <v>4.5102810375396984E-17</v>
      </c>
      <c r="AV131" s="21">
        <f t="shared" si="12"/>
        <v>4.5102810375396984E-17</v>
      </c>
      <c r="AW131" s="21">
        <f t="shared" si="12"/>
        <v>4.5102810375396984E-17</v>
      </c>
      <c r="AX131" s="21">
        <f t="shared" si="12"/>
        <v>4.5102810375396984E-17</v>
      </c>
      <c r="AY131" s="21">
        <f t="shared" si="12"/>
        <v>4.5102810375396984E-17</v>
      </c>
      <c r="AZ131" s="21">
        <f t="shared" si="12"/>
        <v>4.5102810375396984E-17</v>
      </c>
      <c r="BA131" s="21">
        <f t="shared" si="12"/>
        <v>4.5102810375396984E-17</v>
      </c>
      <c r="BB131" s="21">
        <f t="shared" si="12"/>
        <v>4.5102810375396984E-17</v>
      </c>
    </row>
    <row r="132" spans="1:54" ht="14.5" outlineLevel="2">
      <c r="A132" s="8"/>
      <c r="B132" t="s">
        <v>461</v>
      </c>
      <c r="C132" t="s">
        <v>462</v>
      </c>
      <c r="D132" t="s">
        <v>389</v>
      </c>
      <c r="E132" s="21">
        <f>AVERAGE(E129:E130)*'Fixed Data'!$B$10</f>
        <v>-1.9608392994611246E-2</v>
      </c>
      <c r="F132" s="21">
        <f>AVERAGE(F129:F130)*'Fixed Data'!$B$10</f>
        <v>-5.7959795239671562E-2</v>
      </c>
      <c r="G132" s="21">
        <f>AVERAGE(G129:G130)*'Fixed Data'!$B$10</f>
        <v>-9.297907790184759E-2</v>
      </c>
      <c r="H132" s="21">
        <f>AVERAGE(H129:H130)*'Fixed Data'!$B$10</f>
        <v>-0.12466624098113936</v>
      </c>
      <c r="I132" s="21">
        <f>AVERAGE(I129:I130)*'Fixed Data'!$B$10</f>
        <v>-0.15302128447754684</v>
      </c>
      <c r="J132" s="21">
        <f>AVERAGE(J129:J130)*'Fixed Data'!$B$10</f>
        <v>-0.15843581539645885</v>
      </c>
      <c r="K132" s="21">
        <f>AVERAGE(K129:K130)*'Fixed Data'!$B$10</f>
        <v>-0.14220522610034037</v>
      </c>
      <c r="L132" s="21">
        <f>AVERAGE(L129:L130)*'Fixed Data'!$B$10</f>
        <v>-0.1268515103786651</v>
      </c>
      <c r="M132" s="21">
        <f>AVERAGE(M129:M130)*'Fixed Data'!$B$10</f>
        <v>-0.11237466823143309</v>
      </c>
      <c r="N132" s="21">
        <f>AVERAGE(N129:N130)*'Fixed Data'!$B$10</f>
        <v>-9.8774699658644313E-2</v>
      </c>
      <c r="O132" s="21">
        <f>AVERAGE(O129:O130)*'Fixed Data'!$B$10</f>
        <v>-8.6051604660298736E-2</v>
      </c>
      <c r="P132" s="21">
        <f>AVERAGE(P129:P130)*'Fixed Data'!$B$10</f>
        <v>-7.4205383236396416E-2</v>
      </c>
      <c r="Q132" s="21">
        <f>AVERAGE(Q129:Q130)*'Fixed Data'!$B$10</f>
        <v>-6.3236035386937312E-2</v>
      </c>
      <c r="R132" s="21">
        <f>AVERAGE(R129:R130)*'Fixed Data'!$B$10</f>
        <v>-5.3143561111921443E-2</v>
      </c>
      <c r="S132" s="21">
        <f>AVERAGE(S129:S130)*'Fixed Data'!$B$10</f>
        <v>-4.3927960411348804E-2</v>
      </c>
      <c r="T132" s="21">
        <f>AVERAGE(T129:T130)*'Fixed Data'!$B$10</f>
        <v>-3.5589233285219395E-2</v>
      </c>
      <c r="U132" s="21">
        <f>AVERAGE(U129:U130)*'Fixed Data'!$B$10</f>
        <v>-2.8127379733533211E-2</v>
      </c>
      <c r="V132" s="21">
        <f>AVERAGE(V129:V130)*'Fixed Data'!$B$10</f>
        <v>-2.1542399756290256E-2</v>
      </c>
      <c r="W132" s="21">
        <f>AVERAGE(W129:W130)*'Fixed Data'!$B$10</f>
        <v>-1.5834293353490531E-2</v>
      </c>
      <c r="X132" s="21">
        <f>AVERAGE(X129:X130)*'Fixed Data'!$B$10</f>
        <v>-1.1003060525134039E-2</v>
      </c>
      <c r="Y132" s="21">
        <f>AVERAGE(Y129:Y130)*'Fixed Data'!$B$10</f>
        <v>-7.0487012712207725E-3</v>
      </c>
      <c r="Z132" s="21">
        <f>AVERAGE(Z129:Z130)*'Fixed Data'!$B$10</f>
        <v>-3.9712155917507354E-3</v>
      </c>
      <c r="AA132" s="21">
        <f>AVERAGE(AA129:AA130)*'Fixed Data'!$B$10</f>
        <v>-1.7706034867239272E-3</v>
      </c>
      <c r="AB132" s="21">
        <f>AVERAGE(AB129:AB130)*'Fixed Data'!$B$10</f>
        <v>-4.4686495614034832E-4</v>
      </c>
      <c r="AC132" s="21">
        <f>AVERAGE(AC129:AC130)*'Fixed Data'!$B$10</f>
        <v>1.7346839472509496E-18</v>
      </c>
      <c r="AD132" s="21">
        <f>AVERAGE(AD129:AD130)*'Fixed Data'!$B$10</f>
        <v>1.7346839472509496E-18</v>
      </c>
      <c r="AE132" s="21">
        <f>AVERAGE(AE129:AE130)*'Fixed Data'!$B$10</f>
        <v>1.7346839472509496E-18</v>
      </c>
      <c r="AF132" s="21">
        <f>AVERAGE(AF129:AF130)*'Fixed Data'!$B$10</f>
        <v>1.7346839472509496E-18</v>
      </c>
      <c r="AG132" s="21">
        <f>AVERAGE(AG129:AG130)*'Fixed Data'!$B$10</f>
        <v>1.7346839472509496E-18</v>
      </c>
      <c r="AH132" s="21">
        <f>AVERAGE(AH129:AH130)*'Fixed Data'!$B$10</f>
        <v>1.7346839472509496E-18</v>
      </c>
      <c r="AI132" s="21">
        <f>AVERAGE(AI129:AI130)*'Fixed Data'!$B$10</f>
        <v>1.7346839472509496E-18</v>
      </c>
      <c r="AJ132" s="21">
        <f>AVERAGE(AJ129:AJ130)*'Fixed Data'!$B$10</f>
        <v>1.7346839472509496E-18</v>
      </c>
      <c r="AK132" s="21">
        <f>AVERAGE(AK129:AK130)*'Fixed Data'!$B$10</f>
        <v>1.7346839472509496E-18</v>
      </c>
      <c r="AL132" s="21">
        <f>AVERAGE(AL129:AL130)*'Fixed Data'!$B$10</f>
        <v>1.7346839472509496E-18</v>
      </c>
      <c r="AM132" s="21">
        <f>AVERAGE(AM129:AM130)*'Fixed Data'!$B$10</f>
        <v>1.7346839472509496E-18</v>
      </c>
      <c r="AN132" s="21">
        <f>AVERAGE(AN129:AN130)*'Fixed Data'!$B$10</f>
        <v>1.7346839472509496E-18</v>
      </c>
      <c r="AO132" s="21">
        <f>AVERAGE(AO129:AO130)*'Fixed Data'!$B$10</f>
        <v>1.7346839472509496E-18</v>
      </c>
      <c r="AP132" s="21">
        <f>AVERAGE(AP129:AP130)*'Fixed Data'!$B$10</f>
        <v>1.7346839472509496E-18</v>
      </c>
      <c r="AQ132" s="21">
        <f>AVERAGE(AQ129:AQ130)*'Fixed Data'!$B$10</f>
        <v>1.7346839472509496E-18</v>
      </c>
      <c r="AR132" s="21">
        <f>AVERAGE(AR129:AR130)*'Fixed Data'!$B$10</f>
        <v>1.7346839472509496E-18</v>
      </c>
      <c r="AS132" s="21">
        <f>AVERAGE(AS129:AS130)*'Fixed Data'!$B$10</f>
        <v>1.7346839472509496E-18</v>
      </c>
      <c r="AT132" s="21">
        <f>AVERAGE(AT129:AT130)*'Fixed Data'!$B$10</f>
        <v>1.7346839472509496E-18</v>
      </c>
      <c r="AU132" s="21">
        <f>AVERAGE(AU129:AU130)*'Fixed Data'!$B$10</f>
        <v>1.7346839472509496E-18</v>
      </c>
      <c r="AV132" s="21">
        <f>AVERAGE(AV129:AV130)*'Fixed Data'!$B$10</f>
        <v>1.7346839472509496E-18</v>
      </c>
      <c r="AW132" s="21">
        <f>AVERAGE(AW129:AW130)*'Fixed Data'!$B$10</f>
        <v>1.7346839472509496E-18</v>
      </c>
      <c r="AX132" s="21">
        <f>AVERAGE(AX129:AX130)*'Fixed Data'!$B$10</f>
        <v>1.7346839472509496E-18</v>
      </c>
      <c r="AY132" s="21">
        <f>AVERAGE(AY129:AY130)*'Fixed Data'!$B$10</f>
        <v>1.7346839472509496E-18</v>
      </c>
      <c r="AZ132" s="21">
        <f>AVERAGE(AZ129:AZ130)*'Fixed Data'!$B$10</f>
        <v>1.7346839472509496E-18</v>
      </c>
      <c r="BA132" s="21">
        <f>AVERAGE(BA129:BA130)*'Fixed Data'!$B$10</f>
        <v>1.7346839472509496E-18</v>
      </c>
      <c r="BB132" s="21">
        <f>AVERAGE(BB129:BB130)*'Fixed Data'!$B$10</f>
        <v>1.7346839472509496E-18</v>
      </c>
    </row>
    <row r="133" spans="1:54" ht="14" outlineLevel="2" thickBot="1">
      <c r="A133" s="9"/>
      <c r="B133" s="3" t="s">
        <v>463</v>
      </c>
      <c r="C133" s="7" t="s">
        <v>464</v>
      </c>
      <c r="D133" s="7" t="s">
        <v>389</v>
      </c>
      <c r="E133" s="21">
        <f>E128+E132</f>
        <v>-1.9608392994611246E-2</v>
      </c>
      <c r="F133" s="21">
        <f t="shared" ref="F133:BB133" si="13">F128+F132</f>
        <v>-0.14459687857300491</v>
      </c>
      <c r="G133" s="21">
        <f t="shared" si="13"/>
        <v>-0.26625324456851429</v>
      </c>
      <c r="H133" s="21">
        <f t="shared" si="13"/>
        <v>-0.38457749098113941</v>
      </c>
      <c r="I133" s="21">
        <f t="shared" si="13"/>
        <v>-0.49956961781088016</v>
      </c>
      <c r="J133" s="21">
        <f t="shared" si="13"/>
        <v>-0.59162123206312556</v>
      </c>
      <c r="K133" s="21">
        <f t="shared" si="13"/>
        <v>-0.55259141031086667</v>
      </c>
      <c r="L133" s="21">
        <f t="shared" si="13"/>
        <v>-0.51443846213305111</v>
      </c>
      <c r="M133" s="21">
        <f t="shared" si="13"/>
        <v>-0.47716238752967877</v>
      </c>
      <c r="N133" s="21">
        <f t="shared" si="13"/>
        <v>-0.44076318650074964</v>
      </c>
      <c r="O133" s="21">
        <f t="shared" si="13"/>
        <v>-0.40524085904626361</v>
      </c>
      <c r="P133" s="21">
        <f t="shared" si="13"/>
        <v>-0.37059540516622103</v>
      </c>
      <c r="Q133" s="21">
        <f t="shared" si="13"/>
        <v>-0.33682682486062154</v>
      </c>
      <c r="R133" s="21">
        <f t="shared" si="13"/>
        <v>-0.30393511812946528</v>
      </c>
      <c r="S133" s="21">
        <f t="shared" si="13"/>
        <v>-0.27192028497275234</v>
      </c>
      <c r="T133" s="21">
        <f t="shared" si="13"/>
        <v>-0.24078232539048255</v>
      </c>
      <c r="U133" s="21">
        <f t="shared" si="13"/>
        <v>-0.21052123938265599</v>
      </c>
      <c r="V133" s="21">
        <f t="shared" si="13"/>
        <v>-0.18113702694927275</v>
      </c>
      <c r="W133" s="21">
        <f t="shared" si="13"/>
        <v>-0.15262968809033259</v>
      </c>
      <c r="X133" s="21">
        <f t="shared" si="13"/>
        <v>-0.12499922280583574</v>
      </c>
      <c r="Y133" s="21">
        <f t="shared" si="13"/>
        <v>-9.824563109578216E-2</v>
      </c>
      <c r="Z133" s="21">
        <f t="shared" si="13"/>
        <v>-7.2368912960171769E-2</v>
      </c>
      <c r="AA133" s="21">
        <f t="shared" si="13"/>
        <v>-4.7369068399004614E-2</v>
      </c>
      <c r="AB133" s="21">
        <f t="shared" si="13"/>
        <v>-2.3246097412280661E-2</v>
      </c>
      <c r="AC133" s="21">
        <f t="shared" si="13"/>
        <v>1.7346839472509496E-18</v>
      </c>
      <c r="AD133" s="21">
        <f t="shared" si="13"/>
        <v>1.7346839472509496E-18</v>
      </c>
      <c r="AE133" s="21">
        <f t="shared" si="13"/>
        <v>1.7346839472509496E-18</v>
      </c>
      <c r="AF133" s="21">
        <f t="shared" si="13"/>
        <v>1.7346839472509496E-18</v>
      </c>
      <c r="AG133" s="21">
        <f t="shared" si="13"/>
        <v>1.7346839472509496E-18</v>
      </c>
      <c r="AH133" s="21">
        <f t="shared" si="13"/>
        <v>1.7346839472509496E-18</v>
      </c>
      <c r="AI133" s="21">
        <f t="shared" si="13"/>
        <v>1.7346839472509496E-18</v>
      </c>
      <c r="AJ133" s="21">
        <f t="shared" si="13"/>
        <v>1.7346839472509496E-18</v>
      </c>
      <c r="AK133" s="21">
        <f t="shared" si="13"/>
        <v>1.7346839472509496E-18</v>
      </c>
      <c r="AL133" s="21">
        <f t="shared" si="13"/>
        <v>1.7346839472509496E-18</v>
      </c>
      <c r="AM133" s="21">
        <f t="shared" si="13"/>
        <v>1.7346839472509496E-18</v>
      </c>
      <c r="AN133" s="21">
        <f t="shared" si="13"/>
        <v>1.7346839472509496E-18</v>
      </c>
      <c r="AO133" s="21">
        <f t="shared" si="13"/>
        <v>1.7346839472509496E-18</v>
      </c>
      <c r="AP133" s="21">
        <f t="shared" si="13"/>
        <v>1.7346839472509496E-18</v>
      </c>
      <c r="AQ133" s="21">
        <f t="shared" si="13"/>
        <v>1.7346839472509496E-18</v>
      </c>
      <c r="AR133" s="21">
        <f t="shared" si="13"/>
        <v>1.7346839472509496E-18</v>
      </c>
      <c r="AS133" s="21">
        <f t="shared" si="13"/>
        <v>1.7346839472509496E-18</v>
      </c>
      <c r="AT133" s="21">
        <f t="shared" si="13"/>
        <v>1.7346839472509496E-18</v>
      </c>
      <c r="AU133" s="21">
        <f t="shared" si="13"/>
        <v>1.7346839472509496E-18</v>
      </c>
      <c r="AV133" s="21">
        <f t="shared" si="13"/>
        <v>1.7346839472509496E-18</v>
      </c>
      <c r="AW133" s="21">
        <f t="shared" si="13"/>
        <v>1.7346839472509496E-18</v>
      </c>
      <c r="AX133" s="21">
        <f t="shared" si="13"/>
        <v>1.7346839472509496E-18</v>
      </c>
      <c r="AY133" s="21">
        <f t="shared" si="13"/>
        <v>1.7346839472509496E-18</v>
      </c>
      <c r="AZ133" s="21">
        <f t="shared" si="13"/>
        <v>1.7346839472509496E-18</v>
      </c>
      <c r="BA133" s="21">
        <f t="shared" si="13"/>
        <v>1.7346839472509496E-18</v>
      </c>
      <c r="BB133" s="21">
        <f t="shared" si="13"/>
        <v>1.7346839472509496E-18</v>
      </c>
    </row>
    <row r="134" spans="1:54" ht="14" outlineLevel="2" thickBot="1">
      <c r="A134" s="139"/>
      <c r="B134" s="142" t="s">
        <v>465</v>
      </c>
      <c r="C134" s="143"/>
      <c r="D134" s="243"/>
      <c r="E134" s="245">
        <f t="shared" ref="E134:AJ134" si="14">E83+E77+E71</f>
        <v>-3.0924610358164735</v>
      </c>
      <c r="F134" s="245">
        <f t="shared" si="14"/>
        <v>-3.0988554019066248</v>
      </c>
      <c r="G134" s="245">
        <f t="shared" si="14"/>
        <v>-3.104069925408631</v>
      </c>
      <c r="H134" s="245">
        <f t="shared" si="14"/>
        <v>-3.1109308350881717</v>
      </c>
      <c r="I134" s="245">
        <f t="shared" si="14"/>
        <v>-3.1183441554472475</v>
      </c>
      <c r="J134" s="245">
        <f t="shared" si="14"/>
        <v>-1.0797526509443036</v>
      </c>
      <c r="K134" s="245">
        <f t="shared" si="14"/>
        <v>-1.0906118309079629</v>
      </c>
      <c r="L134" s="245">
        <f t="shared" si="14"/>
        <v>-1.1015802986599912</v>
      </c>
      <c r="M134" s="245">
        <f t="shared" si="14"/>
        <v>-1.1126591556157064</v>
      </c>
      <c r="N134" s="245">
        <f t="shared" si="14"/>
        <v>-1.1238495143214882</v>
      </c>
      <c r="O134" s="245">
        <f t="shared" si="14"/>
        <v>-1.135152498567999</v>
      </c>
      <c r="P134" s="245">
        <f t="shared" si="14"/>
        <v>-1.1465692435043737</v>
      </c>
      <c r="Q134" s="245">
        <f t="shared" si="14"/>
        <v>-1.1581008957537258</v>
      </c>
      <c r="R134" s="245">
        <f t="shared" si="14"/>
        <v>-1.1697486135297688</v>
      </c>
      <c r="S134" s="245">
        <f t="shared" si="14"/>
        <v>-1.1815135667546792</v>
      </c>
      <c r="T134" s="245">
        <f t="shared" si="14"/>
        <v>-1.1933969371780955</v>
      </c>
      <c r="U134" s="245">
        <f t="shared" si="14"/>
        <v>-1.2053999184974356</v>
      </c>
      <c r="V134" s="245">
        <f t="shared" si="14"/>
        <v>-1.2175237164794079</v>
      </c>
      <c r="W134" s="245">
        <f t="shared" si="14"/>
        <v>-1.2297695490827156</v>
      </c>
      <c r="X134" s="245">
        <f t="shared" si="14"/>
        <v>-1.242138646582166</v>
      </c>
      <c r="Y134" s="245">
        <f t="shared" si="14"/>
        <v>-1.254632251693921</v>
      </c>
      <c r="Z134" s="245">
        <f t="shared" si="14"/>
        <v>-1.267251619702072</v>
      </c>
      <c r="AA134" s="245">
        <f t="shared" si="14"/>
        <v>-1.2799980185865807</v>
      </c>
      <c r="AB134" s="245">
        <f t="shared" si="14"/>
        <v>-1.2928727291524635</v>
      </c>
      <c r="AC134" s="245">
        <f t="shared" si="14"/>
        <v>-1.3058770451603146</v>
      </c>
      <c r="AD134" s="245">
        <f t="shared" si="14"/>
        <v>-1.319012273458309</v>
      </c>
      <c r="AE134" s="245">
        <f t="shared" si="14"/>
        <v>-1.3322797341152517</v>
      </c>
      <c r="AF134" s="245">
        <f t="shared" si="14"/>
        <v>-1.345680760555392</v>
      </c>
      <c r="AG134" s="245">
        <f t="shared" si="14"/>
        <v>-1.3592166996943138</v>
      </c>
      <c r="AH134" s="245">
        <f t="shared" si="14"/>
        <v>-1.3728889120763794</v>
      </c>
      <c r="AI134" s="245">
        <f t="shared" si="14"/>
        <v>-1.3866987720136237</v>
      </c>
      <c r="AJ134" s="245">
        <f t="shared" si="14"/>
        <v>-1.400647667725903</v>
      </c>
      <c r="AK134" s="245">
        <f t="shared" ref="AK134:BB134" si="15">AK83+AK77+AK71</f>
        <v>-1.4147370014826941</v>
      </c>
      <c r="AL134" s="245">
        <f t="shared" si="15"/>
        <v>-1.4289681897462545</v>
      </c>
      <c r="AM134" s="245">
        <f t="shared" si="15"/>
        <v>-1.4433426633162727</v>
      </c>
      <c r="AN134" s="245">
        <f t="shared" si="15"/>
        <v>-1.4578618674759682</v>
      </c>
      <c r="AO134" s="245">
        <f t="shared" si="15"/>
        <v>-1.4725272621398455</v>
      </c>
      <c r="AP134" s="245">
        <f t="shared" si="15"/>
        <v>-1.4873403220027754</v>
      </c>
      <c r="AQ134" s="245">
        <f t="shared" si="15"/>
        <v>-1.502302536690824</v>
      </c>
      <c r="AR134" s="245">
        <f t="shared" si="15"/>
        <v>-1.5174154109134517</v>
      </c>
      <c r="AS134" s="245">
        <f t="shared" si="15"/>
        <v>-1.5326804646174805</v>
      </c>
      <c r="AT134" s="245">
        <f t="shared" si="15"/>
        <v>-1.5480992331423726</v>
      </c>
      <c r="AU134" s="245">
        <f t="shared" si="15"/>
        <v>-1.5636732673775215</v>
      </c>
      <c r="AV134" s="245">
        <f t="shared" si="15"/>
        <v>-1.579404133920747</v>
      </c>
      <c r="AW134" s="245">
        <f t="shared" si="15"/>
        <v>-1.5952934152387583</v>
      </c>
      <c r="AX134" s="245">
        <f t="shared" si="15"/>
        <v>-1.6113427098290456</v>
      </c>
      <c r="AY134" s="245">
        <f t="shared" si="15"/>
        <v>-1.6275536323836572</v>
      </c>
      <c r="AZ134" s="245">
        <f t="shared" si="15"/>
        <v>-1.643927813954486</v>
      </c>
      <c r="BA134" s="245">
        <f t="shared" si="15"/>
        <v>-1.6604669021204024</v>
      </c>
      <c r="BB134" s="245">
        <f t="shared" si="15"/>
        <v>-1.6771723853281433</v>
      </c>
    </row>
    <row r="135" spans="1:54" ht="14" outlineLevel="2" thickBot="1">
      <c r="A135" s="138"/>
      <c r="B135" s="140" t="s">
        <v>466</v>
      </c>
      <c r="C135" s="141"/>
      <c r="D135" s="244"/>
      <c r="E135" s="245">
        <f>E133+E134</f>
        <v>-3.1120694288110848</v>
      </c>
      <c r="F135" s="245">
        <f t="shared" ref="F135:AW135" si="16">F133+F134</f>
        <v>-3.2434522804796297</v>
      </c>
      <c r="G135" s="245">
        <f t="shared" si="16"/>
        <v>-3.3703231699771452</v>
      </c>
      <c r="H135" s="245">
        <f t="shared" si="16"/>
        <v>-3.4955083260693112</v>
      </c>
      <c r="I135" s="245">
        <f t="shared" si="16"/>
        <v>-3.6179137732581275</v>
      </c>
      <c r="J135" s="245">
        <f t="shared" si="16"/>
        <v>-1.6713738830074292</v>
      </c>
      <c r="K135" s="245">
        <f t="shared" si="16"/>
        <v>-1.6432032412188295</v>
      </c>
      <c r="L135" s="245">
        <f t="shared" si="16"/>
        <v>-1.6160187607930423</v>
      </c>
      <c r="M135" s="245">
        <f t="shared" si="16"/>
        <v>-1.5898215431453853</v>
      </c>
      <c r="N135" s="245">
        <f t="shared" si="16"/>
        <v>-1.5646127008222379</v>
      </c>
      <c r="O135" s="245">
        <f t="shared" si="16"/>
        <v>-1.5403933576142625</v>
      </c>
      <c r="P135" s="245">
        <f t="shared" si="16"/>
        <v>-1.5171646486705948</v>
      </c>
      <c r="Q135" s="245">
        <f t="shared" si="16"/>
        <v>-1.4949277206143474</v>
      </c>
      <c r="R135" s="245">
        <f t="shared" si="16"/>
        <v>-1.4736837316592339</v>
      </c>
      <c r="S135" s="245">
        <f t="shared" si="16"/>
        <v>-1.4534338517274317</v>
      </c>
      <c r="T135" s="245">
        <f t="shared" si="16"/>
        <v>-1.4341792625685781</v>
      </c>
      <c r="U135" s="245">
        <f t="shared" si="16"/>
        <v>-1.4159211578800917</v>
      </c>
      <c r="V135" s="245">
        <f t="shared" si="16"/>
        <v>-1.3986607434286806</v>
      </c>
      <c r="W135" s="245">
        <f t="shared" si="16"/>
        <v>-1.3823992371730482</v>
      </c>
      <c r="X135" s="245">
        <f t="shared" si="16"/>
        <v>-1.3671378693880016</v>
      </c>
      <c r="Y135" s="245">
        <f t="shared" si="16"/>
        <v>-1.3528778827897032</v>
      </c>
      <c r="Z135" s="245">
        <f t="shared" si="16"/>
        <v>-1.3396205326622437</v>
      </c>
      <c r="AA135" s="245">
        <f t="shared" si="16"/>
        <v>-1.3273670869855854</v>
      </c>
      <c r="AB135" s="245">
        <f t="shared" si="16"/>
        <v>-1.3161188265647441</v>
      </c>
      <c r="AC135" s="245">
        <f t="shared" si="16"/>
        <v>-1.3058770451603146</v>
      </c>
      <c r="AD135" s="245">
        <f t="shared" si="16"/>
        <v>-1.319012273458309</v>
      </c>
      <c r="AE135" s="245">
        <f t="shared" si="16"/>
        <v>-1.3322797341152517</v>
      </c>
      <c r="AF135" s="245">
        <f t="shared" si="16"/>
        <v>-1.345680760555392</v>
      </c>
      <c r="AG135" s="245">
        <f t="shared" si="16"/>
        <v>-1.3592166996943138</v>
      </c>
      <c r="AH135" s="245">
        <f t="shared" si="16"/>
        <v>-1.3728889120763794</v>
      </c>
      <c r="AI135" s="245">
        <f t="shared" si="16"/>
        <v>-1.3866987720136237</v>
      </c>
      <c r="AJ135" s="245">
        <f t="shared" si="16"/>
        <v>-1.400647667725903</v>
      </c>
      <c r="AK135" s="245">
        <f t="shared" si="16"/>
        <v>-1.4147370014826941</v>
      </c>
      <c r="AL135" s="245">
        <f t="shared" si="16"/>
        <v>-1.4289681897462545</v>
      </c>
      <c r="AM135" s="245">
        <f t="shared" si="16"/>
        <v>-1.4433426633162727</v>
      </c>
      <c r="AN135" s="245">
        <f t="shared" si="16"/>
        <v>-1.4578618674759682</v>
      </c>
      <c r="AO135" s="245">
        <f t="shared" si="16"/>
        <v>-1.4725272621398455</v>
      </c>
      <c r="AP135" s="245">
        <f t="shared" si="16"/>
        <v>-1.4873403220027754</v>
      </c>
      <c r="AQ135" s="245">
        <f t="shared" si="16"/>
        <v>-1.502302536690824</v>
      </c>
      <c r="AR135" s="245">
        <f t="shared" si="16"/>
        <v>-1.5174154109134517</v>
      </c>
      <c r="AS135" s="245">
        <f t="shared" si="16"/>
        <v>-1.5326804646174805</v>
      </c>
      <c r="AT135" s="245">
        <f t="shared" si="16"/>
        <v>-1.5480992331423726</v>
      </c>
      <c r="AU135" s="245">
        <f t="shared" si="16"/>
        <v>-1.5636732673775215</v>
      </c>
      <c r="AV135" s="245">
        <f t="shared" si="16"/>
        <v>-1.579404133920747</v>
      </c>
      <c r="AW135" s="245">
        <f t="shared" si="16"/>
        <v>-1.5952934152387583</v>
      </c>
      <c r="AX135" s="245">
        <f>AX133+AX134</f>
        <v>-1.6113427098290456</v>
      </c>
      <c r="AY135" s="245">
        <f>AY133+AY134</f>
        <v>-1.6275536323836572</v>
      </c>
      <c r="AZ135" s="245">
        <f>AZ133+AZ134</f>
        <v>-1.643927813954486</v>
      </c>
      <c r="BA135" s="245">
        <f>BA133+BA134</f>
        <v>-1.6604669021204024</v>
      </c>
      <c r="BB135" s="245">
        <f>BB133+BB134</f>
        <v>-1.6771723853281433</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468</v>
      </c>
      <c r="B141" s="134"/>
      <c r="C141" s="135"/>
      <c r="D141" s="135"/>
      <c r="E141" s="136">
        <v>-1</v>
      </c>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469</v>
      </c>
      <c r="C142" s="134" t="s">
        <v>159</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46" t="s">
        <v>470</v>
      </c>
      <c r="B143" s="135" t="s">
        <v>284</v>
      </c>
      <c r="C143" s="135" t="s">
        <v>395</v>
      </c>
      <c r="D143" s="135" t="s">
        <v>389</v>
      </c>
      <c r="E143" s="21">
        <f>-(E$158*'Fixed Data'!$B$25*'Fixed Data'!E$47*'Fixed Data'!$B$24*'Fixed Data'!$B$23+E$158*'Fixed Data'!$B$26)*'Fixed Data'!L42/10^6</f>
        <v>-6.243471450355254</v>
      </c>
      <c r="F143" s="21">
        <f>-(F$158*'Fixed Data'!$B$25*'Fixed Data'!F$47*'Fixed Data'!$B$24*'Fixed Data'!$B$23+F$158*'Fixed Data'!$B$26)*'Fixed Data'!M42/10^6</f>
        <v>-6.3933706942255997</v>
      </c>
      <c r="G143" s="21">
        <f>-(G$158*'Fixed Data'!$B$25*'Fixed Data'!G$47*'Fixed Data'!$B$24*'Fixed Data'!$B$23+G$158*'Fixed Data'!$B$26)*'Fixed Data'!N42/10^6</f>
        <v>-6.5148764015492144</v>
      </c>
      <c r="H143" s="21">
        <f>-(H$158*'Fixed Data'!$B$25*'Fixed Data'!H$47*'Fixed Data'!$B$24*'Fixed Data'!$B$23+H$158*'Fixed Data'!$B$26)*'Fixed Data'!O42/10^6</f>
        <v>-6.6475381859200748</v>
      </c>
      <c r="I143" s="21">
        <f>-(I$158*'Fixed Data'!$B$25*'Fixed Data'!I$47*'Fixed Data'!$B$24*'Fixed Data'!$B$23+I$158*'Fixed Data'!$B$26)*'Fixed Data'!P42/10^6</f>
        <v>-6.8076256851829031</v>
      </c>
      <c r="J143" s="21">
        <f>-(J$158*'Fixed Data'!$B$25*'Fixed Data'!J$47*'Fixed Data'!$B$24*'Fixed Data'!$B$23+J$158*'Fixed Data'!$B$26)*'Fixed Data'!Q42/10^6</f>
        <v>-6.9650944467005376</v>
      </c>
      <c r="K143" s="21">
        <f>-(K$158*'Fixed Data'!$B$25*'Fixed Data'!K$47*'Fixed Data'!$B$24*'Fixed Data'!$B$23+K$158*'Fixed Data'!$B$26)*'Fixed Data'!R42/10^6</f>
        <v>-7.1277107676443645</v>
      </c>
      <c r="L143" s="21">
        <f>-(L$158*'Fixed Data'!$B$25*'Fixed Data'!L$47*'Fixed Data'!$B$24*'Fixed Data'!$B$23+L$158*'Fixed Data'!$B$26)*'Fixed Data'!S42/10^6</f>
        <v>-7.3162686624017885</v>
      </c>
      <c r="M143" s="21">
        <f>-(M$158*'Fixed Data'!$B$25*'Fixed Data'!M$47*'Fixed Data'!$B$24*'Fixed Data'!$B$23+M$158*'Fixed Data'!$B$26)*'Fixed Data'!T42/10^6</f>
        <v>-7.5078988531139474</v>
      </c>
      <c r="N143" s="21">
        <f>-(N$158*'Fixed Data'!$B$25*'Fixed Data'!N$47*'Fixed Data'!$B$24*'Fixed Data'!$B$23+N$158*'Fixed Data'!$B$26)*'Fixed Data'!U42/10^6</f>
        <v>-7.6787969051680811</v>
      </c>
      <c r="O143" s="21">
        <f>-(O$158*'Fixed Data'!$B$25*'Fixed Data'!O$47*'Fixed Data'!$B$24*'Fixed Data'!$B$23+O$158*'Fixed Data'!$B$26)*'Fixed Data'!V42/10^6</f>
        <v>-7.8764606800693411</v>
      </c>
      <c r="P143" s="21">
        <f>-(P$158*'Fixed Data'!$B$25*'Fixed Data'!P$47*'Fixed Data'!$B$24*'Fixed Data'!$B$23+P$158*'Fixed Data'!$B$26)*'Fixed Data'!W42/10^6</f>
        <v>-8.0773242772385245</v>
      </c>
      <c r="Q143" s="21">
        <f>-(Q$158*'Fixed Data'!$B$25*'Fixed Data'!Q$47*'Fixed Data'!$B$24*'Fixed Data'!$B$23+Q$158*'Fixed Data'!$B$26)*'Fixed Data'!X42/10^6</f>
        <v>-8.2814321047057877</v>
      </c>
      <c r="R143" s="21">
        <f>-(R$158*'Fixed Data'!$B$25*'Fixed Data'!R$47*'Fixed Data'!$B$24*'Fixed Data'!$B$23+R$158*'Fixed Data'!$B$26)*'Fixed Data'!Y42/10^6</f>
        <v>-8.5136502790624036</v>
      </c>
      <c r="S143" s="21">
        <f>-(S$158*'Fixed Data'!$B$25*'Fixed Data'!S$47*'Fixed Data'!$B$24*'Fixed Data'!$B$23+S$158*'Fixed Data'!$B$26)*'Fixed Data'!Z42/10^6</f>
        <v>-8.7246317240943831</v>
      </c>
      <c r="T143" s="21">
        <f>-(T$158*'Fixed Data'!$B$25*'Fixed Data'!T$47*'Fixed Data'!$B$24*'Fixed Data'!$B$23+T$158*'Fixed Data'!$B$26)*'Fixed Data'!AA42/10^6</f>
        <v>-8.9389965887108236</v>
      </c>
      <c r="U143" s="21">
        <f>-(U$158*'Fixed Data'!$B$25*'Fixed Data'!U$47*'Fixed Data'!$B$24*'Fixed Data'!$B$23+U$158*'Fixed Data'!$B$26)*'Fixed Data'!AB42/10^6</f>
        <v>-9.1567916315911191</v>
      </c>
      <c r="V143" s="21">
        <f>-(V$158*'Fixed Data'!$B$25*'Fixed Data'!V$47*'Fixed Data'!$B$24*'Fixed Data'!$B$23+V$158*'Fixed Data'!$B$26)*'Fixed Data'!AC42/10^6</f>
        <v>-9.4038990985989859</v>
      </c>
      <c r="W143" s="21">
        <f>-(W$158*'Fixed Data'!$B$25*'Fixed Data'!W$47*'Fixed Data'!$B$24*'Fixed Data'!$B$23+W$158*'Fixed Data'!$B$26)*'Fixed Data'!AD42/10^6</f>
        <v>-9.6289570264646702</v>
      </c>
      <c r="X143" s="21">
        <f>-(X$158*'Fixed Data'!$B$25*'Fixed Data'!X$47*'Fixed Data'!$B$24*'Fixed Data'!$B$23+X$158*'Fixed Data'!$B$26)*'Fixed Data'!AE42/10^6</f>
        <v>-9.8839488479805482</v>
      </c>
      <c r="Y143" s="21">
        <f>-(Y$158*'Fixed Data'!$B$25*'Fixed Data'!Y$47*'Fixed Data'!$B$24*'Fixed Data'!$B$23+Y$158*'Fixed Data'!$B$26)*'Fixed Data'!AF42/10^6</f>
        <v>-10.116474501454455</v>
      </c>
      <c r="Z143" s="21">
        <f>-(Z$158*'Fixed Data'!$B$25*'Fixed Data'!Z$47*'Fixed Data'!$B$24*'Fixed Data'!$B$23+Z$158*'Fixed Data'!$B$26)*'Fixed Data'!AG42/10^6</f>
        <v>-10.379568679878576</v>
      </c>
      <c r="AA143" s="21">
        <f>-(AA$158*'Fixed Data'!$B$25*'Fixed Data'!AA$47*'Fixed Data'!$B$24*'Fixed Data'!$B$23+AA$158*'Fixed Data'!$B$26)*'Fixed Data'!AH42/10^6</f>
        <v>-10.646932767892904</v>
      </c>
      <c r="AB143" s="21">
        <f>-(AB$158*'Fixed Data'!$B$25*'Fixed Data'!AB$47*'Fixed Data'!$B$24*'Fixed Data'!$B$23+AB$158*'Fixed Data'!$B$26)*'Fixed Data'!AI42/10^6</f>
        <v>-10.918626101108801</v>
      </c>
      <c r="AC143" s="21">
        <f>-(AC$158*'Fixed Data'!$B$25*'Fixed Data'!AC$47*'Fixed Data'!$B$24*'Fixed Data'!$B$23+AC$158*'Fixed Data'!$B$26)*'Fixed Data'!AJ42/10^6</f>
        <v>-11.188375138419698</v>
      </c>
      <c r="AD143" s="21">
        <f>-(AD$158*'Fixed Data'!$B$25*'Fixed Data'!AD$47*'Fixed Data'!$B$24*'Fixed Data'!$B$23+AD$158*'Fixed Data'!$B$26)*'Fixed Data'!AK42/10^6</f>
        <v>-11.463932075546102</v>
      </c>
      <c r="AE143" s="21">
        <f>-(AE$158*'Fixed Data'!$B$25*'Fixed Data'!AE$47*'Fixed Data'!$B$24*'Fixed Data'!$B$23+AE$158*'Fixed Data'!$B$26)*'Fixed Data'!AL42/10^6</f>
        <v>-11.7466773117866</v>
      </c>
      <c r="AF143" s="21">
        <f>-(AF$158*'Fixed Data'!$B$25*'Fixed Data'!AF$47*'Fixed Data'!$B$24*'Fixed Data'!$B$23+AF$158*'Fixed Data'!$B$26)*'Fixed Data'!AM42/10^6</f>
        <v>-12.033020312991344</v>
      </c>
      <c r="AG143" s="21">
        <f>-(AG$158*'Fixed Data'!$B$25*'Fixed Data'!AG$47*'Fixed Data'!$B$24*'Fixed Data'!$B$23+AG$158*'Fixed Data'!$B$26)*'Fixed Data'!AN42/10^6</f>
        <v>-12.323335964943508</v>
      </c>
      <c r="AH143" s="21">
        <f>-(AH$158*'Fixed Data'!$B$25*'Fixed Data'!AH$47*'Fixed Data'!$B$24*'Fixed Data'!$B$23+AH$158*'Fixed Data'!$B$26)*'Fixed Data'!AO42/10^6</f>
        <v>-12.618109464482202</v>
      </c>
      <c r="AI143" s="21">
        <f>-(AI$158*'Fixed Data'!$B$25*'Fixed Data'!AI$47*'Fixed Data'!$B$24*'Fixed Data'!$B$23+AI$158*'Fixed Data'!$B$26)*'Fixed Data'!AP42/10^6</f>
        <v>-12.918040034661036</v>
      </c>
      <c r="AJ143" s="21">
        <f>-(AJ$158*'Fixed Data'!$B$25*'Fixed Data'!AJ$47*'Fixed Data'!$B$24*'Fixed Data'!$B$23+AJ$158*'Fixed Data'!$B$26)*'Fixed Data'!AQ42/10^6</f>
        <v>-13.222794680657799</v>
      </c>
      <c r="AK143" s="21">
        <f>-(AK$158*'Fixed Data'!$B$25*'Fixed Data'!AK$47*'Fixed Data'!$B$24*'Fixed Data'!$B$23+AK$158*'Fixed Data'!$B$26)*'Fixed Data'!AR42/10^6</f>
        <v>-13.532167438841798</v>
      </c>
      <c r="AL143" s="21">
        <f>-(AL$158*'Fixed Data'!$B$25*'Fixed Data'!AL$47*'Fixed Data'!$B$24*'Fixed Data'!$B$23+AL$158*'Fixed Data'!$B$26)*'Fixed Data'!AS42/10^6</f>
        <v>-13.846408490325791</v>
      </c>
      <c r="AM143" s="21">
        <f>-(AM$158*'Fixed Data'!$B$25*'Fixed Data'!AM$47*'Fixed Data'!$B$24*'Fixed Data'!$B$23+AM$158*'Fixed Data'!$B$26)*'Fixed Data'!AT42/10^6</f>
        <v>-14.165657431620161</v>
      </c>
      <c r="AN143" s="21">
        <f>-(AN$158*'Fixed Data'!$B$25*'Fixed Data'!AN$47*'Fixed Data'!$B$24*'Fixed Data'!$B$23+AN$158*'Fixed Data'!$B$26)*'Fixed Data'!AU42/10^6</f>
        <v>-14.489964510145279</v>
      </c>
      <c r="AO143" s="21">
        <f>-(AO$158*'Fixed Data'!$B$25*'Fixed Data'!AO$47*'Fixed Data'!$B$24*'Fixed Data'!$B$23+AO$158*'Fixed Data'!$B$26)*'Fixed Data'!AV42/10^6</f>
        <v>-14.819337363297446</v>
      </c>
      <c r="AP143" s="21">
        <f>-(AP$158*'Fixed Data'!$B$25*'Fixed Data'!AP$47*'Fixed Data'!$B$24*'Fixed Data'!$B$23+AP$158*'Fixed Data'!$B$26)*'Fixed Data'!AW42/10^6</f>
        <v>-15.153854946490664</v>
      </c>
      <c r="AQ143" s="21">
        <f>-(AQ$158*'Fixed Data'!$B$25*'Fixed Data'!AQ$47*'Fixed Data'!$B$24*'Fixed Data'!$B$23+AQ$158*'Fixed Data'!$B$26)*'Fixed Data'!AX42/10^6</f>
        <v>-15.49361509818476</v>
      </c>
      <c r="AR143" s="21">
        <f>-(AR$158*'Fixed Data'!$B$25*'Fixed Data'!AR$47*'Fixed Data'!$B$24*'Fixed Data'!$B$23+AR$158*'Fixed Data'!$B$26)*'Fixed Data'!AY42/10^6</f>
        <v>-15.838685862015129</v>
      </c>
      <c r="AS143" s="21">
        <f>-(AS$158*'Fixed Data'!$B$25*'Fixed Data'!AS$47*'Fixed Data'!$B$24*'Fixed Data'!$B$23+AS$158*'Fixed Data'!$B$26)*'Fixed Data'!AZ42/10^6</f>
        <v>-16.189130733151426</v>
      </c>
      <c r="AT143" s="21">
        <f>-(AT$158*'Fixed Data'!$B$25*'Fixed Data'!AT$47*'Fixed Data'!$B$24*'Fixed Data'!$B$23+AT$158*'Fixed Data'!$B$26)*'Fixed Data'!BA42/10^6</f>
        <v>-16.545021179734213</v>
      </c>
      <c r="AU143" s="21">
        <f>-(AU$158*'Fixed Data'!$B$25*'Fixed Data'!AU$47*'Fixed Data'!$B$24*'Fixed Data'!$B$23+AU$158*'Fixed Data'!$B$26)*'Fixed Data'!BB42/10^6</f>
        <v>-16.906436074242858</v>
      </c>
      <c r="AV143" s="21">
        <f>-(AV$158*'Fixed Data'!$B$25*'Fixed Data'!AV$47*'Fixed Data'!$B$24*'Fixed Data'!$B$23+AV$158*'Fixed Data'!$B$26)*'Fixed Data'!BC42/10^6</f>
        <v>-17.273451765222852</v>
      </c>
      <c r="AW143" s="21">
        <f>-(AW$158*'Fixed Data'!$B$25*'Fixed Data'!AW$47*'Fixed Data'!$B$24*'Fixed Data'!$B$23+AW$158*'Fixed Data'!$B$26)*'Fixed Data'!BD42/10^6</f>
        <v>-17.646142525561984</v>
      </c>
      <c r="AX143" s="21">
        <f>-(AX$158*'Fixed Data'!$B$25*'Fixed Data'!AX$47*'Fixed Data'!$B$24*'Fixed Data'!$B$23+AX$158*'Fixed Data'!$B$26)*'Fixed Data'!BE42/10^6</f>
        <v>-18.024584922032982</v>
      </c>
      <c r="AY143" s="21">
        <f>-(AY$158*'Fixed Data'!$B$25*'Fixed Data'!AY$47*'Fixed Data'!$B$24*'Fixed Data'!$B$23+AY$158*'Fixed Data'!$B$26)*'Fixed Data'!BF42/10^6</f>
        <v>-18.408857664886529</v>
      </c>
      <c r="AZ143" s="21">
        <f>-(AZ$158*'Fixed Data'!$B$25*'Fixed Data'!AZ$47*'Fixed Data'!$B$24*'Fixed Data'!$B$23+AZ$158*'Fixed Data'!$B$26)*'Fixed Data'!BG42/10^6</f>
        <v>-18.79904027652309</v>
      </c>
      <c r="BA143" s="21">
        <f>-(BA$158*'Fixed Data'!$B$25*'Fixed Data'!BA$47*'Fixed Data'!$B$24*'Fixed Data'!$B$23+BA$158*'Fixed Data'!$B$26)*'Fixed Data'!BH42/10^6</f>
        <v>-19.195212637765387</v>
      </c>
      <c r="BB143" s="21">
        <f>-(BB$158*'Fixed Data'!$B$25*'Fixed Data'!BB$47*'Fixed Data'!$B$24*'Fixed Data'!$B$23+BB$158*'Fixed Data'!$B$26)*'Fixed Data'!BI42/10^6</f>
        <v>-19.597453624507484</v>
      </c>
    </row>
    <row r="144" spans="1:54" outlineLevel="2">
      <c r="A144" s="447"/>
      <c r="B144" s="135" t="s">
        <v>284</v>
      </c>
      <c r="C144" s="135"/>
      <c r="D144" s="135" t="s">
        <v>389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47"/>
      <c r="B145" s="135" t="s">
        <v>284</v>
      </c>
      <c r="C145" s="135"/>
      <c r="D145" s="135" t="s">
        <v>389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47"/>
      <c r="B146" s="135" t="s">
        <v>287</v>
      </c>
      <c r="C146" s="135" t="s">
        <v>471</v>
      </c>
      <c r="D146" s="135" t="s">
        <v>389</v>
      </c>
      <c r="E146" s="21">
        <f>-E$161*'Fixed Data'!$B$20*'Fixed Data'!$B$22</f>
        <v>-0.75464287693719501</v>
      </c>
      <c r="F146" s="21">
        <f>-F$161*'Fixed Data'!$B$20*'Fixed Data'!$B$22</f>
        <v>-0.78288949291410614</v>
      </c>
      <c r="G146" s="21">
        <f>-G$161*'Fixed Data'!$B$20*'Fixed Data'!$B$22</f>
        <v>-0.80970262165264795</v>
      </c>
      <c r="H146" s="21">
        <f>-H$161*'Fixed Data'!$B$20*'Fixed Data'!$B$22</f>
        <v>-0.84913096030747814</v>
      </c>
      <c r="I146" s="21">
        <f>-I$161*'Fixed Data'!$B$20*'Fixed Data'!$B$22</f>
        <v>-0.89035679127836431</v>
      </c>
      <c r="J146" s="21">
        <f>-J$161*'Fixed Data'!$B$20*'Fixed Data'!$B$22</f>
        <v>-0.91478278550135195</v>
      </c>
      <c r="K146" s="21">
        <f>-K$161*'Fixed Data'!$B$20*'Fixed Data'!$B$22</f>
        <v>-0.97349389861516045</v>
      </c>
      <c r="L146" s="21">
        <f>-L$161*'Fixed Data'!$B$20*'Fixed Data'!$B$22</f>
        <v>-1.0369385551200607</v>
      </c>
      <c r="M146" s="21">
        <f>-M$161*'Fixed Data'!$B$20*'Fixed Data'!$B$22</f>
        <v>-1.1056548092405285</v>
      </c>
      <c r="N146" s="21">
        <f>-N$161*'Fixed Data'!$B$20*'Fixed Data'!$B$22</f>
        <v>-1.1802562370726291</v>
      </c>
      <c r="O146" s="21">
        <f>-O$161*'Fixed Data'!$B$20*'Fixed Data'!$B$22</f>
        <v>-1.2614434618370354</v>
      </c>
      <c r="P146" s="21">
        <f>-P$161*'Fixed Data'!$B$20*'Fixed Data'!$B$22</f>
        <v>-1.3327126292930982</v>
      </c>
      <c r="Q146" s="21">
        <f>-Q$161*'Fixed Data'!$B$20*'Fixed Data'!$B$22</f>
        <v>-1.4004633327101537</v>
      </c>
      <c r="R146" s="21">
        <f>-R$161*'Fixed Data'!$B$20*'Fixed Data'!$B$22</f>
        <v>-1.4714232164732315</v>
      </c>
      <c r="S146" s="21">
        <f>-S$161*'Fixed Data'!$B$20*'Fixed Data'!$B$22</f>
        <v>-1.5457446419903671</v>
      </c>
      <c r="T146" s="21">
        <f>-T$161*'Fixed Data'!$B$20*'Fixed Data'!$B$22</f>
        <v>-1.6235872114032135</v>
      </c>
      <c r="U146" s="21">
        <f>-U$161*'Fixed Data'!$B$20*'Fixed Data'!$B$22</f>
        <v>-1.7051181118353107</v>
      </c>
      <c r="V146" s="21">
        <f>-V$161*'Fixed Data'!$B$20*'Fixed Data'!$B$22</f>
        <v>-1.7905124760099103</v>
      </c>
      <c r="W146" s="21">
        <f>-W$161*'Fixed Data'!$B$20*'Fixed Data'!$B$22</f>
        <v>-1.87995376001592</v>
      </c>
      <c r="X146" s="21">
        <f>-X$161*'Fixed Data'!$B$20*'Fixed Data'!$B$22</f>
        <v>-1.9736341390373817</v>
      </c>
      <c r="Y146" s="21">
        <f>-Y$161*'Fixed Data'!$B$20*'Fixed Data'!$B$22</f>
        <v>-2.0717549219006877</v>
      </c>
      <c r="Z146" s="21">
        <f>-Z$161*'Fixed Data'!$B$20*'Fixed Data'!$B$22</f>
        <v>-2.1745269853346261</v>
      </c>
      <c r="AA146" s="21">
        <f>-AA$161*'Fixed Data'!$B$20*'Fixed Data'!$B$22</f>
        <v>-2.2821712288804816</v>
      </c>
      <c r="AB146" s="21">
        <f>-AB$161*'Fixed Data'!$B$20*'Fixed Data'!$B$22</f>
        <v>-2.3949190514343273</v>
      </c>
      <c r="AC146" s="21">
        <f>-AC$161*'Fixed Data'!$B$20*'Fixed Data'!$B$22</f>
        <v>-4.9831225544400946</v>
      </c>
      <c r="AD146" s="21">
        <f>-AD$161*'Fixed Data'!$B$20*'Fixed Data'!$B$22</f>
        <v>-5.2293552735652939</v>
      </c>
      <c r="AE146" s="21">
        <f>-AE$161*'Fixed Data'!$B$20*'Fixed Data'!$B$22</f>
        <v>-5.4872815846494944</v>
      </c>
      <c r="AF146" s="21">
        <f>-AF$161*'Fixed Data'!$B$20*'Fixed Data'!$B$22</f>
        <v>-5.7574572731482903</v>
      </c>
      <c r="AG146" s="21">
        <f>-AG$161*'Fixed Data'!$B$20*'Fixed Data'!$B$22</f>
        <v>-6.0404645497191023</v>
      </c>
      <c r="AH146" s="21">
        <f>-AH$161*'Fixed Data'!$B$20*'Fixed Data'!$B$22</f>
        <v>-6.3369133068123853</v>
      </c>
      <c r="AI146" s="21">
        <f>-AI$161*'Fixed Data'!$B$20*'Fixed Data'!$B$22</f>
        <v>-6.6474424350208796</v>
      </c>
      <c r="AJ146" s="21">
        <f>-AJ$161*'Fixed Data'!$B$20*'Fixed Data'!$B$22</f>
        <v>-6.9727212020290628</v>
      </c>
      <c r="AK146" s="21">
        <f>-AK$161*'Fixed Data'!$B$20*'Fixed Data'!$B$22</f>
        <v>-7.3134506971397766</v>
      </c>
      <c r="AL146" s="21">
        <f>-AL$161*'Fixed Data'!$B$20*'Fixed Data'!$B$22</f>
        <v>-7.6703653444964148</v>
      </c>
      <c r="AM146" s="21">
        <f>-AM$161*'Fixed Data'!$B$20*'Fixed Data'!$B$22</f>
        <v>-8.0442344882681702</v>
      </c>
      <c r="AN146" s="21">
        <f>-AN$161*'Fixed Data'!$B$20*'Fixed Data'!$B$22</f>
        <v>-8.435864053220163</v>
      </c>
      <c r="AO146" s="21">
        <f>-AO$161*'Fixed Data'!$B$20*'Fixed Data'!$B$22</f>
        <v>-8.8460982842541434</v>
      </c>
      <c r="AP146" s="21">
        <f>-AP$161*'Fixed Data'!$B$20*'Fixed Data'!$B$22</f>
        <v>-9.2758215686743917</v>
      </c>
      <c r="AQ146" s="21">
        <f>-AQ$161*'Fixed Data'!$B$20*'Fixed Data'!$B$22</f>
        <v>-9.7259603451144354</v>
      </c>
      <c r="AR146" s="21">
        <f>-AR$161*'Fixed Data'!$B$20*'Fixed Data'!$B$22</f>
        <v>-10.197485103244349</v>
      </c>
      <c r="AS146" s="21">
        <f>-AS$161*'Fixed Data'!$B$20*'Fixed Data'!$B$22</f>
        <v>-10.691412478577307</v>
      </c>
      <c r="AT146" s="21">
        <f>-AT$161*'Fixed Data'!$B$20*'Fixed Data'!$B$22</f>
        <v>-11.208807446897147</v>
      </c>
      <c r="AU146" s="21">
        <f>-AU$161*'Fixed Data'!$B$20*'Fixed Data'!$B$22</f>
        <v>-11.750785623044726</v>
      </c>
      <c r="AV146" s="21">
        <f>-AV$161*'Fixed Data'!$B$20*'Fixed Data'!$B$22</f>
        <v>-12.318515669026763</v>
      </c>
      <c r="AW146" s="21">
        <f>-AW$161*'Fixed Data'!$B$20*'Fixed Data'!$B$22</f>
        <v>-12.9132218166454</v>
      </c>
      <c r="AX146" s="21">
        <f>-AX$161*'Fixed Data'!$B$20*'Fixed Data'!$B$22</f>
        <v>-13.536186510095352</v>
      </c>
      <c r="AY146" s="21">
        <f>-AY$161*'Fixed Data'!$B$20*'Fixed Data'!$B$22</f>
        <v>-14.18875317423378</v>
      </c>
      <c r="AZ146" s="21">
        <f>-AZ$161*'Fixed Data'!$B$20*'Fixed Data'!$B$22</f>
        <v>-14.872329114499189</v>
      </c>
      <c r="BA146" s="21">
        <f>-BA$161*'Fixed Data'!$B$20*'Fixed Data'!$B$22</f>
        <v>-15.588388554741712</v>
      </c>
      <c r="BB146" s="21">
        <f>-BB$161*'Fixed Data'!$B$20*'Fixed Data'!$B$22</f>
        <v>-16.338924176758649</v>
      </c>
    </row>
    <row r="147" spans="1:54" outlineLevel="2">
      <c r="A147" s="447"/>
      <c r="B147" s="135" t="s">
        <v>287</v>
      </c>
      <c r="C147" s="135" t="s">
        <v>472</v>
      </c>
      <c r="D147" s="135" t="s">
        <v>389</v>
      </c>
      <c r="E147" s="21">
        <f>-E$162*'Fixed Data'!$B$21*'Fixed Data'!$B$22</f>
        <v>-1.1279388113670647E-2</v>
      </c>
      <c r="F147" s="21">
        <f>-F$162*'Fixed Data'!$B$21*'Fixed Data'!$B$22</f>
        <v>-1.1701580589394403E-2</v>
      </c>
      <c r="G147" s="21">
        <f>-G$162*'Fixed Data'!$B$21*'Fixed Data'!$B$22</f>
        <v>-1.2102347223290524E-2</v>
      </c>
      <c r="H147" s="21">
        <f>-H$162*'Fixed Data'!$B$21*'Fixed Data'!$B$22</f>
        <v>-1.2691669070692194E-2</v>
      </c>
      <c r="I147" s="21">
        <f>-I$162*'Fixed Data'!$B$21*'Fixed Data'!$B$22</f>
        <v>-1.3307857418903231E-2</v>
      </c>
      <c r="J147" s="21">
        <f>-J$162*'Fixed Data'!$B$21*'Fixed Data'!$B$22</f>
        <v>-1.3672944372379304E-2</v>
      </c>
      <c r="K147" s="21">
        <f>-K$162*'Fixed Data'!$B$21*'Fixed Data'!$B$22</f>
        <v>-1.4550479232423206E-2</v>
      </c>
      <c r="L147" s="21">
        <f>-L$162*'Fixed Data'!$B$21*'Fixed Data'!$B$22</f>
        <v>-1.5498764741141832E-2</v>
      </c>
      <c r="M147" s="21">
        <f>-M$162*'Fixed Data'!$B$21*'Fixed Data'!$B$22</f>
        <v>-1.6525843010386398E-2</v>
      </c>
      <c r="N147" s="21">
        <f>-N$162*'Fixed Data'!$B$21*'Fixed Data'!$B$22</f>
        <v>-1.7640884951506099E-2</v>
      </c>
      <c r="O147" s="21">
        <f>-O$162*'Fixed Data'!$B$21*'Fixed Data'!$B$22</f>
        <v>-1.8854362539350349E-2</v>
      </c>
      <c r="P147" s="21">
        <f>-P$162*'Fixed Data'!$B$21*'Fixed Data'!$B$22</f>
        <v>-1.9919598328148515E-2</v>
      </c>
      <c r="Q147" s="21">
        <f>-Q$162*'Fixed Data'!$B$21*'Fixed Data'!$B$22</f>
        <v>-2.0932244842373535E-2</v>
      </c>
      <c r="R147" s="21">
        <f>-R$162*'Fixed Data'!$B$21*'Fixed Data'!$B$22</f>
        <v>-2.1992857873948397E-2</v>
      </c>
      <c r="S147" s="21">
        <f>-S$162*'Fixed Data'!$B$21*'Fixed Data'!$B$22</f>
        <v>-2.3103714716553682E-2</v>
      </c>
      <c r="T147" s="21">
        <f>-T$162*'Fixed Data'!$B$21*'Fixed Data'!$B$22</f>
        <v>-2.4267200888630703E-2</v>
      </c>
      <c r="U147" s="21">
        <f>-U$162*'Fixed Data'!$B$21*'Fixed Data'!$B$22</f>
        <v>-2.5485815278741934E-2</v>
      </c>
      <c r="V147" s="21">
        <f>-V$162*'Fixed Data'!$B$21*'Fixed Data'!$B$22</f>
        <v>-2.6762175535602357E-2</v>
      </c>
      <c r="W147" s="21">
        <f>-W$162*'Fixed Data'!$B$21*'Fixed Data'!$B$22</f>
        <v>-2.8099023714416846E-2</v>
      </c>
      <c r="X147" s="21">
        <f>-X$162*'Fixed Data'!$B$21*'Fixed Data'!$B$22</f>
        <v>-2.9499232191713298E-2</v>
      </c>
      <c r="Y147" s="21">
        <f>-Y$162*'Fixed Data'!$B$21*'Fixed Data'!$B$22</f>
        <v>-3.0965809861437418E-2</v>
      </c>
      <c r="Z147" s="21">
        <f>-Z$162*'Fixed Data'!$B$21*'Fixed Data'!$B$22</f>
        <v>-3.2501908625688643E-2</v>
      </c>
      <c r="AA147" s="21">
        <f>-AA$162*'Fixed Data'!$B$21*'Fixed Data'!$B$22</f>
        <v>-3.4110830194105095E-2</v>
      </c>
      <c r="AB147" s="21">
        <f>-AB$162*'Fixed Data'!$B$21*'Fixed Data'!$B$22</f>
        <v>-3.5796033206578523E-2</v>
      </c>
      <c r="AC147" s="21">
        <f>-AC$162*'Fixed Data'!$B$21*'Fixed Data'!$B$22</f>
        <v>-7.4481022782109649E-2</v>
      </c>
      <c r="AD147" s="21">
        <f>-AD$162*'Fixed Data'!$B$21*'Fixed Data'!$B$22</f>
        <v>-7.8161378736133491E-2</v>
      </c>
      <c r="AE147" s="21">
        <f>-AE$162*'Fixed Data'!$B$21*'Fixed Data'!$B$22</f>
        <v>-8.2016514796323312E-2</v>
      </c>
      <c r="AF147" s="21">
        <f>-AF$162*'Fixed Data'!$B$21*'Fixed Data'!$B$22</f>
        <v>-8.6054738097157163E-2</v>
      </c>
      <c r="AG147" s="21">
        <f>-AG$162*'Fixed Data'!$B$21*'Fixed Data'!$B$22</f>
        <v>-9.0284750741536648E-2</v>
      </c>
      <c r="AH147" s="21">
        <f>-AH$162*'Fixed Data'!$B$21*'Fixed Data'!$B$22</f>
        <v>-9.471566858262373E-2</v>
      </c>
      <c r="AI147" s="21">
        <f>-AI$162*'Fixed Data'!$B$21*'Fixed Data'!$B$22</f>
        <v>-9.9357040898862797E-2</v>
      </c>
      <c r="AJ147" s="21">
        <f>-AJ$162*'Fixed Data'!$B$21*'Fixed Data'!$B$22</f>
        <v>-0.10421887100466393</v>
      </c>
      <c r="AK147" s="21">
        <f>-AK$162*'Fixed Data'!$B$21*'Fixed Data'!$B$22</f>
        <v>-0.10931163784124581</v>
      </c>
      <c r="AL147" s="21">
        <f>-AL$162*'Fixed Data'!$B$21*'Fixed Data'!$B$22</f>
        <v>-0.11464631859425138</v>
      </c>
      <c r="AM147" s="21">
        <f>-AM$162*'Fixed Data'!$B$21*'Fixed Data'!$B$22</f>
        <v>-0.12023441238696397</v>
      </c>
      <c r="AN147" s="21">
        <f>-AN$162*'Fixed Data'!$B$21*'Fixed Data'!$B$22</f>
        <v>-0.12608796510028222</v>
      </c>
      <c r="AO147" s="21">
        <f>-AO$162*'Fixed Data'!$B$21*'Fixed Data'!$B$22</f>
        <v>-0.13221959537303482</v>
      </c>
      <c r="AP147" s="21">
        <f>-AP$162*'Fixed Data'!$B$21*'Fixed Data'!$B$22</f>
        <v>-0.13864252183876843</v>
      </c>
      <c r="AQ147" s="21">
        <f>-AQ$162*'Fixed Data'!$B$21*'Fixed Data'!$B$22</f>
        <v>-0.1453705916578153</v>
      </c>
      <c r="AR147" s="21">
        <f>-AR$162*'Fixed Data'!$B$21*'Fixed Data'!$B$22</f>
        <v>-0.15241831040623546</v>
      </c>
      <c r="AS147" s="21">
        <f>-AS$162*'Fixed Data'!$B$21*'Fixed Data'!$B$22</f>
        <v>-0.1598008733861693</v>
      </c>
      <c r="AT147" s="21">
        <f>-AT$162*'Fixed Data'!$B$21*'Fixed Data'!$B$22</f>
        <v>-0.16753419842519307</v>
      </c>
      <c r="AU147" s="21">
        <f>-AU$162*'Fixed Data'!$B$21*'Fixed Data'!$B$22</f>
        <v>-0.17563496023549383</v>
      </c>
      <c r="AV147" s="21">
        <f>-AV$162*'Fixed Data'!$B$21*'Fixed Data'!$B$22</f>
        <v>-0.18412062640703836</v>
      </c>
      <c r="AW147" s="21">
        <f>-AW$162*'Fixed Data'!$B$21*'Fixed Data'!$B$22</f>
        <v>-0.19300949511246046</v>
      </c>
      <c r="AX147" s="21">
        <f>-AX$162*'Fixed Data'!$B$21*'Fixed Data'!$B$22</f>
        <v>-0.20232073460504657</v>
      </c>
      <c r="AY147" s="21">
        <f>-AY$162*'Fixed Data'!$B$21*'Fixed Data'!$B$22</f>
        <v>-0.21207442459511533</v>
      </c>
      <c r="AZ147" s="21">
        <f>-AZ$162*'Fixed Data'!$B$21*'Fixed Data'!$B$22</f>
        <v>-0.2222915995941234</v>
      </c>
      <c r="BA147" s="21">
        <f>-BA$162*'Fixed Data'!$B$21*'Fixed Data'!$B$22</f>
        <v>-0.2329942943200479</v>
      </c>
      <c r="BB147" s="21">
        <f>-BB$162*'Fixed Data'!$B$21*'Fixed Data'!$B$22</f>
        <v>-0.24421229270389502</v>
      </c>
    </row>
    <row r="148" spans="1:54" outlineLevel="2">
      <c r="A148" s="447"/>
      <c r="B148" s="135" t="s">
        <v>287</v>
      </c>
      <c r="C148" s="135"/>
      <c r="D148" s="135" t="s">
        <v>389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47"/>
      <c r="B149" s="135" t="s">
        <v>287</v>
      </c>
      <c r="C149" s="135"/>
      <c r="D149" s="135" t="s">
        <v>389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47"/>
      <c r="B150" s="135" t="s">
        <v>290</v>
      </c>
      <c r="C150" s="135" t="s">
        <v>473</v>
      </c>
      <c r="D150" s="135" t="s">
        <v>389</v>
      </c>
      <c r="E150" s="279">
        <v>-2.0252991865613823</v>
      </c>
      <c r="F150" s="279">
        <v>-2.0721105306226559</v>
      </c>
      <c r="G150" s="279">
        <v>-2.1155264491429895</v>
      </c>
      <c r="H150" s="279">
        <v>-2.1736686515980717</v>
      </c>
      <c r="I150" s="279">
        <v>-2.235466591033719</v>
      </c>
      <c r="J150" s="279">
        <v>-2.28574946170647</v>
      </c>
      <c r="K150" s="279">
        <v>-2.3689812828138468</v>
      </c>
      <c r="L150" s="279">
        <v>-2.4575058716936757</v>
      </c>
      <c r="M150" s="279">
        <v>-2.551798528196791</v>
      </c>
      <c r="N150" s="279">
        <v>-2.6523872554472825</v>
      </c>
      <c r="O150" s="279">
        <v>-2.7598593841054941</v>
      </c>
      <c r="P150" s="279">
        <v>-2.8688077419198961</v>
      </c>
      <c r="Q150" s="279">
        <v>-2.9818823528144214</v>
      </c>
      <c r="R150" s="279">
        <v>-3.1018864445364551</v>
      </c>
      <c r="S150" s="279">
        <v>-3.2293622466375598</v>
      </c>
      <c r="T150" s="279">
        <v>-3.3649008564759839</v>
      </c>
      <c r="U150" s="279">
        <v>-3.5091470062159167</v>
      </c>
      <c r="V150" s="279">
        <v>-3.6628043139535018</v>
      </c>
      <c r="W150" s="279">
        <v>-3.8266410690843942</v>
      </c>
      <c r="X150" s="279">
        <v>-4.0014966072619753</v>
      </c>
      <c r="Y150" s="279">
        <v>-4.1882883360766634</v>
      </c>
      <c r="Z150" s="279">
        <v>-4.3880194789754521</v>
      </c>
      <c r="AA150" s="279">
        <v>-4.6017876119988399</v>
      </c>
      <c r="AB150" s="279">
        <v>-4.8307940757105472</v>
      </c>
      <c r="AC150" s="279">
        <v>-7.0244414257469394</v>
      </c>
      <c r="AD150" s="279">
        <v>-7.3818455291427343</v>
      </c>
      <c r="AE150" s="279">
        <v>-7.7632079854840308</v>
      </c>
      <c r="AF150" s="279">
        <v>-8.170465469019085</v>
      </c>
      <c r="AG150" s="279">
        <v>-8.6057317745726465</v>
      </c>
      <c r="AH150" s="279">
        <v>-9.0713152144171492</v>
      </c>
      <c r="AI150" s="279">
        <v>-9.5697377873891298</v>
      </c>
      <c r="AJ150" s="279">
        <v>-10.103756303954963</v>
      </c>
      <c r="AK150" s="279">
        <v>-10.676385670124869</v>
      </c>
      <c r="AL150" s="279">
        <v>-11.290924554319844</v>
      </c>
      <c r="AM150" s="279">
        <v>-11.950983684729779</v>
      </c>
      <c r="AN150" s="279">
        <v>-12.660517050588613</v>
      </c>
      <c r="AO150" s="279">
        <v>-13.423856309397619</v>
      </c>
      <c r="AP150" s="279">
        <v>-14.245748733736814</v>
      </c>
      <c r="AQ150" s="279">
        <v>-15.13139906622358</v>
      </c>
      <c r="AR150" s="279">
        <v>-16.086515689771502</v>
      </c>
      <c r="AS150" s="279">
        <v>-17.117361562934992</v>
      </c>
      <c r="AT150" s="279">
        <v>-18.230810417245387</v>
      </c>
      <c r="AU150" s="279">
        <v>-19.434408765500162</v>
      </c>
      <c r="AV150" s="279">
        <v>-20.736444327496756</v>
      </c>
      <c r="AW150" s="279">
        <v>-22.146021543266674</v>
      </c>
      <c r="AX150" s="279">
        <v>-23.673144914110193</v>
      </c>
      <c r="AY150" s="279">
        <v>-25.328810989346767</v>
      </c>
      <c r="AZ150" s="279">
        <v>-27.12510990247112</v>
      </c>
      <c r="BA150" s="279">
        <v>-29.0753374551802</v>
      </c>
      <c r="BB150" s="279">
        <v>-31.16578149073565</v>
      </c>
    </row>
    <row r="151" spans="1:54" outlineLevel="2">
      <c r="A151" s="447"/>
      <c r="B151" s="135" t="s">
        <v>290</v>
      </c>
      <c r="C151" s="135" t="s">
        <v>474</v>
      </c>
      <c r="D151" s="135" t="s">
        <v>389</v>
      </c>
      <c r="E151" s="279">
        <v>-12.808426744634319</v>
      </c>
      <c r="F151" s="279">
        <v>-13.070544169426185</v>
      </c>
      <c r="G151" s="279">
        <v>-13.259638366081075</v>
      </c>
      <c r="H151" s="279">
        <v>-13.641998164192623</v>
      </c>
      <c r="I151" s="279">
        <v>-13.998913473988042</v>
      </c>
      <c r="J151" s="279">
        <v>-14.07889887913932</v>
      </c>
      <c r="K151" s="279">
        <v>-14.679115201383388</v>
      </c>
      <c r="L151" s="279">
        <v>-15.303983625797938</v>
      </c>
      <c r="M151" s="279">
        <v>-15.954516933376025</v>
      </c>
      <c r="N151" s="279">
        <v>-16.631769525916106</v>
      </c>
      <c r="O151" s="279">
        <v>-17.336839137059297</v>
      </c>
      <c r="P151" s="279">
        <v>-18.070868613695691</v>
      </c>
      <c r="Q151" s="279">
        <v>-18.835047770636276</v>
      </c>
      <c r="R151" s="279">
        <v>-19.630615321565276</v>
      </c>
      <c r="S151" s="279">
        <v>-20.458860889409646</v>
      </c>
      <c r="T151" s="279">
        <v>-21.321127099396513</v>
      </c>
      <c r="U151" s="279">
        <v>-22.21881175820026</v>
      </c>
      <c r="V151" s="279">
        <v>-23.153370122718773</v>
      </c>
      <c r="W151" s="279">
        <v>-24.126317262173323</v>
      </c>
      <c r="X151" s="279">
        <v>-25.139230517367142</v>
      </c>
      <c r="Y151" s="279">
        <v>-26.193752061103652</v>
      </c>
      <c r="Z151" s="279">
        <v>-27.291591563927007</v>
      </c>
      <c r="AA151" s="279">
        <v>-28.434528969520116</v>
      </c>
      <c r="AB151" s="279">
        <v>-29.624417384271727</v>
      </c>
      <c r="AC151" s="279">
        <v>-61.43657880299547</v>
      </c>
      <c r="AD151" s="279">
        <v>-64.003243178851477</v>
      </c>
      <c r="AE151" s="279">
        <v>-66.675348013780763</v>
      </c>
      <c r="AF151" s="279">
        <v>-69.457226173433781</v>
      </c>
      <c r="AG151" s="279">
        <v>-72.353388635372951</v>
      </c>
      <c r="AH151" s="279">
        <v>-75.368531813665896</v>
      </c>
      <c r="AI151" s="279">
        <v>-78.507545184832637</v>
      </c>
      <c r="AJ151" s="279">
        <v>-81.775519227547107</v>
      </c>
      <c r="AK151" s="279">
        <v>-85.177753689012462</v>
      </c>
      <c r="AL151" s="279">
        <v>-88.719766191456813</v>
      </c>
      <c r="AM151" s="279">
        <v>-92.407301192748363</v>
      </c>
      <c r="AN151" s="279">
        <v>-96.246339315713612</v>
      </c>
      <c r="AO151" s="279">
        <v>-100.24310706133639</v>
      </c>
      <c r="AP151" s="279">
        <v>-104.40408692163686</v>
      </c>
      <c r="AQ151" s="279">
        <v>-108.73602790869252</v>
      </c>
      <c r="AR151" s="279">
        <v>-113.24595651693369</v>
      </c>
      <c r="AS151" s="279">
        <v>-117.94118813654792</v>
      </c>
      <c r="AT151" s="279">
        <v>-122.82933893657291</v>
      </c>
      <c r="AU151" s="279">
        <v>-127.91833823701572</v>
      </c>
      <c r="AV151" s="279">
        <v>-133.21644139013279</v>
      </c>
      <c r="AW151" s="279">
        <v>-138.73224319184092</v>
      </c>
      <c r="AX151" s="279">
        <v>-144.47469184508356</v>
      </c>
      <c r="AY151" s="279">
        <v>-150.45310349788846</v>
      </c>
      <c r="AZ151" s="279">
        <v>-156.67717737977455</v>
      </c>
      <c r="BA151" s="279">
        <v>-163.15701156116197</v>
      </c>
      <c r="BB151" s="279">
        <v>-169.90483787593138</v>
      </c>
    </row>
    <row r="152" spans="1:54" outlineLevel="2">
      <c r="A152" s="447"/>
      <c r="B152" s="135" t="s">
        <v>290</v>
      </c>
      <c r="C152" s="135" t="s">
        <v>475</v>
      </c>
      <c r="D152" s="135" t="s">
        <v>389</v>
      </c>
      <c r="E152" s="279">
        <v>-0.12235948750500072</v>
      </c>
      <c r="F152" s="279">
        <v>-0.12693945713078364</v>
      </c>
      <c r="G152" s="279">
        <v>-0.13128699792275217</v>
      </c>
      <c r="H152" s="279">
        <v>-0.13767999712597789</v>
      </c>
      <c r="I152" s="279">
        <v>-0.14436444576218313</v>
      </c>
      <c r="J152" s="279">
        <v>-0.14832493121333565</v>
      </c>
      <c r="K152" s="279">
        <v>-0.15784448268728482</v>
      </c>
      <c r="L152" s="279">
        <v>-0.1681315414963182</v>
      </c>
      <c r="M152" s="279">
        <v>-0.17927334895837063</v>
      </c>
      <c r="N152" s="279">
        <v>-0.19136939167691411</v>
      </c>
      <c r="O152" s="279">
        <v>-0.20453327027130871</v>
      </c>
      <c r="P152" s="279">
        <v>-0.21608901282363455</v>
      </c>
      <c r="Q152" s="279">
        <v>-0.22707426373047421</v>
      </c>
      <c r="R152" s="279">
        <v>-0.23857985833159703</v>
      </c>
      <c r="S152" s="279">
        <v>-0.2506305008472019</v>
      </c>
      <c r="T152" s="279">
        <v>-0.26325206952626462</v>
      </c>
      <c r="U152" s="279">
        <v>-0.27647167246372489</v>
      </c>
      <c r="V152" s="279">
        <v>-0.2903177060718683</v>
      </c>
      <c r="W152" s="279">
        <v>-0.30481991633214778</v>
      </c>
      <c r="X152" s="279">
        <v>-0.32000946295963734</v>
      </c>
      <c r="Y152" s="279">
        <v>-0.33591898661865821</v>
      </c>
      <c r="Z152" s="279">
        <v>-0.35258267933466819</v>
      </c>
      <c r="AA152" s="279">
        <v>-0.37003635825441361</v>
      </c>
      <c r="AB152" s="279">
        <v>-0.38831754291355358</v>
      </c>
      <c r="AC152" s="279">
        <v>-0.80797466002802854</v>
      </c>
      <c r="AD152" s="279">
        <v>-0.84789938500708706</v>
      </c>
      <c r="AE152" s="279">
        <v>-0.88972013519611004</v>
      </c>
      <c r="AF152" s="279">
        <v>-0.93352702689459377</v>
      </c>
      <c r="AG152" s="279">
        <v>-0.9794144610434965</v>
      </c>
      <c r="AH152" s="279">
        <v>-1.0274813269717178</v>
      </c>
      <c r="AI152" s="279">
        <v>-1.0778312158319634</v>
      </c>
      <c r="AJ152" s="279">
        <v>-1.1305726441866868</v>
      </c>
      <c r="AK152" s="279">
        <v>-1.1858192882268301</v>
      </c>
      <c r="AL152" s="279">
        <v>-1.2436902291291538</v>
      </c>
      <c r="AM152" s="279">
        <v>-1.3043102100816053</v>
      </c>
      <c r="AN152" s="279">
        <v>-1.3678099055320283</v>
      </c>
      <c r="AO152" s="279">
        <v>-1.4343262032410189</v>
      </c>
      <c r="AP152" s="279">
        <v>-1.5040024997483563</v>
      </c>
      <c r="AQ152" s="279">
        <v>-1.576989009890571</v>
      </c>
      <c r="AR152" s="279">
        <v>-1.6534430910380211</v>
      </c>
      <c r="AS152" s="279">
        <v>-1.7335295827514594</v>
      </c>
      <c r="AT152" s="279">
        <v>-1.8174211625914753</v>
      </c>
      <c r="AU152" s="279">
        <v>-1.9052987188489039</v>
      </c>
      <c r="AV152" s="279">
        <v>-1.9973517410009083</v>
      </c>
      <c r="AW152" s="279">
        <v>-2.0937787287358556</v>
      </c>
      <c r="AX152" s="279">
        <v>-2.1947876204299197</v>
      </c>
      <c r="AY152" s="279">
        <v>-2.3005962420005561</v>
      </c>
      <c r="AZ152" s="279">
        <v>-2.4114327771058748</v>
      </c>
      <c r="BA152" s="279">
        <v>-2.5275362597052071</v>
      </c>
      <c r="BB152" s="279">
        <v>-2.6492297876915285</v>
      </c>
    </row>
    <row r="153" spans="1:54" outlineLevel="2">
      <c r="A153" s="447"/>
      <c r="B153" s="135" t="s">
        <v>476</v>
      </c>
      <c r="C153" s="135"/>
      <c r="D153" s="135" t="s">
        <v>389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48"/>
      <c r="B154" s="135" t="s">
        <v>476</v>
      </c>
      <c r="C154" s="135"/>
      <c r="D154" s="135" t="s">
        <v>389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469</v>
      </c>
      <c r="C157" s="134" t="s">
        <v>159</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46" t="s">
        <v>477</v>
      </c>
      <c r="B158" s="135" t="s">
        <v>284</v>
      </c>
      <c r="C158" s="135" t="s">
        <v>395</v>
      </c>
      <c r="D158" s="135" t="s">
        <v>478</v>
      </c>
      <c r="E158" s="238">
        <v>15.331392839572398</v>
      </c>
      <c r="F158" s="36">
        <v>15.425017109832392</v>
      </c>
      <c r="G158" s="36">
        <v>15.50136650095982</v>
      </c>
      <c r="H158" s="36">
        <v>15.601821753757445</v>
      </c>
      <c r="I158" s="36">
        <v>15.710365227658796</v>
      </c>
      <c r="J158" s="36">
        <v>15.809394173044625</v>
      </c>
      <c r="K158" s="36">
        <v>15.968390825001324</v>
      </c>
      <c r="L158" s="36">
        <v>16.128987633922787</v>
      </c>
      <c r="M158" s="36">
        <v>16.291200726381046</v>
      </c>
      <c r="N158" s="36">
        <v>16.455046391925599</v>
      </c>
      <c r="O158" s="36">
        <v>16.620541084741152</v>
      </c>
      <c r="P158" s="36">
        <v>16.787701425319533</v>
      </c>
      <c r="Q158" s="36">
        <v>16.956544202150916</v>
      </c>
      <c r="R158" s="36">
        <v>17.127086373431347</v>
      </c>
      <c r="S158" s="36">
        <v>17.299345068788451</v>
      </c>
      <c r="T158" s="36">
        <v>17.473337591023785</v>
      </c>
      <c r="U158" s="36">
        <v>17.649081417874484</v>
      </c>
      <c r="V158" s="36">
        <v>17.826594203792386</v>
      </c>
      <c r="W158" s="36">
        <v>18.005893781740632</v>
      </c>
      <c r="X158" s="36">
        <v>18.186998165010831</v>
      </c>
      <c r="Y158" s="36">
        <v>18.369925549056948</v>
      </c>
      <c r="Z158" s="36">
        <v>18.554694313348556</v>
      </c>
      <c r="AA158" s="36">
        <v>18.741323023244124</v>
      </c>
      <c r="AB158" s="36">
        <v>18.929830431882475</v>
      </c>
      <c r="AC158" s="36">
        <v>19.120235482093886</v>
      </c>
      <c r="AD158" s="36">
        <v>19.312557308332806</v>
      </c>
      <c r="AE158" s="36">
        <v>19.506815238625943</v>
      </c>
      <c r="AF158" s="36">
        <v>19.703028796546164</v>
      </c>
      <c r="AG158" s="36">
        <v>19.90121770320215</v>
      </c>
      <c r="AH158" s="36">
        <v>20.101401879250822</v>
      </c>
      <c r="AI158" s="36">
        <v>20.303601446930973</v>
      </c>
      <c r="AJ158" s="36">
        <v>20.507836732115276</v>
      </c>
      <c r="AK158" s="36">
        <v>20.714128266386474</v>
      </c>
      <c r="AL158" s="36">
        <v>20.922496789133486</v>
      </c>
      <c r="AM158" s="36">
        <v>21.132963249669316</v>
      </c>
      <c r="AN158" s="36">
        <v>21.345548809370225</v>
      </c>
      <c r="AO158" s="36">
        <v>21.560274843839078</v>
      </c>
      <c r="AP158" s="36">
        <v>21.777162945088154</v>
      </c>
      <c r="AQ158" s="36">
        <v>21.996234923747533</v>
      </c>
      <c r="AR158" s="36">
        <v>22.217512811293549</v>
      </c>
      <c r="AS158" s="36">
        <v>22.441018862303125</v>
      </c>
      <c r="AT158" s="36">
        <v>22.666775556727327</v>
      </c>
      <c r="AU158" s="36">
        <v>22.894805602194346</v>
      </c>
      <c r="AV158" s="36">
        <v>23.125131936330142</v>
      </c>
      <c r="AW158" s="36">
        <v>23.357777729107912</v>
      </c>
      <c r="AX158" s="36">
        <v>23.592766385218422</v>
      </c>
      <c r="AY158" s="36">
        <v>23.830121546468011</v>
      </c>
      <c r="AZ158" s="36">
        <v>24.069867094198631</v>
      </c>
      <c r="BA158" s="36">
        <v>24.312027151734991</v>
      </c>
      <c r="BB158" s="36">
        <v>24.55662351243981</v>
      </c>
    </row>
    <row r="159" spans="1:54" outlineLevel="2">
      <c r="A159" s="447"/>
      <c r="B159" s="135" t="s">
        <v>284</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47"/>
      <c r="B160" s="135" t="s">
        <v>284</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47"/>
      <c r="B161" s="135" t="s">
        <v>287</v>
      </c>
      <c r="C161" s="135" t="s">
        <v>471</v>
      </c>
      <c r="D161" s="135"/>
      <c r="E161" s="238">
        <v>3.3687148587763477E-2</v>
      </c>
      <c r="F161" s="36">
        <v>3.4948073428633458E-2</v>
      </c>
      <c r="G161" s="36">
        <v>3.6145007607067715E-2</v>
      </c>
      <c r="H161" s="36">
        <v>3.7905082926700619E-2</v>
      </c>
      <c r="I161" s="36">
        <v>3.9745398042648955E-2</v>
      </c>
      <c r="J161" s="36">
        <v>4.0835770882492406E-2</v>
      </c>
      <c r="K161" s="36">
        <v>4.3456626457575843E-2</v>
      </c>
      <c r="L161" s="36">
        <v>4.6288786723176628E-2</v>
      </c>
      <c r="M161" s="36">
        <v>4.9356270341846455E-2</v>
      </c>
      <c r="N161" s="36">
        <v>5.2686467261532526E-2</v>
      </c>
      <c r="O161" s="36">
        <v>5.6310653201200947E-2</v>
      </c>
      <c r="P161" s="36">
        <v>5.9492098500946881E-2</v>
      </c>
      <c r="Q161" s="36">
        <v>6.2516480076241054E-2</v>
      </c>
      <c r="R161" s="36">
        <v>6.5684118996784627E-2</v>
      </c>
      <c r="S161" s="36">
        <v>6.9001816653736739E-2</v>
      </c>
      <c r="T161" s="36">
        <v>7.2476697663555231E-2</v>
      </c>
      <c r="U161" s="36">
        <v>7.6116225235189336E-2</v>
      </c>
      <c r="V161" s="36">
        <v>7.9928217268007182E-2</v>
      </c>
      <c r="W161" s="36">
        <v>8.3920863215212693E-2</v>
      </c>
      <c r="X161" s="36">
        <v>8.8102741749152169E-2</v>
      </c>
      <c r="Y161" s="36">
        <v>9.2482839266641831E-2</v>
      </c>
      <c r="Z161" s="36">
        <v>9.7070569274273336E-2</v>
      </c>
      <c r="AA161" s="36">
        <v>0.10187579269553465</v>
      </c>
      <c r="AB161" s="36">
        <v>0.10690883914358891</v>
      </c>
      <c r="AC161" s="36">
        <v>0.22244586817511253</v>
      </c>
      <c r="AD161" s="36">
        <v>0.23343766104806102</v>
      </c>
      <c r="AE161" s="36">
        <v>0.24495145417024844</v>
      </c>
      <c r="AF161" s="36">
        <v>0.25701205772381203</v>
      </c>
      <c r="AG161" s="36">
        <v>0.26964546150806679</v>
      </c>
      <c r="AH161" s="36">
        <v>0.2828788910335539</v>
      </c>
      <c r="AI161" s="36">
        <v>0.29674086628368113</v>
      </c>
      <c r="AJ161" s="36">
        <v>0.31126126327082598</v>
      </c>
      <c r="AK161" s="36">
        <v>0.32647137851979491</v>
      </c>
      <c r="AL161" s="36">
        <v>0.34240399661784254</v>
      </c>
      <c r="AM161" s="36">
        <v>0.35909346097711081</v>
      </c>
      <c r="AN161" s="36">
        <v>0.37657574796223925</v>
      </c>
      <c r="AO161" s="36">
        <v>0.39488854454320893</v>
      </c>
      <c r="AP161" s="36">
        <v>0.41407132964102866</v>
      </c>
      <c r="AQ161" s="36">
        <v>0.4341654593419465</v>
      </c>
      <c r="AR161" s="36">
        <v>0.45521425616409367</v>
      </c>
      <c r="AS161" s="36">
        <v>0.47726310256934523</v>
      </c>
      <c r="AT161" s="36">
        <v>0.50035953892224838</v>
      </c>
      <c r="AU161" s="36">
        <v>0.52455336610751191</v>
      </c>
      <c r="AV161" s="36">
        <v>0.54989675302763552</v>
      </c>
      <c r="AW161" s="36">
        <v>0.57644434921272847</v>
      </c>
      <c r="AX161" s="36">
        <v>0.60425340278566197</v>
      </c>
      <c r="AY161" s="36">
        <v>0.63338388403723533</v>
      </c>
      <c r="AZ161" s="36">
        <v>0.6638986148781354</v>
      </c>
      <c r="BA161" s="36">
        <v>0.69586340444723926</v>
      </c>
      <c r="BB161" s="36">
        <v>0.72936720577099878</v>
      </c>
    </row>
    <row r="162" spans="1:54" outlineLevel="2">
      <c r="A162" s="447"/>
      <c r="B162" s="135" t="s">
        <v>287</v>
      </c>
      <c r="C162" s="135" t="s">
        <v>472</v>
      </c>
      <c r="D162" s="135"/>
      <c r="E162" s="238">
        <v>7.4860330195029814E-2</v>
      </c>
      <c r="F162" s="36">
        <v>7.7662385396963282E-2</v>
      </c>
      <c r="G162" s="36">
        <v>8.0322239126816977E-2</v>
      </c>
      <c r="H162" s="36">
        <v>8.423351761489066E-2</v>
      </c>
      <c r="I162" s="36">
        <v>8.8323106761442061E-2</v>
      </c>
      <c r="J162" s="36">
        <v>9.0746157516650272E-2</v>
      </c>
      <c r="K162" s="36">
        <v>9.6570281016835208E-2</v>
      </c>
      <c r="L162" s="36">
        <v>0.10286397049594793</v>
      </c>
      <c r="M162" s="36">
        <v>0.1096806007596588</v>
      </c>
      <c r="N162" s="36">
        <v>0.11708103835896076</v>
      </c>
      <c r="O162" s="36">
        <v>0.12513478489155758</v>
      </c>
      <c r="P162" s="36">
        <v>0.13220466333543734</v>
      </c>
      <c r="Q162" s="36">
        <v>0.13892551128053579</v>
      </c>
      <c r="R162" s="36">
        <v>0.1459647088817439</v>
      </c>
      <c r="S162" s="36">
        <v>0.15333737034163736</v>
      </c>
      <c r="T162" s="36">
        <v>0.16105932814123403</v>
      </c>
      <c r="U162" s="36">
        <v>0.16914716718930931</v>
      </c>
      <c r="V162" s="36">
        <v>0.1776182605955712</v>
      </c>
      <c r="W162" s="36">
        <v>0.18649080714491667</v>
      </c>
      <c r="X162" s="36">
        <v>0.19578387055367111</v>
      </c>
      <c r="Y162" s="36">
        <v>0.20551742059253725</v>
      </c>
      <c r="Z162" s="36">
        <v>0.21571237616505204</v>
      </c>
      <c r="AA162" s="36">
        <v>0.22639065043452081</v>
      </c>
      <c r="AB162" s="36">
        <v>0.23757519809686428</v>
      </c>
      <c r="AC162" s="36">
        <v>0.49432415150025166</v>
      </c>
      <c r="AD162" s="36">
        <v>0.51875035788458079</v>
      </c>
      <c r="AE162" s="36">
        <v>0.54433656482277426</v>
      </c>
      <c r="AF162" s="36">
        <v>0.57113790605291548</v>
      </c>
      <c r="AG162" s="36">
        <v>0.59921213668459361</v>
      </c>
      <c r="AH162" s="36">
        <v>0.6286197578523417</v>
      </c>
      <c r="AI162" s="36">
        <v>0.65942414729706789</v>
      </c>
      <c r="AJ162" s="36">
        <v>0.69169169615739057</v>
      </c>
      <c r="AK162" s="36">
        <v>0.72549195226620788</v>
      </c>
      <c r="AL162" s="36">
        <v>0.76089777026187078</v>
      </c>
      <c r="AM162" s="36">
        <v>0.7979854688380239</v>
      </c>
      <c r="AN162" s="36">
        <v>0.83683499547164686</v>
      </c>
      <c r="AO162" s="36">
        <v>0.87753009898491019</v>
      </c>
      <c r="AP162" s="36">
        <v>0.92015851031339846</v>
      </c>
      <c r="AQ162" s="36">
        <v>0.96481213187099157</v>
      </c>
      <c r="AR162" s="36">
        <v>1.0115872359202076</v>
      </c>
      <c r="AS162" s="36">
        <v>1.0605846723763239</v>
      </c>
      <c r="AT162" s="36">
        <v>1.1119100864938822</v>
      </c>
      <c r="AU162" s="36">
        <v>1.1656741469055825</v>
      </c>
      <c r="AV162" s="36">
        <v>1.2219927845058534</v>
      </c>
      <c r="AW162" s="36">
        <v>1.2809874426949504</v>
      </c>
      <c r="AX162" s="36">
        <v>1.3427853395236962</v>
      </c>
      <c r="AY162" s="36">
        <v>1.4075197423049552</v>
      </c>
      <c r="AZ162" s="36">
        <v>1.4753302552847449</v>
      </c>
      <c r="BA162" s="36">
        <v>1.546363120993856</v>
      </c>
      <c r="BB162" s="36">
        <v>1.6208160128244233</v>
      </c>
    </row>
    <row r="163" spans="1:54" outlineLevel="2">
      <c r="A163" s="447"/>
      <c r="B163" s="135" t="s">
        <v>287</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47"/>
      <c r="B164" s="135" t="s">
        <v>287</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47"/>
      <c r="B165" s="135" t="s">
        <v>476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47"/>
      <c r="B166" s="135" t="s">
        <v>476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47"/>
      <c r="B167" s="135" t="s">
        <v>476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47"/>
      <c r="B168" s="135" t="s">
        <v>476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48"/>
      <c r="B169" s="135" t="s">
        <v>476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46" t="s">
        <v>482</v>
      </c>
      <c r="B172" s="135" t="s">
        <v>284</v>
      </c>
      <c r="C172" s="135" t="s">
        <v>395</v>
      </c>
      <c r="D172" s="135" t="s">
        <v>389</v>
      </c>
      <c r="E172" s="262">
        <f>-(E$158*'Fixed Data'!$B$25*'Fixed Data'!E$47*'Fixed Data'!$B$24*'Fixed Data'!$B$23+E$158*'Fixed Data'!$B$26)*'Fixed Data'!L44/10^6</f>
        <v>-3.1266762952300908</v>
      </c>
      <c r="F172" s="262">
        <f>-(F$158*'Fixed Data'!$B$25*'Fixed Data'!F$47*'Fixed Data'!$B$24*'Fixed Data'!$B$23+F$158*'Fixed Data'!$B$26)*'Fixed Data'!M44/10^6</f>
        <v>-3.1936751067619746</v>
      </c>
      <c r="G172" s="262">
        <f>-(G$158*'Fixed Data'!$B$25*'Fixed Data'!G$47*'Fixed Data'!$B$24*'Fixed Data'!$B$23+G$158*'Fixed Data'!$B$26)*'Fixed Data'!N44/10^6</f>
        <v>-3.2583582518386156</v>
      </c>
      <c r="H172" s="262">
        <f>-(H$158*'Fixed Data'!$B$25*'Fixed Data'!H$47*'Fixed Data'!$B$24*'Fixed Data'!$B$23+H$158*'Fixed Data'!$B$26)*'Fixed Data'!O44/10^6</f>
        <v>-3.3294149828053841</v>
      </c>
      <c r="I172" s="262">
        <f>-(I$158*'Fixed Data'!$B$25*'Fixed Data'!I$47*'Fixed Data'!$B$24*'Fixed Data'!$B$23+I$158*'Fixed Data'!$B$26)*'Fixed Data'!P44/10^6</f>
        <v>-3.4036325520738906</v>
      </c>
      <c r="J172" s="262">
        <f>-(J$158*'Fixed Data'!$B$25*'Fixed Data'!J$47*'Fixed Data'!$B$24*'Fixed Data'!$B$23+J$158*'Fixed Data'!$B$26)*'Fixed Data'!Q44/10^6</f>
        <v>-3.4772457462944617</v>
      </c>
      <c r="K172" s="262">
        <f>-(K$158*'Fixed Data'!$B$25*'Fixed Data'!K$47*'Fixed Data'!$B$24*'Fixed Data'!$B$23+K$158*'Fixed Data'!$B$26)*'Fixed Data'!R44/10^6</f>
        <v>-3.5657022870774777</v>
      </c>
      <c r="L172" s="262">
        <f>-(L$158*'Fixed Data'!$B$25*'Fixed Data'!L$47*'Fixed Data'!$B$24*'Fixed Data'!$B$23+L$158*'Fixed Data'!$B$26)*'Fixed Data'!S44/10^6</f>
        <v>-3.6564092976357281</v>
      </c>
      <c r="M172" s="262">
        <f>-(M$158*'Fixed Data'!$B$25*'Fixed Data'!M$47*'Fixed Data'!$B$24*'Fixed Data'!$B$23+M$158*'Fixed Data'!$B$26)*'Fixed Data'!T44/10^6</f>
        <v>-3.7494240428842334</v>
      </c>
      <c r="N172" s="262">
        <f>-(N$158*'Fixed Data'!$B$25*'Fixed Data'!N$47*'Fixed Data'!$B$24*'Fixed Data'!$B$23+N$158*'Fixed Data'!$B$26)*'Fixed Data'!U44/10^6</f>
        <v>-3.8448052437222997</v>
      </c>
      <c r="O172" s="262">
        <f>-(O$158*'Fixed Data'!$B$25*'Fixed Data'!O$47*'Fixed Data'!$B$24*'Fixed Data'!$B$23+O$158*'Fixed Data'!$B$26)*'Fixed Data'!V44/10^6</f>
        <v>-3.9426131158885256</v>
      </c>
      <c r="P172" s="262">
        <f>-(P$158*'Fixed Data'!$B$25*'Fixed Data'!P$47*'Fixed Data'!$B$24*'Fixed Data'!$B$23+P$158*'Fixed Data'!$B$26)*'Fixed Data'!W44/10^6</f>
        <v>-4.042909409821986</v>
      </c>
      <c r="Q172" s="262">
        <f>-(Q$158*'Fixed Data'!$B$25*'Fixed Data'!Q$47*'Fixed Data'!$B$24*'Fixed Data'!$B$23+Q$158*'Fixed Data'!$B$26)*'Fixed Data'!X44/10^6</f>
        <v>-4.1457574466398812</v>
      </c>
      <c r="R172" s="262">
        <f>-(R$158*'Fixed Data'!$B$25*'Fixed Data'!R$47*'Fixed Data'!$B$24*'Fixed Data'!$B$23+R$158*'Fixed Data'!$B$26)*'Fixed Data'!Y44/10^6</f>
        <v>-4.2512221573557243</v>
      </c>
      <c r="S172" s="262">
        <f>-(S$158*'Fixed Data'!$B$25*'Fixed Data'!S$47*'Fixed Data'!$B$24*'Fixed Data'!$B$23+S$158*'Fixed Data'!$B$26)*'Fixed Data'!Z44/10^6</f>
        <v>-4.3583892688344976</v>
      </c>
      <c r="T172" s="262">
        <f>-(T$158*'Fixed Data'!$B$25*'Fixed Data'!T$47*'Fixed Data'!$B$24*'Fixed Data'!$B$23+T$158*'Fixed Data'!$B$26)*'Fixed Data'!AA44/10^6</f>
        <v>-4.468258240283598</v>
      </c>
      <c r="U172" s="262">
        <f>-(U$158*'Fixed Data'!$B$25*'Fixed Data'!U$47*'Fixed Data'!$B$24*'Fixed Data'!$B$23+U$158*'Fixed Data'!$B$26)*'Fixed Data'!AB44/10^6</f>
        <v>-4.5808972006085327</v>
      </c>
      <c r="V172" s="262">
        <f>-(V$158*'Fixed Data'!$B$25*'Fixed Data'!V$47*'Fixed Data'!$B$24*'Fixed Data'!$B$23+V$158*'Fixed Data'!$B$26)*'Fixed Data'!AC44/10^6</f>
        <v>-4.6963760029791244</v>
      </c>
      <c r="W172" s="262">
        <f>-(W$158*'Fixed Data'!$B$25*'Fixed Data'!W$47*'Fixed Data'!$B$24*'Fixed Data'!$B$23+W$158*'Fixed Data'!$B$26)*'Fixed Data'!AD44/10^6</f>
        <v>-4.8147662520411254</v>
      </c>
      <c r="X172" s="262">
        <f>-(X$158*'Fixed Data'!$B$25*'Fixed Data'!X$47*'Fixed Data'!$B$24*'Fixed Data'!$B$23+X$158*'Fixed Data'!$B$26)*'Fixed Data'!AE44/10^6</f>
        <v>-4.936141368088264</v>
      </c>
      <c r="Y172" s="262">
        <f>-(Y$158*'Fixed Data'!$B$25*'Fixed Data'!Y$47*'Fixed Data'!$B$24*'Fixed Data'!$B$23+Y$158*'Fixed Data'!$B$26)*'Fixed Data'!AF44/10^6</f>
        <v>-5.0605766188999368</v>
      </c>
      <c r="Z172" s="262">
        <f>-(Z$158*'Fixed Data'!$B$25*'Fixed Data'!Z$47*'Fixed Data'!$B$24*'Fixed Data'!$B$23+Z$158*'Fixed Data'!$B$26)*'Fixed Data'!AG44/10^6</f>
        <v>-5.1881491706551373</v>
      </c>
      <c r="AA172" s="262">
        <f>-(AA$158*'Fixed Data'!$B$25*'Fixed Data'!AA$47*'Fixed Data'!$B$24*'Fixed Data'!$B$23+AA$158*'Fixed Data'!$B$26)*'Fixed Data'!AH44/10^6</f>
        <v>-5.3189381347980973</v>
      </c>
      <c r="AB172" s="262">
        <f>-(AB$158*'Fixed Data'!$B$25*'Fixed Data'!AB$47*'Fixed Data'!$B$24*'Fixed Data'!$B$23+AB$158*'Fixed Data'!$B$26)*'Fixed Data'!AI44/10^6</f>
        <v>-5.4530246242237501</v>
      </c>
      <c r="AC172" s="262">
        <f>-(AC$158*'Fixed Data'!$B$25*'Fixed Data'!AC$47*'Fixed Data'!$B$24*'Fixed Data'!$B$23+AC$158*'Fixed Data'!$B$26)*'Fixed Data'!AJ44/10^6</f>
        <v>-5.5868967954197348</v>
      </c>
      <c r="AD172" s="262">
        <f>-(AD$158*'Fixed Data'!$B$25*'Fixed Data'!AD$47*'Fixed Data'!$B$24*'Fixed Data'!$B$23+AD$158*'Fixed Data'!$B$26)*'Fixed Data'!AK44/10^6</f>
        <v>-5.7235893716105668</v>
      </c>
      <c r="AE172" s="262">
        <f>-(AE$158*'Fixed Data'!$B$25*'Fixed Data'!AE$47*'Fixed Data'!$B$24*'Fixed Data'!$B$23+AE$158*'Fixed Data'!$B$26)*'Fixed Data'!AL44/10^6</f>
        <v>-5.8627734585423479</v>
      </c>
      <c r="AF172" s="262">
        <f>-(AF$158*'Fixed Data'!$B$25*'Fixed Data'!AF$47*'Fixed Data'!$B$24*'Fixed Data'!$B$23+AF$158*'Fixed Data'!$B$26)*'Fixed Data'!AM44/10^6</f>
        <v>-6.0042101305029387</v>
      </c>
      <c r="AG172" s="262">
        <f>-(AG$158*'Fixed Data'!$B$25*'Fixed Data'!AG$47*'Fixed Data'!$B$24*'Fixed Data'!$B$23+AG$158*'Fixed Data'!$B$26)*'Fixed Data'!AN44/10^6</f>
        <v>-6.1477692973418367</v>
      </c>
      <c r="AH172" s="262">
        <f>-(AH$158*'Fixed Data'!$B$25*'Fixed Data'!AH$47*'Fixed Data'!$B$24*'Fixed Data'!$B$23+AH$158*'Fixed Data'!$B$26)*'Fixed Data'!AO44/10^6</f>
        <v>-6.2934841212630834</v>
      </c>
      <c r="AI172" s="262">
        <f>-(AI$158*'Fixed Data'!$B$25*'Fixed Data'!AI$47*'Fixed Data'!$B$24*'Fixed Data'!$B$23+AI$158*'Fixed Data'!$B$26)*'Fixed Data'!AP44/10^6</f>
        <v>-6.4416435280146969</v>
      </c>
      <c r="AJ172" s="262">
        <f>-(AJ$158*'Fixed Data'!$B$25*'Fixed Data'!AJ$47*'Fixed Data'!$B$24*'Fixed Data'!$B$23+AJ$158*'Fixed Data'!$B$26)*'Fixed Data'!AQ44/10^6</f>
        <v>-6.5921564893699145</v>
      </c>
      <c r="AK172" s="262">
        <f>-(AK$158*'Fixed Data'!$B$25*'Fixed Data'!AK$47*'Fixed Data'!$B$24*'Fixed Data'!$B$23+AK$158*'Fixed Data'!$B$26)*'Fixed Data'!AR44/10^6</f>
        <v>-6.7450194605133209</v>
      </c>
      <c r="AL172" s="262">
        <f>-(AL$158*'Fixed Data'!$B$25*'Fixed Data'!AL$47*'Fixed Data'!$B$24*'Fixed Data'!$B$23+AL$158*'Fixed Data'!$B$26)*'Fixed Data'!AS44/10^6</f>
        <v>-6.9002758773238408</v>
      </c>
      <c r="AM172" s="262">
        <f>-(AM$158*'Fixed Data'!$B$25*'Fixed Data'!AM$47*'Fixed Data'!$B$24*'Fixed Data'!$B$23+AM$158*'Fixed Data'!$B$26)*'Fixed Data'!AT44/10^6</f>
        <v>-7.057981044140706</v>
      </c>
      <c r="AN172" s="262">
        <f>-(AN$158*'Fixed Data'!$B$25*'Fixed Data'!AN$47*'Fixed Data'!$B$24*'Fixed Data'!$B$23+AN$158*'Fixed Data'!$B$26)*'Fixed Data'!AU44/10^6</f>
        <v>-7.2181741362215579</v>
      </c>
      <c r="AO172" s="262">
        <f>-(AO$158*'Fixed Data'!$B$25*'Fixed Data'!AO$47*'Fixed Data'!$B$24*'Fixed Data'!$B$23+AO$158*'Fixed Data'!$B$26)*'Fixed Data'!AV44/10^6</f>
        <v>-7.3808709692877938</v>
      </c>
      <c r="AP172" s="262">
        <f>-(AP$158*'Fixed Data'!$B$25*'Fixed Data'!AP$47*'Fixed Data'!$B$24*'Fixed Data'!$B$23+AP$158*'Fixed Data'!$B$26)*'Fixed Data'!AW44/10^6</f>
        <v>-7.5461076910133924</v>
      </c>
      <c r="AQ172" s="262">
        <f>-(AQ$158*'Fixed Data'!$B$25*'Fixed Data'!AQ$47*'Fixed Data'!$B$24*'Fixed Data'!$B$23+AQ$158*'Fixed Data'!$B$26)*'Fixed Data'!AX44/10^6</f>
        <v>-7.7139235440700311</v>
      </c>
      <c r="AR172" s="262">
        <f>-(AR$158*'Fixed Data'!$B$25*'Fixed Data'!AR$47*'Fixed Data'!$B$24*'Fixed Data'!$B$23+AR$158*'Fixed Data'!$B$26)*'Fixed Data'!AY44/10^6</f>
        <v>-7.8843547172882014</v>
      </c>
      <c r="AS172" s="262">
        <f>-(AS$158*'Fixed Data'!$B$25*'Fixed Data'!AS$47*'Fixed Data'!$B$24*'Fixed Data'!$B$23+AS$158*'Fixed Data'!$B$26)*'Fixed Data'!AZ44/10^6</f>
        <v>-8.0574350912349821</v>
      </c>
      <c r="AT172" s="262">
        <f>-(AT$158*'Fixed Data'!$B$25*'Fixed Data'!AT$47*'Fixed Data'!$B$24*'Fixed Data'!$B$23+AT$158*'Fixed Data'!$B$26)*'Fixed Data'!BA44/10^6</f>
        <v>-8.2331996531259897</v>
      </c>
      <c r="AU172" s="262">
        <f>-(AU$158*'Fixed Data'!$B$25*'Fixed Data'!AU$47*'Fixed Data'!$B$24*'Fixed Data'!$B$23+AU$158*'Fixed Data'!$B$26)*'Fixed Data'!BB44/10^6</f>
        <v>-8.4116859952942882</v>
      </c>
      <c r="AV172" s="262">
        <f>-(AV$158*'Fixed Data'!$B$25*'Fixed Data'!AV$47*'Fixed Data'!$B$24*'Fixed Data'!$B$23+AV$158*'Fixed Data'!$B$26)*'Fixed Data'!BC44/10^6</f>
        <v>-8.5929314736850806</v>
      </c>
      <c r="AW172" s="262">
        <f>-(AW$158*'Fixed Data'!$B$25*'Fixed Data'!AW$47*'Fixed Data'!$B$24*'Fixed Data'!$B$23+AW$158*'Fixed Data'!$B$26)*'Fixed Data'!BD44/10^6</f>
        <v>-8.7769733060892321</v>
      </c>
      <c r="AX172" s="262">
        <f>-(AX$158*'Fixed Data'!$B$25*'Fixed Data'!AX$47*'Fixed Data'!$B$24*'Fixed Data'!$B$23+AX$158*'Fixed Data'!$B$26)*'Fixed Data'!BE44/10^6</f>
        <v>-8.9638492452106888</v>
      </c>
      <c r="AY172" s="262">
        <f>-(AY$158*'Fixed Data'!$B$25*'Fixed Data'!AY$47*'Fixed Data'!$B$24*'Fixed Data'!$B$23+AY$158*'Fixed Data'!$B$26)*'Fixed Data'!BF44/10^6</f>
        <v>-9.1535978151613797</v>
      </c>
      <c r="AZ172" s="262">
        <f>-(AZ$158*'Fixed Data'!$B$25*'Fixed Data'!AZ$47*'Fixed Data'!$B$24*'Fixed Data'!$B$23+AZ$158*'Fixed Data'!$B$26)*'Fixed Data'!BG44/10^6</f>
        <v>-9.346258077638268</v>
      </c>
      <c r="BA172" s="262">
        <f>-(BA$158*'Fixed Data'!$B$25*'Fixed Data'!BA$47*'Fixed Data'!$B$24*'Fixed Data'!$B$23+BA$158*'Fixed Data'!$B$26)*'Fixed Data'!BH44/10^6</f>
        <v>-9.5418694283254268</v>
      </c>
      <c r="BB172" s="262">
        <f>-(BB$158*'Fixed Data'!$B$25*'Fixed Data'!BB$47*'Fixed Data'!$B$24*'Fixed Data'!$B$23+BB$158*'Fixed Data'!$B$26)*'Fixed Data'!BI44/10^6</f>
        <v>-9.7404707294219453</v>
      </c>
    </row>
    <row r="173" spans="1:54" outlineLevel="2">
      <c r="A173" s="447"/>
      <c r="B173" s="135" t="s">
        <v>284</v>
      </c>
      <c r="C173" s="135"/>
      <c r="D173" s="135" t="s">
        <v>389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48"/>
      <c r="B174" s="135" t="s">
        <v>284</v>
      </c>
      <c r="C174" s="135"/>
      <c r="D174" s="135" t="s">
        <v>389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46" t="s">
        <v>483</v>
      </c>
      <c r="B176" s="135" t="s">
        <v>284</v>
      </c>
      <c r="C176" s="135" t="s">
        <v>395</v>
      </c>
      <c r="D176" s="135" t="s">
        <v>389</v>
      </c>
      <c r="E176" s="262">
        <f>-(E$158*'Fixed Data'!$B$25*'Fixed Data'!E$47*'Fixed Data'!$B$24*'Fixed Data'!$B$23+E$158*'Fixed Data'!$B$26)*'Fixed Data'!L46/10^6</f>
        <v>-9.3800288834683965</v>
      </c>
      <c r="F176" s="262">
        <f>-(F$158*'Fixed Data'!$B$25*'Fixed Data'!F$47*'Fixed Data'!$B$24*'Fixed Data'!$B$23+F$158*'Fixed Data'!$B$26)*'Fixed Data'!M46/10^6</f>
        <v>-9.5810253180504787</v>
      </c>
      <c r="G176" s="262">
        <f>-(G$158*'Fixed Data'!$B$25*'Fixed Data'!G$47*'Fixed Data'!$B$24*'Fixed Data'!$B$23+G$158*'Fixed Data'!$B$26)*'Fixed Data'!N46/10^6</f>
        <v>-9.775074755515849</v>
      </c>
      <c r="H176" s="262">
        <f>-(H$158*'Fixed Data'!$B$25*'Fixed Data'!H$47*'Fixed Data'!$B$24*'Fixed Data'!$B$23+H$158*'Fixed Data'!$B$26)*'Fixed Data'!O46/10^6</f>
        <v>-9.9882449484161508</v>
      </c>
      <c r="I176" s="262">
        <f>-(I$158*'Fixed Data'!$B$25*'Fixed Data'!I$47*'Fixed Data'!$B$24*'Fixed Data'!$B$23+I$158*'Fixed Data'!$B$26)*'Fixed Data'!P46/10^6</f>
        <v>-10.210897656221674</v>
      </c>
      <c r="J176" s="262">
        <f>-(J$158*'Fixed Data'!$B$25*'Fixed Data'!J$47*'Fixed Data'!$B$24*'Fixed Data'!$B$23+J$158*'Fixed Data'!$B$26)*'Fixed Data'!Q46/10^6</f>
        <v>-10.431737236592236</v>
      </c>
      <c r="K176" s="262">
        <f>-(K$158*'Fixed Data'!$B$25*'Fixed Data'!K$47*'Fixed Data'!$B$24*'Fixed Data'!$B$23+K$158*'Fixed Data'!$B$26)*'Fixed Data'!R46/10^6</f>
        <v>-10.697106861232433</v>
      </c>
      <c r="L176" s="262">
        <f>-(L$158*'Fixed Data'!$B$25*'Fixed Data'!L$47*'Fixed Data'!$B$24*'Fixed Data'!$B$23+L$158*'Fixed Data'!$B$26)*'Fixed Data'!S46/10^6</f>
        <v>-10.969227892907181</v>
      </c>
      <c r="M176" s="262">
        <f>-(M$158*'Fixed Data'!$B$25*'Fixed Data'!M$47*'Fixed Data'!$B$24*'Fixed Data'!$B$23+M$158*'Fixed Data'!$B$26)*'Fixed Data'!T46/10^6</f>
        <v>-11.248272126291727</v>
      </c>
      <c r="N176" s="262">
        <f>-(N$158*'Fixed Data'!$B$25*'Fixed Data'!N$47*'Fixed Data'!$B$24*'Fixed Data'!$B$23+N$158*'Fixed Data'!$B$26)*'Fixed Data'!U46/10^6</f>
        <v>-11.534415728782179</v>
      </c>
      <c r="O176" s="262">
        <f>-(O$158*'Fixed Data'!$B$25*'Fixed Data'!O$47*'Fixed Data'!$B$24*'Fixed Data'!$B$23+O$158*'Fixed Data'!$B$26)*'Fixed Data'!V46/10^6</f>
        <v>-11.827839347665579</v>
      </c>
      <c r="P176" s="262">
        <f>-(P$158*'Fixed Data'!$B$25*'Fixed Data'!P$47*'Fixed Data'!$B$24*'Fixed Data'!$B$23+P$158*'Fixed Data'!$B$26)*'Fixed Data'!W46/10^6</f>
        <v>-12.128728231898885</v>
      </c>
      <c r="Q176" s="262">
        <f>-(Q$158*'Fixed Data'!$B$25*'Fixed Data'!Q$47*'Fixed Data'!$B$24*'Fixed Data'!$B$23+Q$158*'Fixed Data'!$B$26)*'Fixed Data'!X46/10^6</f>
        <v>-12.437272339919645</v>
      </c>
      <c r="R176" s="262">
        <f>-(R$158*'Fixed Data'!$B$25*'Fixed Data'!R$47*'Fixed Data'!$B$24*'Fixed Data'!$B$23+R$158*'Fixed Data'!$B$26)*'Fixed Data'!Y46/10^6</f>
        <v>-12.753666472067172</v>
      </c>
      <c r="S176" s="262">
        <f>-(S$158*'Fixed Data'!$B$25*'Fixed Data'!S$47*'Fixed Data'!$B$24*'Fixed Data'!$B$23+S$158*'Fixed Data'!$B$26)*'Fixed Data'!Z46/10^6</f>
        <v>-13.075167803996415</v>
      </c>
      <c r="T176" s="262">
        <f>-(T$158*'Fixed Data'!$B$25*'Fixed Data'!T$47*'Fixed Data'!$B$24*'Fixed Data'!$B$23+T$158*'Fixed Data'!$B$26)*'Fixed Data'!AA46/10^6</f>
        <v>-13.4047747183185</v>
      </c>
      <c r="U176" s="262">
        <f>-(U$158*'Fixed Data'!$B$25*'Fixed Data'!U$47*'Fixed Data'!$B$24*'Fixed Data'!$B$23+U$158*'Fixed Data'!$B$26)*'Fixed Data'!AB46/10^6</f>
        <v>-13.742691604383362</v>
      </c>
      <c r="V176" s="262">
        <f>-(V$158*'Fixed Data'!$B$25*'Fixed Data'!V$47*'Fixed Data'!$B$24*'Fixed Data'!$B$23+V$158*'Fixed Data'!$B$26)*'Fixed Data'!AC46/10^6</f>
        <v>-14.089128006353882</v>
      </c>
      <c r="W176" s="262">
        <f>-(W$158*'Fixed Data'!$B$25*'Fixed Data'!W$47*'Fixed Data'!$B$24*'Fixed Data'!$B$23+W$158*'Fixed Data'!$B$26)*'Fixed Data'!AD46/10^6</f>
        <v>-14.444298756123379</v>
      </c>
      <c r="X176" s="262">
        <f>-(X$158*'Fixed Data'!$B$25*'Fixed Data'!X$47*'Fixed Data'!$B$24*'Fixed Data'!$B$23+X$158*'Fixed Data'!$B$26)*'Fixed Data'!AE46/10^6</f>
        <v>-14.808424104264791</v>
      </c>
      <c r="Y176" s="262">
        <f>-(Y$158*'Fixed Data'!$B$25*'Fixed Data'!Y$47*'Fixed Data'!$B$24*'Fixed Data'!$B$23+Y$158*'Fixed Data'!$B$26)*'Fixed Data'!AF46/10^6</f>
        <v>-15.181729856699809</v>
      </c>
      <c r="Z176" s="262">
        <f>-(Z$158*'Fixed Data'!$B$25*'Fixed Data'!Z$47*'Fixed Data'!$B$24*'Fixed Data'!$B$23+Z$158*'Fixed Data'!$B$26)*'Fixed Data'!AG46/10^6</f>
        <v>-15.564447509276405</v>
      </c>
      <c r="AA176" s="262">
        <f>-(AA$158*'Fixed Data'!$B$25*'Fixed Data'!AA$47*'Fixed Data'!$B$24*'Fixed Data'!$B$23+AA$158*'Fixed Data'!$B$26)*'Fixed Data'!AH46/10^6</f>
        <v>-15.956814407110345</v>
      </c>
      <c r="AB176" s="262">
        <f>-(AB$158*'Fixed Data'!$B$25*'Fixed Data'!AB$47*'Fixed Data'!$B$24*'Fixed Data'!$B$23+AB$158*'Fixed Data'!$B$26)*'Fixed Data'!AI46/10^6</f>
        <v>-16.359073872671249</v>
      </c>
      <c r="AC176" s="262">
        <f>-(AC$158*'Fixed Data'!$B$25*'Fixed Data'!AC$47*'Fixed Data'!$B$24*'Fixed Data'!$B$23+AC$158*'Fixed Data'!$B$26)*'Fixed Data'!AJ46/10^6</f>
        <v>-16.760690386417547</v>
      </c>
      <c r="AD176" s="262">
        <f>-(AD$158*'Fixed Data'!$B$25*'Fixed Data'!AD$47*'Fixed Data'!$B$24*'Fixed Data'!$B$23+AD$158*'Fixed Data'!$B$26)*'Fixed Data'!AK46/10^6</f>
        <v>-17.170768115174411</v>
      </c>
      <c r="AE176" s="262">
        <f>-(AE$158*'Fixed Data'!$B$25*'Fixed Data'!AE$47*'Fixed Data'!$B$24*'Fixed Data'!$B$23+AE$158*'Fixed Data'!$B$26)*'Fixed Data'!AL46/10^6</f>
        <v>-17.588320376198045</v>
      </c>
      <c r="AF176" s="262">
        <f>-(AF$158*'Fixed Data'!$B$25*'Fixed Data'!AF$47*'Fixed Data'!$B$24*'Fixed Data'!$B$23+AF$158*'Fixed Data'!$B$26)*'Fixed Data'!AM46/10^6</f>
        <v>-18.012630392365754</v>
      </c>
      <c r="AG176" s="262">
        <f>-(AG$158*'Fixed Data'!$B$25*'Fixed Data'!AG$47*'Fixed Data'!$B$24*'Fixed Data'!$B$23+AG$158*'Fixed Data'!$B$26)*'Fixed Data'!AN46/10^6</f>
        <v>-18.443307892658009</v>
      </c>
      <c r="AH176" s="262">
        <f>-(AH$158*'Fixed Data'!$B$25*'Fixed Data'!AH$47*'Fixed Data'!$B$24*'Fixed Data'!$B$23+AH$158*'Fixed Data'!$B$26)*'Fixed Data'!AO46/10^6</f>
        <v>-18.880452364586663</v>
      </c>
      <c r="AI176" s="262">
        <f>-(AI$158*'Fixed Data'!$B$25*'Fixed Data'!AI$47*'Fixed Data'!$B$24*'Fixed Data'!$B$23+AI$158*'Fixed Data'!$B$26)*'Fixed Data'!AP46/10^6</f>
        <v>-19.324930584973242</v>
      </c>
      <c r="AJ176" s="262">
        <f>-(AJ$158*'Fixed Data'!$B$25*'Fixed Data'!AJ$47*'Fixed Data'!$B$24*'Fixed Data'!$B$23+AJ$158*'Fixed Data'!$B$26)*'Fixed Data'!AQ46/10^6</f>
        <v>-19.776469469141741</v>
      </c>
      <c r="AK176" s="262">
        <f>-(AK$158*'Fixed Data'!$B$25*'Fixed Data'!AK$47*'Fixed Data'!$B$24*'Fixed Data'!$B$23+AK$158*'Fixed Data'!$B$26)*'Fixed Data'!AR46/10^6</f>
        <v>-20.235058382653325</v>
      </c>
      <c r="AL176" s="262">
        <f>-(AL$158*'Fixed Data'!$B$25*'Fixed Data'!AL$47*'Fixed Data'!$B$24*'Fixed Data'!$B$23+AL$158*'Fixed Data'!$B$26)*'Fixed Data'!AS46/10^6</f>
        <v>-20.70082763316363</v>
      </c>
      <c r="AM176" s="262">
        <f>-(AM$158*'Fixed Data'!$B$25*'Fixed Data'!AM$47*'Fixed Data'!$B$24*'Fixed Data'!$B$23+AM$158*'Fixed Data'!$B$26)*'Fixed Data'!AT46/10^6</f>
        <v>-21.173943133730539</v>
      </c>
      <c r="AN176" s="262">
        <f>-(AN$158*'Fixed Data'!$B$25*'Fixed Data'!AN$47*'Fixed Data'!$B$24*'Fixed Data'!$B$23+AN$158*'Fixed Data'!$B$26)*'Fixed Data'!AU46/10^6</f>
        <v>-21.654522410076694</v>
      </c>
      <c r="AO176" s="262">
        <f>-(AO$158*'Fixed Data'!$B$25*'Fixed Data'!AO$47*'Fixed Data'!$B$24*'Fixed Data'!$B$23+AO$158*'Fixed Data'!$B$26)*'Fixed Data'!AV46/10^6</f>
        <v>-22.142612909375814</v>
      </c>
      <c r="AP176" s="262">
        <f>-(AP$158*'Fixed Data'!$B$25*'Fixed Data'!AP$47*'Fixed Data'!$B$24*'Fixed Data'!$B$23+AP$158*'Fixed Data'!$B$26)*'Fixed Data'!AW46/10^6</f>
        <v>-22.638323074655723</v>
      </c>
      <c r="AQ176" s="262">
        <f>-(AQ$158*'Fixed Data'!$B$25*'Fixed Data'!AQ$47*'Fixed Data'!$B$24*'Fixed Data'!$B$23+AQ$158*'Fixed Data'!$B$26)*'Fixed Data'!AX46/10^6</f>
        <v>-23.141770633933607</v>
      </c>
      <c r="AR176" s="262">
        <f>-(AR$158*'Fixed Data'!$B$25*'Fixed Data'!AR$47*'Fixed Data'!$B$24*'Fixed Data'!$B$23+AR$158*'Fixed Data'!$B$26)*'Fixed Data'!AY46/10^6</f>
        <v>-23.653064153699212</v>
      </c>
      <c r="AS176" s="262">
        <f>-(AS$158*'Fixed Data'!$B$25*'Fixed Data'!AS$47*'Fixed Data'!$B$24*'Fixed Data'!$B$23+AS$158*'Fixed Data'!$B$26)*'Fixed Data'!AZ46/10^6</f>
        <v>-24.172305275650317</v>
      </c>
      <c r="AT176" s="262">
        <f>-(AT$158*'Fixed Data'!$B$25*'Fixed Data'!AT$47*'Fixed Data'!$B$24*'Fixed Data'!$B$23+AT$158*'Fixed Data'!$B$26)*'Fixed Data'!BA46/10^6</f>
        <v>-24.699598961436244</v>
      </c>
      <c r="AU176" s="262">
        <f>-(AU$158*'Fixed Data'!$B$25*'Fixed Data'!AU$47*'Fixed Data'!$B$24*'Fixed Data'!$B$23+AU$158*'Fixed Data'!$B$26)*'Fixed Data'!BB46/10^6</f>
        <v>-25.235057988056706</v>
      </c>
      <c r="AV176" s="262">
        <f>-(AV$158*'Fixed Data'!$B$25*'Fixed Data'!AV$47*'Fixed Data'!$B$24*'Fixed Data'!$B$23+AV$158*'Fixed Data'!$B$26)*'Fixed Data'!BC46/10^6</f>
        <v>-25.778794423346941</v>
      </c>
      <c r="AW176" s="262">
        <f>-(AW$158*'Fixed Data'!$B$25*'Fixed Data'!AW$47*'Fixed Data'!$B$24*'Fixed Data'!$B$23+AW$158*'Fixed Data'!$B$26)*'Fixed Data'!BD46/10^6</f>
        <v>-26.330919920679197</v>
      </c>
      <c r="AX176" s="262">
        <f>-(AX$158*'Fixed Data'!$B$25*'Fixed Data'!AX$47*'Fixed Data'!$B$24*'Fixed Data'!$B$23+AX$158*'Fixed Data'!$B$26)*'Fixed Data'!BE46/10^6</f>
        <v>-26.891547738165375</v>
      </c>
      <c r="AY176" s="262">
        <f>-(AY$158*'Fixed Data'!$B$25*'Fixed Data'!AY$47*'Fixed Data'!$B$24*'Fixed Data'!$B$23+AY$158*'Fixed Data'!$B$26)*'Fixed Data'!BF46/10^6</f>
        <v>-27.460793448141594</v>
      </c>
      <c r="AZ176" s="262">
        <f>-(AZ$158*'Fixed Data'!$B$25*'Fixed Data'!AZ$47*'Fixed Data'!$B$24*'Fixed Data'!$B$23+AZ$158*'Fixed Data'!$B$26)*'Fixed Data'!BG46/10^6</f>
        <v>-28.038774235698689</v>
      </c>
      <c r="BA176" s="262">
        <f>-(BA$158*'Fixed Data'!$B$25*'Fixed Data'!BA$47*'Fixed Data'!$B$24*'Fixed Data'!$B$23+BA$158*'Fixed Data'!$B$26)*'Fixed Data'!BH46/10^6</f>
        <v>-28.625608287888852</v>
      </c>
      <c r="BB176" s="262">
        <f>-(BB$158*'Fixed Data'!$B$25*'Fixed Data'!BB$47*'Fixed Data'!$B$24*'Fixed Data'!$B$23+BB$158*'Fixed Data'!$B$26)*'Fixed Data'!BI46/10^6</f>
        <v>-29.221412191309362</v>
      </c>
    </row>
    <row r="177" spans="1:54" outlineLevel="2">
      <c r="A177" s="447"/>
      <c r="B177" s="135" t="s">
        <v>284</v>
      </c>
      <c r="C177" s="135"/>
      <c r="D177" s="135" t="s">
        <v>389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48"/>
      <c r="B178" s="135" t="s">
        <v>284</v>
      </c>
      <c r="C178" s="135"/>
      <c r="D178" s="135" t="s">
        <v>389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484</v>
      </c>
      <c r="B182" s="19"/>
      <c r="C182" s="19"/>
      <c r="D182" s="19"/>
      <c r="E182" s="15"/>
    </row>
    <row r="183" spans="1:54" ht="15" outlineLevel="1">
      <c r="A183" s="12"/>
      <c r="B183" s="19"/>
      <c r="C183" s="19"/>
      <c r="D183" s="19"/>
      <c r="E183" s="15"/>
    </row>
    <row r="184" spans="1:54" s="4" customFormat="1" outlineLevel="1">
      <c r="A184" s="4" t="s">
        <v>485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49" t="s">
        <v>486</v>
      </c>
      <c r="B186" s="150" t="s">
        <v>487</v>
      </c>
      <c r="C186" s="6" t="s">
        <v>488</v>
      </c>
      <c r="D186" s="10" t="s">
        <v>400</v>
      </c>
      <c r="E186" s="129">
        <f>IF(E53&lt;=($B$10),1,IF((E52-1)&gt;30,(D$186/(1+'Fixed Data'!$B$14)),(1/(1+'Fixed Data'!$B$13)^(E$52-$E$52))))</f>
        <v>1</v>
      </c>
      <c r="F186" s="129">
        <f>IF(F53&lt;=($B$10),1,IF((F52-1)&gt;30,(E$186/(1+'Fixed Data'!$B$14)),(1/(1+'Fixed Data'!$B$13)^(F$52-$E$52))))</f>
        <v>0.96618357487922713</v>
      </c>
      <c r="G186" s="129">
        <f>IF(G53&lt;=($B$10),1,IF((G52-1)&gt;30,(F$186/(1+'Fixed Data'!$B$14)),(1/(1+'Fixed Data'!$B$13)^(G$52-$E$52))))</f>
        <v>0.93351070036640305</v>
      </c>
      <c r="H186" s="129">
        <f>IF(H53&lt;=($B$10),1,IF((H52-1)&gt;30,(G$186/(1+'Fixed Data'!$B$14)),(1/(1+'Fixed Data'!$B$13)^(H$52-$E$52))))</f>
        <v>0.90194270566802237</v>
      </c>
      <c r="I186" s="129">
        <f>IF(I53&lt;=($B$10),1,IF((I52-1)&gt;30,(H$186/(1+'Fixed Data'!$B$14)),(1/(1+'Fixed Data'!$B$13)^(I$52-$E$52))))</f>
        <v>0.87144222769857238</v>
      </c>
      <c r="J186" s="129">
        <f>IF(J53&lt;=($B$10),1,IF((J52-1)&gt;30,(I$186/(1+'Fixed Data'!$B$14)),(1/(1+'Fixed Data'!$B$13)^(J$52-$E$52))))</f>
        <v>0.84197316685852419</v>
      </c>
      <c r="K186" s="129">
        <f>IF(K53&lt;=($B$10),1,IF((K52-1)&gt;30,(J$186/(1+'Fixed Data'!$B$14)),(1/(1+'Fixed Data'!$B$13)^(K$52-$E$52))))</f>
        <v>0.81350064430775282</v>
      </c>
      <c r="L186" s="129">
        <f>IF(L53&lt;=($B$10),1,IF((L52-1)&gt;30,(K$186/(1+'Fixed Data'!$B$14)),(1/(1+'Fixed Data'!$B$13)^(L$52-$E$52))))</f>
        <v>0.78599096068381913</v>
      </c>
      <c r="M186" s="129">
        <f>IF(M53&lt;=($B$10),1,IF((M52-1)&gt;30,(L$186/(1+'Fixed Data'!$B$14)),(1/(1+'Fixed Data'!$B$13)^(M$52-$E$52))))</f>
        <v>0.75941155621625056</v>
      </c>
      <c r="N186" s="129">
        <f>IF(N53&lt;=($B$10),1,IF((N52-1)&gt;30,(M$186/(1+'Fixed Data'!$B$14)),(1/(1+'Fixed Data'!$B$13)^(N$52-$E$52))))</f>
        <v>0.73373097218961414</v>
      </c>
      <c r="O186" s="129">
        <f>IF(O53&lt;=($B$10),1,IF((O52-1)&gt;30,(N$186/(1+'Fixed Data'!$B$14)),(1/(1+'Fixed Data'!$B$13)^(O$52-$E$52))))</f>
        <v>0.70891881370977217</v>
      </c>
      <c r="P186" s="129">
        <f>IF(P53&lt;=($B$10),1,IF((P52-1)&gt;30,(O$186/(1+'Fixed Data'!$B$14)),(1/(1+'Fixed Data'!$B$13)^(P$52-$E$52))))</f>
        <v>0.68494571372924851</v>
      </c>
      <c r="Q186" s="129">
        <f>IF(Q53&lt;=($B$10),1,IF((Q52-1)&gt;30,(P$186/(1+'Fixed Data'!$B$14)),(1/(1+'Fixed Data'!$B$13)^(Q$52-$E$52))))</f>
        <v>0.66178329828912896</v>
      </c>
      <c r="R186" s="129">
        <f>IF(R53&lt;=($B$10),1,IF((R52-1)&gt;30,(Q$186/(1+'Fixed Data'!$B$14)),(1/(1+'Fixed Data'!$B$13)^(R$52-$E$52))))</f>
        <v>0.63940415293635666</v>
      </c>
      <c r="S186" s="129">
        <f>IF(S53&lt;=($B$10),1,IF((S52-1)&gt;30,(R$186/(1+'Fixed Data'!$B$14)),(1/(1+'Fixed Data'!$B$13)^(S$52-$E$52))))</f>
        <v>0.61778179027667302</v>
      </c>
      <c r="T186" s="129">
        <f>IF(T53&lt;=($B$10),1,IF((T52-1)&gt;30,(S$186/(1+'Fixed Data'!$B$14)),(1/(1+'Fixed Data'!$B$13)^(T$52-$E$52))))</f>
        <v>0.59689061862480497</v>
      </c>
      <c r="U186" s="129">
        <f>IF(U53&lt;=($B$10),1,IF((U52-1)&gt;30,(T$186/(1+'Fixed Data'!$B$14)),(1/(1+'Fixed Data'!$B$13)^(U$52-$E$52))))</f>
        <v>0.57670591171478747</v>
      </c>
      <c r="V186" s="129">
        <f>IF(V53&lt;=($B$10),1,IF((V52-1)&gt;30,(U$186/(1+'Fixed Data'!$B$14)),(1/(1+'Fixed Data'!$B$13)^(V$52-$E$52))))</f>
        <v>0.55720377943457733</v>
      </c>
      <c r="W186" s="129">
        <f>IF(W53&lt;=($B$10),1,IF((W52-1)&gt;30,(V$186/(1+'Fixed Data'!$B$14)),(1/(1+'Fixed Data'!$B$13)^(W$52-$E$52))))</f>
        <v>0.53836113955031628</v>
      </c>
      <c r="X186" s="129">
        <f>IF(X53&lt;=($B$10),1,IF((X52-1)&gt;30,(W$186/(1+'Fixed Data'!$B$14)),(1/(1+'Fixed Data'!$B$13)^(X$52-$E$52))))</f>
        <v>0.52015569038677911</v>
      </c>
      <c r="Y186" s="129">
        <f>IF(Y53&lt;=($B$10),1,IF((Y52-1)&gt;30,(X$186/(1+'Fixed Data'!$B$14)),(1/(1+'Fixed Data'!$B$13)^(Y$52-$E$52))))</f>
        <v>0.50256588443167061</v>
      </c>
      <c r="Z186" s="129">
        <f>IF(Z53&lt;=($B$10),1,IF((Z52-1)&gt;30,(Y$186/(1+'Fixed Data'!$B$14)),(1/(1+'Fixed Data'!$B$13)^(Z$52-$E$52))))</f>
        <v>0.48557090283253213</v>
      </c>
      <c r="AA186" s="129">
        <f>IF(AA53&lt;=($B$10),1,IF((AA52-1)&gt;30,(Z$186/(1+'Fixed Data'!$B$14)),(1/(1+'Fixed Data'!$B$13)^(AA$52-$E$52))))</f>
        <v>0.46915063075606966</v>
      </c>
      <c r="AB186" s="129">
        <f>IF(AB53&lt;=($B$10),1,IF((AB52-1)&gt;30,(AA$186/(1+'Fixed Data'!$B$14)),(1/(1+'Fixed Data'!$B$13)^(AB$52-$E$52))))</f>
        <v>0.45328563358074364</v>
      </c>
      <c r="AC186" s="129">
        <f>IF(AC53&lt;=($B$10),1,IF((AC52-1)&gt;30,(AB$186/(1+'Fixed Data'!$B$14)),(1/(1+'Fixed Data'!$B$13)^(AC$52-$E$52))))</f>
        <v>0.43795713389443841</v>
      </c>
      <c r="AD186" s="129">
        <f>IF(AD53&lt;=($B$10),1,IF((AD52-1)&gt;30,(AC$186/(1+'Fixed Data'!$B$14)),(1/(1+'Fixed Data'!$B$13)^(AD$52-$E$52))))</f>
        <v>0.42314698926998884</v>
      </c>
      <c r="AE186" s="129">
        <f>IF(AE53&lt;=($B$10),1,IF((AE52-1)&gt;30,(AD$186/(1+'Fixed Data'!$B$14)),(1/(1+'Fixed Data'!$B$13)^(AE$52-$E$52))))</f>
        <v>0.40883767079225974</v>
      </c>
      <c r="AF186" s="129">
        <f>IF(AF53&lt;=($B$10),1,IF((AF52-1)&gt;30,(AE$186/(1+'Fixed Data'!$B$14)),(1/(1+'Fixed Data'!$B$13)^(AF$52-$E$52))))</f>
        <v>0.39501224231136206</v>
      </c>
      <c r="AG186" s="129">
        <f>IF(AG53&lt;=($B$10),1,IF((AG52-1)&gt;30,(AF$186/(1+'Fixed Data'!$B$14)),(1/(1+'Fixed Data'!$B$13)^(AG$52-$E$52))))</f>
        <v>0.38165434039745127</v>
      </c>
      <c r="AH186" s="129">
        <f>IF(AH53&lt;=($B$10),1,IF((AH52-1)&gt;30,(AG$186/(1+'Fixed Data'!$B$14)),(1/(1+'Fixed Data'!$B$13)^(AH$52-$E$52))))</f>
        <v>0.36874815497338298</v>
      </c>
      <c r="AI186" s="129">
        <f>IF(AI53&lt;=($B$10),1,IF((AI52-1)&gt;30,(AH$186/(1+'Fixed Data'!$B$14)),(1/(1+'Fixed Data'!$B$13)^(AI$52-$E$52))))</f>
        <v>0.35627841060230236</v>
      </c>
      <c r="AJ186" s="129">
        <f>IF(AJ53&lt;=($B$10),1,IF((AJ52-1)&gt;30,(AI$186/(1+'Fixed Data'!$B$14)),(1/(1+'Fixed Data'!$B$13)^(AJ$52-$E$52))))</f>
        <v>0.3459013695167984</v>
      </c>
      <c r="AK186" s="129">
        <f>IF(AK53&lt;=($B$10),1,IF((AK52-1)&gt;30,(AJ$186/(1+'Fixed Data'!$B$14)),(1/(1+'Fixed Data'!$B$13)^(AK$52-$E$52))))</f>
        <v>0.33582657234640623</v>
      </c>
      <c r="AL186" s="129">
        <f>IF(AL53&lt;=($B$10),1,IF((AL52-1)&gt;30,(AK$186/(1+'Fixed Data'!$B$14)),(1/(1+'Fixed Data'!$B$13)^(AL$52-$E$52))))</f>
        <v>0.32604521587029728</v>
      </c>
      <c r="AM186" s="129">
        <f>IF(AM53&lt;=($B$10),1,IF((AM52-1)&gt;30,(AL$186/(1+'Fixed Data'!$B$14)),(1/(1+'Fixed Data'!$B$13)^(AM$52-$E$52))))</f>
        <v>0.31654875327213328</v>
      </c>
      <c r="AN186" s="129">
        <f>IF(AN53&lt;=($B$10),1,IF((AN52-1)&gt;30,(AM$186/(1+'Fixed Data'!$B$14)),(1/(1+'Fixed Data'!$B$13)^(AN$52-$E$52))))</f>
        <v>0.30732888667197406</v>
      </c>
      <c r="AO186" s="129">
        <f>IF(AO53&lt;=($B$10),1,IF((AO52-1)&gt;30,(AN$186/(1+'Fixed Data'!$B$14)),(1/(1+'Fixed Data'!$B$13)^(AO$52-$E$52))))</f>
        <v>0.29837755987570297</v>
      </c>
      <c r="AP186" s="129">
        <f>IF(AP53&lt;=($B$10),1,IF((AP52-1)&gt;30,(AO$186/(1+'Fixed Data'!$B$14)),(1/(1+'Fixed Data'!$B$13)^(AP$52-$E$52))))</f>
        <v>0.28968695133563394</v>
      </c>
      <c r="AQ186" s="129">
        <f>IF(AQ53&lt;=($B$10),1,IF((AQ52-1)&gt;30,(AP$186/(1+'Fixed Data'!$B$14)),(1/(1+'Fixed Data'!$B$13)^(AQ$52-$E$52))))</f>
        <v>0.28124946731614947</v>
      </c>
      <c r="AR186" s="129">
        <f>IF(AR53&lt;=($B$10),1,IF((AR52-1)&gt;30,(AQ$186/(1+'Fixed Data'!$B$14)),(1/(1+'Fixed Data'!$B$13)^(AR$52-$E$52))))</f>
        <v>0.27305773525839755</v>
      </c>
      <c r="AS186" s="129">
        <f>IF(AS53&lt;=($B$10),1,IF((AS52-1)&gt;30,(AR$186/(1+'Fixed Data'!$B$14)),(1/(1+'Fixed Data'!$B$13)^(AS$52-$E$52))))</f>
        <v>0.26510459733825004</v>
      </c>
      <c r="AT186" s="129">
        <f>IF(AT53&lt;=($B$10),1,IF((AT52-1)&gt;30,(AS$186/(1+'Fixed Data'!$B$14)),(1/(1+'Fixed Data'!$B$13)^(AT$52-$E$52))))</f>
        <v>0.25738310421189325</v>
      </c>
      <c r="AU186" s="129">
        <f>IF(AU53&lt;=($B$10),1,IF((AU52-1)&gt;30,(AT$186/(1+'Fixed Data'!$B$14)),(1/(1+'Fixed Data'!$B$13)^(AU$52-$E$52))))</f>
        <v>0.24988650894358569</v>
      </c>
      <c r="AV186" s="129">
        <f>IF(AV53&lt;=($B$10),1,IF((AV52-1)&gt;30,(AU$186/(1+'Fixed Data'!$B$14)),(1/(1+'Fixed Data'!$B$13)^(AV$52-$E$52))))</f>
        <v>0.24260826111027736</v>
      </c>
      <c r="AW186" s="129">
        <f>IF(AW53&lt;=($B$10),1,IF((AW52-1)&gt;30,(AV$186/(1+'Fixed Data'!$B$14)),(1/(1+'Fixed Data'!$B$13)^(AW$52-$E$52))))</f>
        <v>0.23554200107793918</v>
      </c>
      <c r="AX186" s="129">
        <f>IF(AX53&lt;=($B$10),1,IF((AX52-1)&gt;30,(AW$186/(1+'Fixed Data'!$B$14)),(1/(1+'Fixed Data'!$B$13)^(AX$52-$E$52))))</f>
        <v>0.22868155444460114</v>
      </c>
      <c r="AY186" s="129">
        <f>IF(AY53&lt;=($B$10),1,IF((AY52-1)&gt;30,(AX$186/(1+'Fixed Data'!$B$14)),(1/(1+'Fixed Data'!$B$13)^(AY$52-$E$52))))</f>
        <v>0.22202092664524381</v>
      </c>
      <c r="AZ186" s="129">
        <f>IF(AZ53&lt;=($B$10),1,IF((AZ52-1)&gt;30,(AY$186/(1+'Fixed Data'!$B$14)),(1/(1+'Fixed Data'!$B$13)^(AZ$52-$E$52))))</f>
        <v>0.21555429771382895</v>
      </c>
      <c r="BA186" s="129">
        <f>IF(BA53&lt;=($B$10),1,IF((BA52-1)&gt;30,(AZ$186/(1+'Fixed Data'!$B$14)),(1/(1+'Fixed Data'!$B$13)^(BA$52-$E$52))))</f>
        <v>0.20927601719789218</v>
      </c>
      <c r="BB186" s="129">
        <f>IF(BB53&lt;=($B$10),1,IF((BB52-1)&gt;30,(BA$186/(1+'Fixed Data'!$B$14)),(1/(1+'Fixed Data'!$B$13)^(BB$52-$E$52))))</f>
        <v>0.20318059922125453</v>
      </c>
    </row>
    <row r="187" spans="1:54" outlineLevel="2">
      <c r="A187" s="450"/>
      <c r="B187" s="150" t="s">
        <v>489</v>
      </c>
      <c r="C187" s="6" t="s">
        <v>490</v>
      </c>
      <c r="D187" s="10" t="s">
        <v>400</v>
      </c>
      <c r="E187" s="33">
        <f>IF(E53&lt;=($B$10),1,IF((E52-1)&gt;30,(D$186/(1+'Fixed Data'!$B$16)),(1/(1+'Fixed Data'!$B$15)^(E$52-$E$52))))</f>
        <v>1</v>
      </c>
      <c r="F187" s="33">
        <f>IF(F53&lt;=($B$10),1,IF((F52-1)&gt;30,(E$186/(1+'Fixed Data'!$B$16)),(1/(1+'Fixed Data'!$B$15)^(F$52-$E$52))))</f>
        <v>0.98522167487684742</v>
      </c>
      <c r="G187" s="33">
        <f>IF(G53&lt;=($B$10),1,IF((G52-1)&gt;30,(F$186/(1+'Fixed Data'!$B$16)),(1/(1+'Fixed Data'!$B$15)^(G$52-$E$52))))</f>
        <v>0.9706617486471405</v>
      </c>
      <c r="H187" s="33">
        <f>IF(H53&lt;=($B$10),1,IF((H52-1)&gt;30,(G$186/(1+'Fixed Data'!$B$16)),(1/(1+'Fixed Data'!$B$15)^(H$52-$E$52))))</f>
        <v>0.95631699374102519</v>
      </c>
      <c r="I187" s="33">
        <f>IF(I53&lt;=($B$10),1,IF((I52-1)&gt;30,(H$186/(1+'Fixed Data'!$B$16)),(1/(1+'Fixed Data'!$B$15)^(I$52-$E$52))))</f>
        <v>0.94218423028672449</v>
      </c>
      <c r="J187" s="33">
        <f>IF(J53&lt;=($B$10),1,IF((J52-1)&gt;30,(I$186/(1+'Fixed Data'!$B$16)),(1/(1+'Fixed Data'!$B$15)^(J$52-$E$52))))</f>
        <v>0.92826032540563996</v>
      </c>
      <c r="K187" s="33">
        <f>IF(K53&lt;=($B$10),1,IF((K52-1)&gt;30,(J$186/(1+'Fixed Data'!$B$16)),(1/(1+'Fixed Data'!$B$15)^(K$52-$E$52))))</f>
        <v>0.91454219251787205</v>
      </c>
      <c r="L187" s="33">
        <f>IF(L53&lt;=($B$10),1,IF((L52-1)&gt;30,(K$186/(1+'Fixed Data'!$B$16)),(1/(1+'Fixed Data'!$B$15)^(L$52-$E$52))))</f>
        <v>0.90102679065800217</v>
      </c>
      <c r="M187" s="33">
        <f>IF(M53&lt;=($B$10),1,IF((M52-1)&gt;30,(L$186/(1+'Fixed Data'!$B$16)),(1/(1+'Fixed Data'!$B$15)^(M$52-$E$52))))</f>
        <v>0.88771112380098749</v>
      </c>
      <c r="N187" s="33">
        <f>IF(N53&lt;=($B$10),1,IF((N52-1)&gt;30,(M$186/(1+'Fixed Data'!$B$16)),(1/(1+'Fixed Data'!$B$15)^(N$52-$E$52))))</f>
        <v>0.87459224019801729</v>
      </c>
      <c r="O187" s="33">
        <f>IF(O53&lt;=($B$10),1,IF((O52-1)&gt;30,(N$186/(1+'Fixed Data'!$B$16)),(1/(1+'Fixed Data'!$B$15)^(O$52-$E$52))))</f>
        <v>0.86166723172218462</v>
      </c>
      <c r="P187" s="33">
        <f>IF(P53&lt;=($B$10),1,IF((P52-1)&gt;30,(O$186/(1+'Fixed Data'!$B$16)),(1/(1+'Fixed Data'!$B$15)^(P$52-$E$52))))</f>
        <v>0.8489332332238273</v>
      </c>
      <c r="Q187" s="33">
        <f>IF(Q53&lt;=($B$10),1,IF((Q52-1)&gt;30,(P$186/(1+'Fixed Data'!$B$16)),(1/(1+'Fixed Data'!$B$15)^(Q$52-$E$52))))</f>
        <v>0.83638742189539661</v>
      </c>
      <c r="R187" s="33">
        <f>IF(R53&lt;=($B$10),1,IF((R52-1)&gt;30,(Q$186/(1+'Fixed Data'!$B$16)),(1/(1+'Fixed Data'!$B$15)^(R$52-$E$52))))</f>
        <v>0.82402701664571099</v>
      </c>
      <c r="S187" s="33">
        <f>IF(S53&lt;=($B$10),1,IF((S52-1)&gt;30,(R$186/(1+'Fixed Data'!$B$16)),(1/(1+'Fixed Data'!$B$15)^(S$52-$E$52))))</f>
        <v>0.81184927748345925</v>
      </c>
      <c r="T187" s="33">
        <f>IF(T53&lt;=($B$10),1,IF((T52-1)&gt;30,(S$186/(1+'Fixed Data'!$B$16)),(1/(1+'Fixed Data'!$B$15)^(T$52-$E$52))))</f>
        <v>0.79985150490981216</v>
      </c>
      <c r="U187" s="33">
        <f>IF(U53&lt;=($B$10),1,IF((U52-1)&gt;30,(T$186/(1+'Fixed Data'!$B$16)),(1/(1+'Fixed Data'!$B$15)^(U$52-$E$52))))</f>
        <v>0.78803103932001206</v>
      </c>
      <c r="V187" s="33">
        <f>IF(V53&lt;=($B$10),1,IF((V52-1)&gt;30,(U$186/(1+'Fixed Data'!$B$16)),(1/(1+'Fixed Data'!$B$15)^(V$52-$E$52))))</f>
        <v>0.77638526041380518</v>
      </c>
      <c r="W187" s="33">
        <f>IF(W53&lt;=($B$10),1,IF((W52-1)&gt;30,(V$186/(1+'Fixed Data'!$B$16)),(1/(1+'Fixed Data'!$B$15)^(W$52-$E$52))))</f>
        <v>0.76491158661458636</v>
      </c>
      <c r="X187" s="33">
        <f>IF(X53&lt;=($B$10),1,IF((X52-1)&gt;30,(W$186/(1+'Fixed Data'!$B$16)),(1/(1+'Fixed Data'!$B$15)^(X$52-$E$52))))</f>
        <v>0.7536074744971295</v>
      </c>
      <c r="Y187" s="33">
        <f>IF(Y53&lt;=($B$10),1,IF((Y52-1)&gt;30,(X$186/(1+'Fixed Data'!$B$16)),(1/(1+'Fixed Data'!$B$15)^(Y$52-$E$52))))</f>
        <v>0.74247041822377313</v>
      </c>
      <c r="Z187" s="33">
        <f>IF(Z53&lt;=($B$10),1,IF((Z52-1)&gt;30,(Y$186/(1+'Fixed Data'!$B$16)),(1/(1+'Fixed Data'!$B$15)^(Z$52-$E$52))))</f>
        <v>0.73149794898893916</v>
      </c>
      <c r="AA187" s="33">
        <f>IF(AA53&lt;=($B$10),1,IF((AA52-1)&gt;30,(Z$186/(1+'Fixed Data'!$B$16)),(1/(1+'Fixed Data'!$B$15)^(AA$52-$E$52))))</f>
        <v>0.72068763447186135</v>
      </c>
      <c r="AB187" s="33">
        <f>IF(AB53&lt;=($B$10),1,IF((AB52-1)&gt;30,(AA$186/(1+'Fixed Data'!$B$16)),(1/(1+'Fixed Data'!$B$15)^(AB$52-$E$52))))</f>
        <v>0.71003707829740037</v>
      </c>
      <c r="AC187" s="33">
        <f>IF(AC53&lt;=($B$10),1,IF((AC52-1)&gt;30,(AB$186/(1+'Fixed Data'!$B$16)),(1/(1+'Fixed Data'!$B$15)^(AC$52-$E$52))))</f>
        <v>0.69954391950482808</v>
      </c>
      <c r="AD187" s="33">
        <f>IF(AD53&lt;=($B$10),1,IF((AD52-1)&gt;30,(AC$186/(1+'Fixed Data'!$B$16)),(1/(1+'Fixed Data'!$B$15)^(AD$52-$E$52))))</f>
        <v>0.68920583202446117</v>
      </c>
      <c r="AE187" s="33">
        <f>IF(AE53&lt;=($B$10),1,IF((AE52-1)&gt;30,(AD$186/(1+'Fixed Data'!$B$16)),(1/(1+'Fixed Data'!$B$15)^(AE$52-$E$52))))</f>
        <v>0.67902052416203085</v>
      </c>
      <c r="AF187" s="33">
        <f>IF(AF53&lt;=($B$10),1,IF((AF52-1)&gt;30,(AE$186/(1+'Fixed Data'!$B$16)),(1/(1+'Fixed Data'!$B$15)^(AF$52-$E$52))))</f>
        <v>0.66898573809067086</v>
      </c>
      <c r="AG187" s="33">
        <f>IF(AG53&lt;=($B$10),1,IF((AG52-1)&gt;30,(AF$186/(1+'Fixed Data'!$B$16)),(1/(1+'Fixed Data'!$B$15)^(AG$52-$E$52))))</f>
        <v>0.65909924935041486</v>
      </c>
      <c r="AH187" s="33">
        <f>IF(AH53&lt;=($B$10),1,IF((AH52-1)&gt;30,(AG$186/(1+'Fixed Data'!$B$16)),(1/(1+'Fixed Data'!$B$15)^(AH$52-$E$52))))</f>
        <v>0.64935886635508844</v>
      </c>
      <c r="AI187" s="33">
        <f>IF(AI53&lt;=($B$10),1,IF((AI52-1)&gt;30,(AH$186/(1+'Fixed Data'!$B$16)),(1/(1+'Fixed Data'!$B$15)^(AI$52-$E$52))))</f>
        <v>0.63976242990649135</v>
      </c>
      <c r="AJ187" s="33">
        <f>IF(AJ53&lt;=($B$10),1,IF((AJ52-1)&gt;30,(AI$186/(1+'Fixed Data'!$B$16)),(1/(1+'Fixed Data'!$B$15)^(AJ$52-$E$52))))</f>
        <v>0.3517548433172426</v>
      </c>
      <c r="AK187" s="33">
        <f>IF(AK53&lt;=($B$10),1,IF((AK52-1)&gt;30,(AJ$186/(1+'Fixed Data'!$B$16)),(1/(1+'Fixed Data'!$B$15)^(AK$52-$E$52))))</f>
        <v>0.3415095566186821</v>
      </c>
      <c r="AL187" s="33">
        <f>IF(AL53&lt;=($B$10),1,IF((AL52-1)&gt;30,(AK$186/(1+'Fixed Data'!$B$16)),(1/(1+'Fixed Data'!$B$15)^(AL$52-$E$52))))</f>
        <v>0.33156267632881758</v>
      </c>
      <c r="AM187" s="33">
        <f>IF(AM53&lt;=($B$10),1,IF((AM52-1)&gt;30,(AL$186/(1+'Fixed Data'!$B$16)),(1/(1+'Fixed Data'!$B$15)^(AM$52-$E$52))))</f>
        <v>0.32190551099885201</v>
      </c>
      <c r="AN187" s="33">
        <f>IF(AN53&lt;=($B$10),1,IF((AN52-1)&gt;30,(AM$186/(1+'Fixed Data'!$B$16)),(1/(1+'Fixed Data'!$B$15)^(AN$52-$E$52))))</f>
        <v>0.31252962232898251</v>
      </c>
      <c r="AO187" s="33">
        <f>IF(AO53&lt;=($B$10),1,IF((AO52-1)&gt;30,(AN$186/(1+'Fixed Data'!$B$16)),(1/(1+'Fixed Data'!$B$15)^(AO$52-$E$52))))</f>
        <v>0.30342681779512864</v>
      </c>
      <c r="AP187" s="33">
        <f>IF(AP53&lt;=($B$10),1,IF((AP52-1)&gt;30,(AO$186/(1+'Fixed Data'!$B$16)),(1/(1+'Fixed Data'!$B$15)^(AP$52-$E$52))))</f>
        <v>0.29458914349041621</v>
      </c>
      <c r="AQ187" s="33">
        <f>IF(AQ53&lt;=($B$10),1,IF((AQ52-1)&gt;30,(AP$186/(1+'Fixed Data'!$B$16)),(1/(1+'Fixed Data'!$B$15)^(AQ$52-$E$52))))</f>
        <v>0.28600887717516132</v>
      </c>
      <c r="AR187" s="33">
        <f>IF(AR53&lt;=($B$10),1,IF((AR52-1)&gt;30,(AQ$186/(1+'Fixed Data'!$B$16)),(1/(1+'Fixed Data'!$B$15)^(AR$52-$E$52))))</f>
        <v>0.27767852152928285</v>
      </c>
      <c r="AS187" s="33">
        <f>IF(AS53&lt;=($B$10),1,IF((AS52-1)&gt;30,(AR$186/(1+'Fixed Data'!$B$16)),(1/(1+'Fixed Data'!$B$15)^(AS$52-$E$52))))</f>
        <v>0.26959079760124549</v>
      </c>
      <c r="AT187" s="33">
        <f>IF(AT53&lt;=($B$10),1,IF((AT52-1)&gt;30,(AS$186/(1+'Fixed Data'!$B$16)),(1/(1+'Fixed Data'!$B$15)^(AT$52-$E$52))))</f>
        <v>0.26173863844781114</v>
      </c>
      <c r="AU187" s="33">
        <f>IF(AU53&lt;=($B$10),1,IF((AU52-1)&gt;30,(AT$186/(1+'Fixed Data'!$B$16)),(1/(1+'Fixed Data'!$B$15)^(AU$52-$E$52))))</f>
        <v>0.25411518295903995</v>
      </c>
      <c r="AV187" s="33">
        <f>IF(AV53&lt;=($B$10),1,IF((AV52-1)&gt;30,(AU$186/(1+'Fixed Data'!$B$16)),(1/(1+'Fixed Data'!$B$15)^(AV$52-$E$52))))</f>
        <v>0.24671376986314561</v>
      </c>
      <c r="AW187" s="33">
        <f>IF(AW53&lt;=($B$10),1,IF((AW52-1)&gt;30,(AV$186/(1+'Fixed Data'!$B$16)),(1/(1+'Fixed Data'!$B$15)^(AW$52-$E$52))))</f>
        <v>0.23952793190596661</v>
      </c>
      <c r="AX187" s="33">
        <f>IF(AX53&lt;=($B$10),1,IF((AX52-1)&gt;30,(AW$186/(1+'Fixed Data'!$B$16)),(1/(1+'Fixed Data'!$B$15)^(AX$52-$E$52))))</f>
        <v>0.23255139019996757</v>
      </c>
      <c r="AY187" s="33">
        <f>IF(AY53&lt;=($B$10),1,IF((AY52-1)&gt;30,(AX$186/(1+'Fixed Data'!$B$16)),(1/(1+'Fixed Data'!$B$15)^(AY$52-$E$52))))</f>
        <v>0.22577804873783258</v>
      </c>
      <c r="AZ187" s="33">
        <f>IF(AZ53&lt;=($B$10),1,IF((AZ52-1)&gt;30,(AY$186/(1+'Fixed Data'!$B$16)),(1/(1+'Fixed Data'!$B$15)^(AZ$52-$E$52))))</f>
        <v>0.21920198906585686</v>
      </c>
      <c r="BA187" s="33">
        <f>IF(BA53&lt;=($B$10),1,IF((BA52-1)&gt;30,(AZ$186/(1+'Fixed Data'!$B$16)),(1/(1+'Fixed Data'!$B$15)^(BA$52-$E$52))))</f>
        <v>0.2128174651124824</v>
      </c>
      <c r="BB187" s="33">
        <f>IF(BB53&lt;=($B$10),1,IF((BB52-1)&gt;30,(BA$186/(1+'Fixed Data'!$B$16)),(1/(1+'Fixed Data'!$B$15)^(BB$52-$E$52))))</f>
        <v>0.20661889816745865</v>
      </c>
    </row>
    <row r="188" spans="1:54" outlineLevel="2">
      <c r="B188" s="19"/>
      <c r="C188" s="19"/>
      <c r="D188" s="19"/>
      <c r="E188" s="15"/>
    </row>
    <row r="189" spans="1:54" outlineLevel="2">
      <c r="A189" s="10"/>
      <c r="B189" s="19"/>
      <c r="C189" s="19"/>
      <c r="D189" s="19"/>
      <c r="E189" s="15"/>
    </row>
    <row r="190" spans="1:54" ht="12.75" customHeight="1" outlineLevel="2">
      <c r="A190" s="446" t="s">
        <v>491</v>
      </c>
      <c r="B190" s="150" t="s">
        <v>492</v>
      </c>
      <c r="C190" s="19"/>
      <c r="D190" s="135" t="s">
        <v>389</v>
      </c>
      <c r="E190" s="21">
        <f t="shared" ref="E190:BB190" si="17">E133*E186</f>
        <v>-1.9608392994611246E-2</v>
      </c>
      <c r="F190" s="21">
        <f t="shared" si="17"/>
        <v>-0.13970712905604341</v>
      </c>
      <c r="G190" s="21">
        <f t="shared" si="17"/>
        <v>-0.24855025281198098</v>
      </c>
      <c r="H190" s="21">
        <f t="shared" si="17"/>
        <v>-0.34686686275454837</v>
      </c>
      <c r="I190" s="21">
        <f t="shared" si="17"/>
        <v>-0.4353460606356378</v>
      </c>
      <c r="J190" s="21">
        <f t="shared" si="17"/>
        <v>-0.49812920234093166</v>
      </c>
      <c r="K190" s="21">
        <f t="shared" si="17"/>
        <v>-0.44953346832681984</v>
      </c>
      <c r="L190" s="21">
        <f t="shared" si="17"/>
        <v>-0.40434398106466335</v>
      </c>
      <c r="M190" s="21">
        <f t="shared" si="17"/>
        <v>-0.36236263128177498</v>
      </c>
      <c r="N190" s="21">
        <f t="shared" si="17"/>
        <v>-0.32340160133658724</v>
      </c>
      <c r="O190" s="21">
        <f t="shared" si="17"/>
        <v>-0.28728286906180617</v>
      </c>
      <c r="P190" s="21">
        <f t="shared" si="17"/>
        <v>-0.25383773429635731</v>
      </c>
      <c r="Q190" s="21">
        <f t="shared" si="17"/>
        <v>-0.22290636710851691</v>
      </c>
      <c r="R190" s="21">
        <f t="shared" si="17"/>
        <v>-0.19433737675518226</v>
      </c>
      <c r="S190" s="21">
        <f t="shared" si="17"/>
        <v>-0.16798740046301006</v>
      </c>
      <c r="T190" s="21">
        <f t="shared" si="17"/>
        <v>-0.14372071115624421</v>
      </c>
      <c r="U190" s="21">
        <f t="shared" si="17"/>
        <v>-0.12140884329350164</v>
      </c>
      <c r="V190" s="21">
        <f t="shared" si="17"/>
        <v>-0.10093023601167767</v>
      </c>
      <c r="W190" s="21">
        <f t="shared" si="17"/>
        <v>-8.2169892809520792E-2</v>
      </c>
      <c r="X190" s="21">
        <f t="shared" si="17"/>
        <v>-6.5019057036380307E-2</v>
      </c>
      <c r="Y190" s="21">
        <f t="shared" si="17"/>
        <v>-4.9374902483199402E-2</v>
      </c>
      <c r="Z190" s="21">
        <f t="shared" si="17"/>
        <v>-3.5140238403079539E-2</v>
      </c>
      <c r="AA190" s="21">
        <f t="shared" si="17"/>
        <v>-2.2223228317720421E-2</v>
      </c>
      <c r="AB190" s="21">
        <f t="shared" si="17"/>
        <v>-1.0537121993805324E-2</v>
      </c>
      <c r="AC190" s="21">
        <f t="shared" si="17"/>
        <v>7.5971720975071708E-19</v>
      </c>
      <c r="AD190" s="21">
        <f t="shared" si="17"/>
        <v>7.3402628961421941E-19</v>
      </c>
      <c r="AE190" s="21">
        <f t="shared" si="17"/>
        <v>7.0920414455480138E-19</v>
      </c>
      <c r="AF190" s="21">
        <f t="shared" si="17"/>
        <v>6.852213957051221E-19</v>
      </c>
      <c r="AG190" s="21">
        <f t="shared" si="17"/>
        <v>6.6204965768610828E-19</v>
      </c>
      <c r="AH190" s="21">
        <f t="shared" si="17"/>
        <v>6.3966150501073283E-19</v>
      </c>
      <c r="AI190" s="21">
        <f t="shared" si="17"/>
        <v>6.1803043962389645E-19</v>
      </c>
      <c r="AJ190" s="21">
        <f t="shared" si="17"/>
        <v>6.0002955303290916E-19</v>
      </c>
      <c r="AK190" s="21">
        <f t="shared" si="17"/>
        <v>5.8255296410962056E-19</v>
      </c>
      <c r="AL190" s="21">
        <f t="shared" si="17"/>
        <v>5.6558540204817519E-19</v>
      </c>
      <c r="AM190" s="21">
        <f t="shared" si="17"/>
        <v>5.491120408234711E-19</v>
      </c>
      <c r="AN190" s="21">
        <f t="shared" si="17"/>
        <v>5.3311848623637969E-19</v>
      </c>
      <c r="AO190" s="21">
        <f t="shared" si="17"/>
        <v>5.1759076333629096E-19</v>
      </c>
      <c r="AP190" s="21">
        <f t="shared" si="17"/>
        <v>5.0251530420999119E-19</v>
      </c>
      <c r="AQ190" s="21">
        <f t="shared" si="17"/>
        <v>4.8787893612620509E-19</v>
      </c>
      <c r="AR190" s="21">
        <f t="shared" si="17"/>
        <v>4.7366887002544189E-19</v>
      </c>
      <c r="AS190" s="21">
        <f t="shared" si="17"/>
        <v>4.5987268934508913E-19</v>
      </c>
      <c r="AT190" s="21">
        <f t="shared" si="17"/>
        <v>4.4647833916998945E-19</v>
      </c>
      <c r="AU190" s="21">
        <f t="shared" si="17"/>
        <v>4.3347411569901895E-19</v>
      </c>
      <c r="AV190" s="21">
        <f t="shared" si="17"/>
        <v>4.2084865601846498E-19</v>
      </c>
      <c r="AW190" s="21">
        <f t="shared" si="17"/>
        <v>4.0859092817326697E-19</v>
      </c>
      <c r="AX190" s="21">
        <f t="shared" si="17"/>
        <v>3.9669022152744365E-19</v>
      </c>
      <c r="AY190" s="21">
        <f t="shared" si="17"/>
        <v>3.8513613740528504E-19</v>
      </c>
      <c r="AZ190" s="21">
        <f t="shared" si="17"/>
        <v>3.7391858000513113E-19</v>
      </c>
      <c r="BA190" s="21">
        <f t="shared" si="17"/>
        <v>3.6302774757779719E-19</v>
      </c>
      <c r="BB190" s="21">
        <f t="shared" si="17"/>
        <v>3.5245412386193902E-19</v>
      </c>
    </row>
    <row r="191" spans="1:54" outlineLevel="2">
      <c r="A191" s="447"/>
      <c r="B191" s="150" t="s">
        <v>493</v>
      </c>
      <c r="C191" s="19"/>
      <c r="D191" s="135" t="s">
        <v>389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47"/>
      <c r="B192" s="150" t="s">
        <v>568</v>
      </c>
      <c r="C192" s="19"/>
      <c r="D192" s="135" t="s">
        <v>389</v>
      </c>
      <c r="E192" s="21">
        <f>E77*E186</f>
        <v>-1.0471060358164734</v>
      </c>
      <c r="F192" s="21">
        <f t="shared" ref="F192:BB192" si="19">F77*F186</f>
        <v>-1.0178747844508456</v>
      </c>
      <c r="G192" s="21">
        <f t="shared" si="19"/>
        <v>-0.98832171150657544</v>
      </c>
      <c r="H192" s="21">
        <f t="shared" si="19"/>
        <v>-0.96108835179388841</v>
      </c>
      <c r="I192" s="21">
        <f t="shared" si="19"/>
        <v>-0.93504805991935946</v>
      </c>
      <c r="J192" s="21">
        <f t="shared" si="19"/>
        <v>-0.90912275893946193</v>
      </c>
      <c r="K192" s="21">
        <f t="shared" si="19"/>
        <v>-0.88721342713328577</v>
      </c>
      <c r="L192" s="21">
        <f t="shared" si="19"/>
        <v>-0.86583215721413487</v>
      </c>
      <c r="M192" s="21">
        <f t="shared" si="19"/>
        <v>-0.84496622090438289</v>
      </c>
      <c r="N192" s="21">
        <f t="shared" si="19"/>
        <v>-0.82460319673793114</v>
      </c>
      <c r="O192" s="21">
        <f t="shared" si="19"/>
        <v>-0.80473096266450972</v>
      </c>
      <c r="P192" s="21">
        <f t="shared" si="19"/>
        <v>-0.78533768883210775</v>
      </c>
      <c r="Q192" s="21">
        <f t="shared" si="19"/>
        <v>-0.76641183054349538</v>
      </c>
      <c r="R192" s="21">
        <f t="shared" si="19"/>
        <v>-0.7479421213824794</v>
      </c>
      <c r="S192" s="21">
        <f t="shared" si="19"/>
        <v>-0.72991756650588313</v>
      </c>
      <c r="T192" s="21">
        <f t="shared" si="19"/>
        <v>-0.71232743609718097</v>
      </c>
      <c r="U192" s="21">
        <f t="shared" si="19"/>
        <v>-0.69516125897799408</v>
      </c>
      <c r="V192" s="21">
        <f t="shared" si="19"/>
        <v>-0.67840881637355888</v>
      </c>
      <c r="W192" s="21">
        <f t="shared" si="19"/>
        <v>-0.66206013582844936</v>
      </c>
      <c r="X192" s="21">
        <f t="shared" si="19"/>
        <v>-0.64610548526904599</v>
      </c>
      <c r="Y192" s="21">
        <f t="shared" si="19"/>
        <v>-0.63053536720905379</v>
      </c>
      <c r="Z192" s="21">
        <f t="shared" si="19"/>
        <v>-0.61534051309472371</v>
      </c>
      <c r="AA192" s="21">
        <f t="shared" si="19"/>
        <v>-0.60051187778641368</v>
      </c>
      <c r="AB192" s="21">
        <f t="shared" si="19"/>
        <v>-0.58604063417313956</v>
      </c>
      <c r="AC192" s="21">
        <f t="shared" si="19"/>
        <v>-0.57191816791694949</v>
      </c>
      <c r="AD192" s="21">
        <f t="shared" si="19"/>
        <v>-0.55813607232404661</v>
      </c>
      <c r="AE192" s="21">
        <f t="shared" si="19"/>
        <v>-0.54468614333941057</v>
      </c>
      <c r="AF192" s="21">
        <f t="shared" si="19"/>
        <v>-0.53156037466224448</v>
      </c>
      <c r="AG192" s="21">
        <f t="shared" si="19"/>
        <v>-0.51875095297903395</v>
      </c>
      <c r="AH192" s="21">
        <f t="shared" si="19"/>
        <v>-0.50625025331157991</v>
      </c>
      <c r="AI192" s="21">
        <f t="shared" si="19"/>
        <v>-0.49405083447717829</v>
      </c>
      <c r="AJ192" s="21">
        <f t="shared" si="19"/>
        <v>-0.48448594647689941</v>
      </c>
      <c r="AK192" s="21">
        <f t="shared" si="19"/>
        <v>-0.47510627797956578</v>
      </c>
      <c r="AL192" s="21">
        <f t="shared" si="19"/>
        <v>-0.46590824189760549</v>
      </c>
      <c r="AM192" s="21">
        <f t="shared" si="19"/>
        <v>-0.45688832061724655</v>
      </c>
      <c r="AN192" s="21">
        <f t="shared" si="19"/>
        <v>-0.44804306465291432</v>
      </c>
      <c r="AO192" s="21">
        <f t="shared" si="19"/>
        <v>-0.43936909132773672</v>
      </c>
      <c r="AP192" s="21">
        <f t="shared" si="19"/>
        <v>-0.43086308347954411</v>
      </c>
      <c r="AQ192" s="21">
        <f t="shared" si="19"/>
        <v>-0.42252178819199437</v>
      </c>
      <c r="AR192" s="21">
        <f t="shared" si="19"/>
        <v>-0.41434201555021782</v>
      </c>
      <c r="AS192" s="21">
        <f t="shared" si="19"/>
        <v>-0.40632063742061914</v>
      </c>
      <c r="AT192" s="21">
        <f t="shared" si="19"/>
        <v>-0.39845458625423535</v>
      </c>
      <c r="AU192" s="21">
        <f t="shared" si="19"/>
        <v>-0.39074085391337887</v>
      </c>
      <c r="AV192" s="21">
        <f t="shared" si="19"/>
        <v>-0.38317649052089603</v>
      </c>
      <c r="AW192" s="21">
        <f t="shared" si="19"/>
        <v>-0.37575860333179689</v>
      </c>
      <c r="AX192" s="21">
        <f t="shared" si="19"/>
        <v>-0.36848435562668203</v>
      </c>
      <c r="AY192" s="21">
        <f t="shared" si="19"/>
        <v>-0.36135096562665209</v>
      </c>
      <c r="AZ192" s="21">
        <f t="shared" si="19"/>
        <v>-0.35435570542918926</v>
      </c>
      <c r="BA192" s="21">
        <f t="shared" si="19"/>
        <v>-0.34749589996468011</v>
      </c>
      <c r="BB192" s="21">
        <f t="shared" si="19"/>
        <v>-0.34076889024831297</v>
      </c>
    </row>
    <row r="193" spans="1:54" outlineLevel="2">
      <c r="A193" s="447"/>
      <c r="B193" s="150" t="s">
        <v>494</v>
      </c>
      <c r="C193" s="19"/>
      <c r="D193" s="135" t="s">
        <v>389</v>
      </c>
      <c r="E193" s="21">
        <f t="shared" ref="E193:BB193" si="20">SUMIF($B$143:$B$154,"Environmental",E$143:E$154)*E186</f>
        <v>-6.243471450355254</v>
      </c>
      <c r="F193" s="21">
        <f t="shared" si="20"/>
        <v>-6.1771697528749758</v>
      </c>
      <c r="G193" s="21">
        <f t="shared" si="20"/>
        <v>-6.0817068324107586</v>
      </c>
      <c r="H193" s="21">
        <f t="shared" si="20"/>
        <v>-5.9956985774402494</v>
      </c>
      <c r="I193" s="21">
        <f t="shared" si="20"/>
        <v>-5.9324524924338089</v>
      </c>
      <c r="J193" s="21">
        <f t="shared" si="20"/>
        <v>-5.8644226287571719</v>
      </c>
      <c r="K193" s="21">
        <f t="shared" si="20"/>
        <v>-5.7983973019179977</v>
      </c>
      <c r="L193" s="21">
        <f t="shared" si="20"/>
        <v>-5.7505210345821025</v>
      </c>
      <c r="M193" s="21">
        <f t="shared" si="20"/>
        <v>-5.7015851519574658</v>
      </c>
      <c r="N193" s="21">
        <f t="shared" si="20"/>
        <v>-5.6341711184755763</v>
      </c>
      <c r="O193" s="21">
        <f t="shared" si="20"/>
        <v>-5.5837711615464229</v>
      </c>
      <c r="P193" s="21">
        <f t="shared" si="20"/>
        <v>-5.5325286420957278</v>
      </c>
      <c r="Q193" s="21">
        <f t="shared" si="20"/>
        <v>-5.4805134528096797</v>
      </c>
      <c r="R193" s="21">
        <f t="shared" si="20"/>
        <v>-5.4436633450802727</v>
      </c>
      <c r="S193" s="21">
        <f t="shared" si="20"/>
        <v>-5.3899186060156845</v>
      </c>
      <c r="T193" s="21">
        <f t="shared" si="20"/>
        <v>-5.3356032037206251</v>
      </c>
      <c r="U193" s="21">
        <f t="shared" si="20"/>
        <v>-5.2807758662790922</v>
      </c>
      <c r="V193" s="21">
        <f t="shared" si="20"/>
        <v>-5.2398881191607698</v>
      </c>
      <c r="W193" s="21">
        <f t="shared" si="20"/>
        <v>-5.1838562774485446</v>
      </c>
      <c r="X193" s="21">
        <f t="shared" si="20"/>
        <v>-5.1411922367689318</v>
      </c>
      <c r="Y193" s="21">
        <f t="shared" si="20"/>
        <v>-5.0841949551539019</v>
      </c>
      <c r="Z193" s="21">
        <f t="shared" si="20"/>
        <v>-5.0400165349009134</v>
      </c>
      <c r="AA193" s="21">
        <f t="shared" si="20"/>
        <v>-4.9950152236744225</v>
      </c>
      <c r="AB193" s="21">
        <f t="shared" si="20"/>
        <v>-4.9492563500723472</v>
      </c>
      <c r="AC193" s="21">
        <f t="shared" si="20"/>
        <v>-4.9000287085580814</v>
      </c>
      <c r="AD193" s="21">
        <f t="shared" si="20"/>
        <v>-4.8509283429629875</v>
      </c>
      <c r="AE193" s="21">
        <f t="shared" si="20"/>
        <v>-4.8024841916991168</v>
      </c>
      <c r="AF193" s="21">
        <f t="shared" si="20"/>
        <v>-4.753190335612878</v>
      </c>
      <c r="AG193" s="21">
        <f t="shared" si="20"/>
        <v>-4.7032546591967037</v>
      </c>
      <c r="AH193" s="21">
        <f t="shared" si="20"/>
        <v>-4.6529045842799936</v>
      </c>
      <c r="AI193" s="21">
        <f t="shared" si="20"/>
        <v>-4.6024187716459446</v>
      </c>
      <c r="AJ193" s="21">
        <f t="shared" si="20"/>
        <v>-4.5737827888789697</v>
      </c>
      <c r="AK193" s="21">
        <f t="shared" si="20"/>
        <v>-4.5444614074038876</v>
      </c>
      <c r="AL193" s="21">
        <f t="shared" si="20"/>
        <v>-4.5145552452565898</v>
      </c>
      <c r="AM193" s="21">
        <f t="shared" si="20"/>
        <v>-4.4841211992594916</v>
      </c>
      <c r="AN193" s="21">
        <f t="shared" si="20"/>
        <v>-4.4531846608193648</v>
      </c>
      <c r="AO193" s="21">
        <f t="shared" si="20"/>
        <v>-4.4217577214355259</v>
      </c>
      <c r="AP193" s="21">
        <f t="shared" si="20"/>
        <v>-4.3898740404312964</v>
      </c>
      <c r="AQ193" s="21">
        <f t="shared" si="20"/>
        <v>-4.3575709931659148</v>
      </c>
      <c r="AR193" s="21">
        <f t="shared" si="20"/>
        <v>-4.3248756909510515</v>
      </c>
      <c r="AS193" s="21">
        <f t="shared" si="20"/>
        <v>-4.2918129842683976</v>
      </c>
      <c r="AT193" s="21">
        <f t="shared" si="20"/>
        <v>-4.2584089104915117</v>
      </c>
      <c r="AU193" s="21">
        <f t="shared" si="20"/>
        <v>-4.2246902892704474</v>
      </c>
      <c r="AV193" s="21">
        <f t="shared" si="20"/>
        <v>-4.1906820961329672</v>
      </c>
      <c r="AW193" s="21">
        <f t="shared" si="20"/>
        <v>-4.1564077217773896</v>
      </c>
      <c r="AX193" s="21">
        <f t="shared" si="20"/>
        <v>-4.1218900981892226</v>
      </c>
      <c r="AY193" s="21">
        <f t="shared" si="20"/>
        <v>-4.0871516372385059</v>
      </c>
      <c r="AZ193" s="21">
        <f t="shared" si="20"/>
        <v>-4.0522139244999194</v>
      </c>
      <c r="BA193" s="21">
        <f t="shared" si="20"/>
        <v>-4.0170976500981865</v>
      </c>
      <c r="BB193" s="21">
        <f t="shared" si="20"/>
        <v>-3.9818223706381772</v>
      </c>
    </row>
    <row r="194" spans="1:54" outlineLevel="2">
      <c r="A194" s="447"/>
      <c r="B194" s="150" t="s">
        <v>495</v>
      </c>
      <c r="C194" s="19"/>
      <c r="D194" s="135" t="s">
        <v>389</v>
      </c>
      <c r="E194" s="21">
        <f t="shared" ref="E194:BB194" si="21">SUM(E172:E174)*E186</f>
        <v>-3.1266762952300908</v>
      </c>
      <c r="F194" s="21">
        <f t="shared" si="21"/>
        <v>-3.0856764316540821</v>
      </c>
      <c r="G194" s="21">
        <f t="shared" si="21"/>
        <v>-3.0417122937185148</v>
      </c>
      <c r="H194" s="21">
        <f t="shared" si="21"/>
        <v>-3.0029415578831404</v>
      </c>
      <c r="I194" s="21">
        <f t="shared" si="21"/>
        <v>-2.9660691334466485</v>
      </c>
      <c r="J194" s="21">
        <f t="shared" si="21"/>
        <v>-2.9277476129528801</v>
      </c>
      <c r="K194" s="21">
        <f t="shared" si="21"/>
        <v>-2.9007011079471559</v>
      </c>
      <c r="L194" s="21">
        <f t="shared" si="21"/>
        <v>-2.8739046565019541</v>
      </c>
      <c r="M194" s="21">
        <f t="shared" si="21"/>
        <v>-2.8473559473213412</v>
      </c>
      <c r="N194" s="21">
        <f t="shared" si="21"/>
        <v>-2.8210526893560894</v>
      </c>
      <c r="O194" s="21">
        <f t="shared" si="21"/>
        <v>-2.794992613032282</v>
      </c>
      <c r="P194" s="21">
        <f t="shared" si="21"/>
        <v>-2.769173471253215</v>
      </c>
      <c r="Q194" s="21">
        <f t="shared" si="21"/>
        <v>-2.7435930369440582</v>
      </c>
      <c r="R194" s="21">
        <f t="shared" si="21"/>
        <v>-2.7182491024683078</v>
      </c>
      <c r="S194" s="21">
        <f t="shared" si="21"/>
        <v>-2.6925335252232157</v>
      </c>
      <c r="T194" s="21">
        <f t="shared" si="21"/>
        <v>-2.6670614252182592</v>
      </c>
      <c r="U194" s="21">
        <f t="shared" si="21"/>
        <v>-2.6418304965486614</v>
      </c>
      <c r="V194" s="21">
        <f t="shared" si="21"/>
        <v>-2.6168384585058218</v>
      </c>
      <c r="W194" s="21">
        <f t="shared" si="21"/>
        <v>-2.5920830461172657</v>
      </c>
      <c r="X194" s="21">
        <f t="shared" si="21"/>
        <v>-2.5675620211646915</v>
      </c>
      <c r="Y194" s="21">
        <f t="shared" si="21"/>
        <v>-2.5432731642116799</v>
      </c>
      <c r="Z194" s="21">
        <f t="shared" si="21"/>
        <v>-2.5192142768248678</v>
      </c>
      <c r="AA194" s="21">
        <f t="shared" si="21"/>
        <v>-2.49538318089304</v>
      </c>
      <c r="AB194" s="21">
        <f t="shared" si="21"/>
        <v>-2.4717777217226589</v>
      </c>
      <c r="AC194" s="21">
        <f t="shared" si="21"/>
        <v>-2.4468213078860499</v>
      </c>
      <c r="AD194" s="21">
        <f t="shared" si="21"/>
        <v>-2.4219196104147187</v>
      </c>
      <c r="AE194" s="21">
        <f t="shared" si="21"/>
        <v>-2.3969226451731345</v>
      </c>
      <c r="AF194" s="21">
        <f t="shared" si="21"/>
        <v>-2.3717365069585616</v>
      </c>
      <c r="AG194" s="21">
        <f t="shared" si="21"/>
        <v>-2.3463228360927011</v>
      </c>
      <c r="AH194" s="21">
        <f t="shared" si="21"/>
        <v>-2.3207106580700443</v>
      </c>
      <c r="AI194" s="21">
        <f t="shared" si="21"/>
        <v>-2.2950185178276836</v>
      </c>
      <c r="AJ194" s="21">
        <f t="shared" si="21"/>
        <v>-2.2802359577421032</v>
      </c>
      <c r="AK194" s="21">
        <f t="shared" si="21"/>
        <v>-2.2651567658339946</v>
      </c>
      <c r="AL194" s="21">
        <f t="shared" si="21"/>
        <v>-2.2498019379866565</v>
      </c>
      <c r="AM194" s="21">
        <f t="shared" si="21"/>
        <v>-2.2341951001410898</v>
      </c>
      <c r="AN194" s="21">
        <f t="shared" si="21"/>
        <v>-2.2183534210894096</v>
      </c>
      <c r="AO194" s="21">
        <f t="shared" si="21"/>
        <v>-2.2022862695735066</v>
      </c>
      <c r="AP194" s="21">
        <f t="shared" si="21"/>
        <v>-2.1860089314600497</v>
      </c>
      <c r="AQ194" s="21">
        <f t="shared" si="21"/>
        <v>-2.1695368876872001</v>
      </c>
      <c r="AR194" s="21">
        <f t="shared" si="21"/>
        <v>-2.1528840430765794</v>
      </c>
      <c r="AS194" s="21">
        <f t="shared" si="21"/>
        <v>-2.1360630854409357</v>
      </c>
      <c r="AT194" s="21">
        <f t="shared" si="21"/>
        <v>-2.1190864843178501</v>
      </c>
      <c r="AU194" s="21">
        <f t="shared" si="21"/>
        <v>-2.1019668476937405</v>
      </c>
      <c r="AV194" s="21">
        <f t="shared" si="21"/>
        <v>-2.0847161626705106</v>
      </c>
      <c r="AW194" s="21">
        <f t="shared" si="21"/>
        <v>-2.0673458559239135</v>
      </c>
      <c r="AX194" s="21">
        <f t="shared" si="21"/>
        <v>-2.0498669792018451</v>
      </c>
      <c r="AY194" s="21">
        <f t="shared" si="21"/>
        <v>-2.0322902690600086</v>
      </c>
      <c r="AZ194" s="21">
        <f t="shared" si="21"/>
        <v>-2.0146260961775178</v>
      </c>
      <c r="BA194" s="21">
        <f t="shared" si="21"/>
        <v>-1.9968844305822737</v>
      </c>
      <c r="BB194" s="21">
        <f t="shared" si="21"/>
        <v>-1.979074679501041</v>
      </c>
    </row>
    <row r="195" spans="1:54" outlineLevel="2">
      <c r="A195" s="447"/>
      <c r="B195" s="150" t="s">
        <v>496</v>
      </c>
      <c r="C195" s="19"/>
      <c r="D195" s="135" t="s">
        <v>389</v>
      </c>
      <c r="E195" s="21">
        <f>SUM(E176:E178)*E186</f>
        <v>-9.3800288834683965</v>
      </c>
      <c r="F195" s="21">
        <f t="shared" ref="F195:BB195" si="22">SUM(F176:F178)*F186</f>
        <v>-9.2570292928023949</v>
      </c>
      <c r="G195" s="21">
        <f t="shared" si="22"/>
        <v>-9.1251368811555462</v>
      </c>
      <c r="H195" s="21">
        <f t="shared" si="22"/>
        <v>-9.0088246736494195</v>
      </c>
      <c r="I195" s="21">
        <f t="shared" si="22"/>
        <v>-8.8982074003399472</v>
      </c>
      <c r="J195" s="21">
        <f t="shared" si="22"/>
        <v>-8.7832428369295545</v>
      </c>
      <c r="K195" s="21">
        <f t="shared" si="22"/>
        <v>-8.7021033238414667</v>
      </c>
      <c r="L195" s="21">
        <f t="shared" si="22"/>
        <v>-8.6217139695058602</v>
      </c>
      <c r="M195" s="21">
        <f t="shared" si="22"/>
        <v>-8.5420678401710735</v>
      </c>
      <c r="N195" s="21">
        <f t="shared" si="22"/>
        <v>-8.463158066318524</v>
      </c>
      <c r="O195" s="21">
        <f t="shared" si="22"/>
        <v>-8.3849778390968481</v>
      </c>
      <c r="P195" s="21">
        <f t="shared" si="22"/>
        <v>-8.3075204154260671</v>
      </c>
      <c r="Q195" s="21">
        <f t="shared" si="22"/>
        <v>-8.2307791108321755</v>
      </c>
      <c r="R195" s="21">
        <f t="shared" si="22"/>
        <v>-8.1547473074049215</v>
      </c>
      <c r="S195" s="21">
        <f t="shared" si="22"/>
        <v>-8.0776005741208206</v>
      </c>
      <c r="T195" s="21">
        <f t="shared" si="22"/>
        <v>-8.0011842741432755</v>
      </c>
      <c r="U195" s="21">
        <f t="shared" si="22"/>
        <v>-7.9254914911210621</v>
      </c>
      <c r="V195" s="21">
        <f t="shared" si="22"/>
        <v>-7.8505153740779345</v>
      </c>
      <c r="W195" s="21">
        <f t="shared" si="22"/>
        <v>-7.7762491383517984</v>
      </c>
      <c r="X195" s="21">
        <f t="shared" si="22"/>
        <v>-7.702686063494073</v>
      </c>
      <c r="Y195" s="21">
        <f t="shared" si="22"/>
        <v>-7.6298194926350389</v>
      </c>
      <c r="Z195" s="21">
        <f t="shared" si="22"/>
        <v>-7.5576428291689002</v>
      </c>
      <c r="AA195" s="21">
        <f t="shared" si="22"/>
        <v>-7.4861495439533581</v>
      </c>
      <c r="AB195" s="21">
        <f t="shared" si="22"/>
        <v>-7.4153331651679766</v>
      </c>
      <c r="AC195" s="21">
        <f t="shared" si="22"/>
        <v>-7.340463923727496</v>
      </c>
      <c r="AD195" s="21">
        <f t="shared" si="22"/>
        <v>-7.2657588313891734</v>
      </c>
      <c r="AE195" s="21">
        <f t="shared" si="22"/>
        <v>-7.1907679357528504</v>
      </c>
      <c r="AF195" s="21">
        <f t="shared" si="22"/>
        <v>-7.1152095212141857</v>
      </c>
      <c r="AG195" s="21">
        <f t="shared" si="22"/>
        <v>-7.0389685085194991</v>
      </c>
      <c r="AH195" s="21">
        <f t="shared" si="22"/>
        <v>-6.9621319745041781</v>
      </c>
      <c r="AI195" s="21">
        <f t="shared" si="22"/>
        <v>-6.8850555538140874</v>
      </c>
      <c r="AJ195" s="21">
        <f t="shared" si="22"/>
        <v>-6.8407078735832796</v>
      </c>
      <c r="AK195" s="21">
        <f t="shared" si="22"/>
        <v>-6.7954702978758803</v>
      </c>
      <c r="AL195" s="21">
        <f t="shared" si="22"/>
        <v>-6.7494058143486511</v>
      </c>
      <c r="AM195" s="21">
        <f t="shared" si="22"/>
        <v>-6.7025853008374492</v>
      </c>
      <c r="AN195" s="21">
        <f t="shared" si="22"/>
        <v>-6.6550602637021825</v>
      </c>
      <c r="AO195" s="21">
        <f t="shared" si="22"/>
        <v>-6.6068588091717952</v>
      </c>
      <c r="AP195" s="21">
        <f t="shared" si="22"/>
        <v>-6.5580267948481517</v>
      </c>
      <c r="AQ195" s="21">
        <f t="shared" si="22"/>
        <v>-6.5086106635463379</v>
      </c>
      <c r="AR195" s="21">
        <f t="shared" si="22"/>
        <v>-6.4586521297306927</v>
      </c>
      <c r="AS195" s="21">
        <f t="shared" si="22"/>
        <v>-6.4081892568385346</v>
      </c>
      <c r="AT195" s="21">
        <f t="shared" si="22"/>
        <v>-6.3572594534833149</v>
      </c>
      <c r="AU195" s="21">
        <f t="shared" si="22"/>
        <v>-6.3059005436244355</v>
      </c>
      <c r="AV195" s="21">
        <f t="shared" si="22"/>
        <v>-6.2541484885675169</v>
      </c>
      <c r="AW195" s="21">
        <f t="shared" si="22"/>
        <v>-6.2020375683397493</v>
      </c>
      <c r="AX195" s="21">
        <f t="shared" si="22"/>
        <v>-6.1496009381848555</v>
      </c>
      <c r="AY195" s="21">
        <f t="shared" si="22"/>
        <v>-6.0968708077700366</v>
      </c>
      <c r="AZ195" s="21">
        <f t="shared" si="22"/>
        <v>-6.0438782891326319</v>
      </c>
      <c r="BA195" s="21">
        <f t="shared" si="22"/>
        <v>-5.9906532923563525</v>
      </c>
      <c r="BB195" s="21">
        <f t="shared" si="22"/>
        <v>-5.9372240391215083</v>
      </c>
    </row>
    <row r="196" spans="1:54" outlineLevel="2">
      <c r="A196" s="447"/>
      <c r="B196" s="150" t="s">
        <v>287</v>
      </c>
      <c r="C196" s="19"/>
      <c r="D196" s="135" t="s">
        <v>389</v>
      </c>
      <c r="E196" s="21">
        <f t="shared" ref="E196:BB196" si="23">SUMIF($B$143:$B$154,"Safety",E$143:E$154)*E187</f>
        <v>-0.76592226505086569</v>
      </c>
      <c r="F196" s="21">
        <f t="shared" si="23"/>
        <v>-0.78284834827931105</v>
      </c>
      <c r="G196" s="21">
        <f t="shared" si="23"/>
        <v>-0.79769464813602731</v>
      </c>
      <c r="H196" s="21">
        <f t="shared" si="23"/>
        <v>-0.82417562606491757</v>
      </c>
      <c r="I196" s="21">
        <f t="shared" si="23"/>
        <v>-0.85141858147015836</v>
      </c>
      <c r="J196" s="21">
        <f t="shared" si="23"/>
        <v>-0.8618486179373207</v>
      </c>
      <c r="K196" s="21">
        <f t="shared" si="23"/>
        <v>-0.903608271621686</v>
      </c>
      <c r="L196" s="21">
        <f t="shared" si="23"/>
        <v>-0.94827422068324851</v>
      </c>
      <c r="M196" s="21">
        <f t="shared" si="23"/>
        <v>-0.99617224791738468</v>
      </c>
      <c r="N196" s="21">
        <f t="shared" si="23"/>
        <v>-1.0476715274778461</v>
      </c>
      <c r="O196" s="21">
        <f t="shared" si="23"/>
        <v>-1.1031906821103359</v>
      </c>
      <c r="P196" s="21">
        <f t="shared" si="23"/>
        <v>-1.148294450357253</v>
      </c>
      <c r="Q196" s="21">
        <f t="shared" si="23"/>
        <v>-1.1888373826026764</v>
      </c>
      <c r="R196" s="21">
        <f t="shared" si="23"/>
        <v>-1.2306151923550559</v>
      </c>
      <c r="S196" s="21">
        <f t="shared" si="23"/>
        <v>-1.273668404873626</v>
      </c>
      <c r="T196" s="21">
        <f t="shared" si="23"/>
        <v>-1.3180388315439056</v>
      </c>
      <c r="U196" s="21">
        <f t="shared" si="23"/>
        <v>-1.3637696113349813</v>
      </c>
      <c r="V196" s="21">
        <f t="shared" si="23"/>
        <v>-1.41090525358357</v>
      </c>
      <c r="W196" s="21">
        <f t="shared" si="23"/>
        <v>-1.4594916821475501</v>
      </c>
      <c r="X196" s="21">
        <f t="shared" si="23"/>
        <v>-1.5095762809728792</v>
      </c>
      <c r="Y196" s="21">
        <f t="shared" si="23"/>
        <v>-1.5612079411192235</v>
      </c>
      <c r="Z196" s="21">
        <f t="shared" si="23"/>
        <v>-1.6144371092912972</v>
      </c>
      <c r="AA196" s="21">
        <f t="shared" si="23"/>
        <v>-1.669315837924076</v>
      </c>
      <c r="AB196" s="21">
        <f t="shared" si="23"/>
        <v>-1.7258978368718469</v>
      </c>
      <c r="AC196" s="21">
        <f t="shared" si="23"/>
        <v>-3.5380158297116604</v>
      </c>
      <c r="AD196" s="21">
        <f t="shared" si="23"/>
        <v>-3.6579714303330881</v>
      </c>
      <c r="AE196" s="21">
        <f t="shared" si="23"/>
        <v>-3.7816677147003013</v>
      </c>
      <c r="AF196" s="21">
        <f t="shared" si="23"/>
        <v>-3.9092261958847363</v>
      </c>
      <c r="AG196" s="21">
        <f t="shared" si="23"/>
        <v>-4.0407722618891881</v>
      </c>
      <c r="AH196" s="21">
        <f t="shared" si="23"/>
        <v>-4.1764353002790422</v>
      </c>
      <c r="AI196" s="21">
        <f t="shared" si="23"/>
        <v>-4.3163488268062569</v>
      </c>
      <c r="AJ196" s="21">
        <f t="shared" si="23"/>
        <v>-2.489347946555494</v>
      </c>
      <c r="AK196" s="21">
        <f t="shared" si="23"/>
        <v>-2.5349442739052224</v>
      </c>
      <c r="AL196" s="21">
        <f t="shared" si="23"/>
        <v>-2.5812193022654002</v>
      </c>
      <c r="AM196" s="21">
        <f t="shared" si="23"/>
        <v>-2.6281875334996263</v>
      </c>
      <c r="AN196" s="21">
        <f t="shared" si="23"/>
        <v>-2.6758636306845585</v>
      </c>
      <c r="AO196" s="21">
        <f t="shared" si="23"/>
        <v>-2.7242624233683816</v>
      </c>
      <c r="AP196" s="21">
        <f t="shared" si="23"/>
        <v>-2.7733989128455518</v>
      </c>
      <c r="AQ196" s="21">
        <f t="shared" si="23"/>
        <v>-2.8232882774506649</v>
      </c>
      <c r="AR196" s="21">
        <f t="shared" si="23"/>
        <v>-2.8739458778733717</v>
      </c>
      <c r="AS196" s="21">
        <f t="shared" si="23"/>
        <v>-2.9253872624971184</v>
      </c>
      <c r="AT196" s="21">
        <f t="shared" si="23"/>
        <v>-2.9776281727638008</v>
      </c>
      <c r="AU196" s="21">
        <f t="shared" si="23"/>
        <v>-3.0306845485667129</v>
      </c>
      <c r="AV196" s="21">
        <f t="shared" si="23"/>
        <v>-3.0845725336742662</v>
      </c>
      <c r="AW196" s="21">
        <f t="shared" si="23"/>
        <v>-3.1393084811865846</v>
      </c>
      <c r="AX196" s="21">
        <f t="shared" si="23"/>
        <v>-3.1949089590274036</v>
      </c>
      <c r="AY196" s="21">
        <f t="shared" si="23"/>
        <v>-3.2513907554735151</v>
      </c>
      <c r="AZ196" s="21">
        <f t="shared" si="23"/>
        <v>-3.308770884723939</v>
      </c>
      <c r="BA196" s="21">
        <f t="shared" si="23"/>
        <v>-3.3670665925114283</v>
      </c>
      <c r="BB196" s="21">
        <f t="shared" si="23"/>
        <v>-3.4263893854809515</v>
      </c>
    </row>
    <row r="197" spans="1:54" outlineLevel="2">
      <c r="A197" s="447"/>
      <c r="B197" s="150" t="s">
        <v>290</v>
      </c>
      <c r="C197" s="19"/>
      <c r="D197" s="135" t="s">
        <v>389</v>
      </c>
      <c r="E197" s="21">
        <f>SUMIF($B$143:$B$154,"Financial",E$143:E$154)*E186</f>
        <v>-14.956085418700702</v>
      </c>
      <c r="F197" s="21">
        <f t="shared" ref="F197:BB197" si="24">SUMIF($B$143:$B$154,"Financial",F$143:F$154)*F186</f>
        <v>-14.753231069738767</v>
      </c>
      <c r="G197" s="21">
        <f t="shared" si="24"/>
        <v>-14.475438692288565</v>
      </c>
      <c r="H197" s="21">
        <f t="shared" si="24"/>
        <v>-14.389004788902387</v>
      </c>
      <c r="I197" s="21">
        <f t="shared" si="24"/>
        <v>-14.273129603383323</v>
      </c>
      <c r="J197" s="21">
        <f t="shared" si="24"/>
        <v>-13.903480400125787</v>
      </c>
      <c r="K197" s="21">
        <f t="shared" si="24"/>
        <v>-13.997044062481717</v>
      </c>
      <c r="L197" s="21">
        <f t="shared" si="24"/>
        <v>-14.092520065130939</v>
      </c>
      <c r="M197" s="21">
        <f t="shared" si="24"/>
        <v>-14.190052077422449</v>
      </c>
      <c r="N197" s="21">
        <f t="shared" si="24"/>
        <v>-14.289796752849139</v>
      </c>
      <c r="O197" s="21">
        <f t="shared" si="24"/>
        <v>-14.391925158431992</v>
      </c>
      <c r="P197" s="21">
        <f t="shared" si="24"/>
        <v>-14.490550809774119</v>
      </c>
      <c r="Q197" s="21">
        <f t="shared" si="24"/>
        <v>-14.588353930848784</v>
      </c>
      <c r="R197" s="21">
        <f t="shared" si="24"/>
        <v>-14.6878049881027</v>
      </c>
      <c r="S197" s="21">
        <f t="shared" si="24"/>
        <v>-14.788987856971872</v>
      </c>
      <c r="T197" s="21">
        <f t="shared" si="24"/>
        <v>-14.891991188603756</v>
      </c>
      <c r="U197" s="21">
        <f t="shared" si="24"/>
        <v>-14.996908763724592</v>
      </c>
      <c r="V197" s="21">
        <f t="shared" si="24"/>
        <v>-15.103839869150709</v>
      </c>
      <c r="W197" s="21">
        <f t="shared" si="24"/>
        <v>-15.212889698532619</v>
      </c>
      <c r="X197" s="21">
        <f t="shared" si="24"/>
        <v>-15.32416977902027</v>
      </c>
      <c r="Y197" s="21">
        <f t="shared" si="24"/>
        <v>-15.437798425655066</v>
      </c>
      <c r="Z197" s="21">
        <f t="shared" si="24"/>
        <v>-15.553901225413249</v>
      </c>
      <c r="AA197" s="21">
        <f t="shared" si="24"/>
        <v>-15.672611552954558</v>
      </c>
      <c r="AB197" s="21">
        <f t="shared" si="24"/>
        <v>-15.794071120266652</v>
      </c>
      <c r="AC197" s="21">
        <f t="shared" si="24"/>
        <v>-30.336850469234403</v>
      </c>
      <c r="AD197" s="21">
        <f t="shared" si="24"/>
        <v>-30.565171437528452</v>
      </c>
      <c r="AE197" s="21">
        <f t="shared" si="24"/>
        <v>-30.797036959609166</v>
      </c>
      <c r="AF197" s="21">
        <f t="shared" si="24"/>
        <v>-31.032643145292184</v>
      </c>
      <c r="AG197" s="21">
        <f t="shared" si="24"/>
        <v>-31.272197479320901</v>
      </c>
      <c r="AH197" s="21">
        <f t="shared" si="24"/>
        <v>-31.515919641430749</v>
      </c>
      <c r="AI197" s="21">
        <f t="shared" si="24"/>
        <v>-31.764042379986559</v>
      </c>
      <c r="AJ197" s="21">
        <f t="shared" si="24"/>
        <v>-32.172233862520237</v>
      </c>
      <c r="AK197" s="21">
        <f t="shared" si="24"/>
        <v>-32.588596693181309</v>
      </c>
      <c r="AL197" s="21">
        <f t="shared" si="24"/>
        <v>-33.013506502776487</v>
      </c>
      <c r="AM197" s="21">
        <f t="shared" si="24"/>
        <v>-33.447362742465273</v>
      </c>
      <c r="AN197" s="21">
        <f t="shared" si="24"/>
        <v>-33.890590413446304</v>
      </c>
      <c r="AO197" s="21">
        <f t="shared" si="24"/>
        <v>-34.343641921629356</v>
      </c>
      <c r="AP197" s="21">
        <f t="shared" si="24"/>
        <v>-34.806999066432475</v>
      </c>
      <c r="AQ197" s="21">
        <f t="shared" si="24"/>
        <v>-35.281175173512338</v>
      </c>
      <c r="AR197" s="21">
        <f t="shared" si="24"/>
        <v>-35.766717381950045</v>
      </c>
      <c r="AS197" s="21">
        <f t="shared" si="24"/>
        <v>-36.264209097178714</v>
      </c>
      <c r="AT197" s="21">
        <f t="shared" si="24"/>
        <v>-36.774272621767224</v>
      </c>
      <c r="AU197" s="21">
        <f t="shared" si="24"/>
        <v>-37.297571977053948</v>
      </c>
      <c r="AV197" s="21">
        <f t="shared" si="24"/>
        <v>-37.834815929573175</v>
      </c>
      <c r="AW197" s="21">
        <f t="shared" si="24"/>
        <v>-38.386761237234566</v>
      </c>
      <c r="AX197" s="21">
        <f t="shared" si="24"/>
        <v>-38.954216131305152</v>
      </c>
      <c r="AY197" s="21">
        <f t="shared" si="24"/>
        <v>-39.538044051416506</v>
      </c>
      <c r="AZ197" s="21">
        <f t="shared" si="24"/>
        <v>-40.139167652073063</v>
      </c>
      <c r="BA197" s="21">
        <f t="shared" si="24"/>
        <v>-40.758573100489599</v>
      </c>
      <c r="BB197" s="21">
        <f t="shared" si="24"/>
        <v>-41.391921024446155</v>
      </c>
    </row>
    <row r="198" spans="1:54" outlineLevel="2">
      <c r="A198" s="448"/>
      <c r="B198" s="150" t="s">
        <v>476</v>
      </c>
      <c r="C198" s="19"/>
      <c r="D198" s="135" t="s">
        <v>389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46" t="s">
        <v>497</v>
      </c>
      <c r="B200" s="150" t="s">
        <v>498</v>
      </c>
      <c r="C200" s="19"/>
      <c r="D200" s="135" t="s">
        <v>389</v>
      </c>
      <c r="E200" s="21">
        <f>SUM(E190:E193,E196:E198)</f>
        <v>-23.032193562917907</v>
      </c>
      <c r="F200" s="21">
        <f t="shared" ref="F200:BB200" si="26">SUM(F190:F193,F196:F198)</f>
        <v>-22.870831084399946</v>
      </c>
      <c r="G200" s="21">
        <f t="shared" si="26"/>
        <v>-22.591712137153905</v>
      </c>
      <c r="H200" s="21">
        <f t="shared" si="26"/>
        <v>-22.516834206955991</v>
      </c>
      <c r="I200" s="21">
        <f t="shared" si="26"/>
        <v>-22.42739479784229</v>
      </c>
      <c r="J200" s="21">
        <f t="shared" si="26"/>
        <v>-22.037003608100672</v>
      </c>
      <c r="K200" s="21">
        <f t="shared" si="26"/>
        <v>-22.035796531481505</v>
      </c>
      <c r="L200" s="21">
        <f t="shared" si="26"/>
        <v>-22.061491458675089</v>
      </c>
      <c r="M200" s="21">
        <f t="shared" si="26"/>
        <v>-22.095138329483458</v>
      </c>
      <c r="N200" s="21">
        <f t="shared" si="26"/>
        <v>-22.119644196877079</v>
      </c>
      <c r="O200" s="21">
        <f t="shared" si="26"/>
        <v>-22.170900833815068</v>
      </c>
      <c r="P200" s="21">
        <f t="shared" si="26"/>
        <v>-22.210549325355565</v>
      </c>
      <c r="Q200" s="21">
        <f t="shared" si="26"/>
        <v>-22.247022963913153</v>
      </c>
      <c r="R200" s="21">
        <f t="shared" si="26"/>
        <v>-22.304363023675691</v>
      </c>
      <c r="S200" s="21">
        <f t="shared" si="26"/>
        <v>-22.350479834830075</v>
      </c>
      <c r="T200" s="21">
        <f t="shared" si="26"/>
        <v>-22.401681371121711</v>
      </c>
      <c r="U200" s="21">
        <f t="shared" si="26"/>
        <v>-22.458024343610163</v>
      </c>
      <c r="V200" s="21">
        <f t="shared" si="26"/>
        <v>-22.533972294280286</v>
      </c>
      <c r="W200" s="21">
        <f t="shared" si="26"/>
        <v>-22.600467686766684</v>
      </c>
      <c r="X200" s="21">
        <f t="shared" si="26"/>
        <v>-22.686062839067507</v>
      </c>
      <c r="Y200" s="21">
        <f t="shared" si="26"/>
        <v>-22.763111591620444</v>
      </c>
      <c r="Z200" s="21">
        <f t="shared" si="26"/>
        <v>-22.858835621103264</v>
      </c>
      <c r="AA200" s="21">
        <f t="shared" si="26"/>
        <v>-22.95967772065719</v>
      </c>
      <c r="AB200" s="21">
        <f t="shared" si="26"/>
        <v>-23.065803063377793</v>
      </c>
      <c r="AC200" s="21">
        <f t="shared" si="26"/>
        <v>-39.34681317542109</v>
      </c>
      <c r="AD200" s="21">
        <f t="shared" si="26"/>
        <v>-39.632207283148574</v>
      </c>
      <c r="AE200" s="21">
        <f t="shared" si="26"/>
        <v>-39.92587500934799</v>
      </c>
      <c r="AF200" s="21">
        <f t="shared" si="26"/>
        <v>-40.226620051452045</v>
      </c>
      <c r="AG200" s="21">
        <f t="shared" si="26"/>
        <v>-40.534975353385832</v>
      </c>
      <c r="AH200" s="21">
        <f t="shared" si="26"/>
        <v>-40.851509779301367</v>
      </c>
      <c r="AI200" s="21">
        <f t="shared" si="26"/>
        <v>-41.17686081291594</v>
      </c>
      <c r="AJ200" s="21">
        <f t="shared" si="26"/>
        <v>-39.719850544431601</v>
      </c>
      <c r="AK200" s="21">
        <f t="shared" si="26"/>
        <v>-40.143108652469984</v>
      </c>
      <c r="AL200" s="21">
        <f t="shared" si="26"/>
        <v>-40.575189292196086</v>
      </c>
      <c r="AM200" s="21">
        <f t="shared" si="26"/>
        <v>-41.016559795841637</v>
      </c>
      <c r="AN200" s="21">
        <f t="shared" si="26"/>
        <v>-41.467681769603139</v>
      </c>
      <c r="AO200" s="21">
        <f t="shared" si="26"/>
        <v>-41.929031157761003</v>
      </c>
      <c r="AP200" s="21">
        <f t="shared" si="26"/>
        <v>-42.401135103188864</v>
      </c>
      <c r="AQ200" s="21">
        <f t="shared" si="26"/>
        <v>-42.884556232320911</v>
      </c>
      <c r="AR200" s="21">
        <f t="shared" si="26"/>
        <v>-43.379880966324684</v>
      </c>
      <c r="AS200" s="21">
        <f t="shared" si="26"/>
        <v>-43.887729981364849</v>
      </c>
      <c r="AT200" s="21">
        <f t="shared" si="26"/>
        <v>-44.408764291276775</v>
      </c>
      <c r="AU200" s="21">
        <f t="shared" si="26"/>
        <v>-44.943687668804486</v>
      </c>
      <c r="AV200" s="21">
        <f t="shared" si="26"/>
        <v>-45.493247049901306</v>
      </c>
      <c r="AW200" s="21">
        <f t="shared" si="26"/>
        <v>-46.058236043530336</v>
      </c>
      <c r="AX200" s="21">
        <f t="shared" si="26"/>
        <v>-46.639499544148464</v>
      </c>
      <c r="AY200" s="21">
        <f t="shared" si="26"/>
        <v>-47.237937409755176</v>
      </c>
      <c r="AZ200" s="21">
        <f t="shared" si="26"/>
        <v>-47.854508166726113</v>
      </c>
      <c r="BA200" s="21">
        <f t="shared" si="26"/>
        <v>-48.490233243063898</v>
      </c>
      <c r="BB200" s="21">
        <f t="shared" si="26"/>
        <v>-49.140901670813598</v>
      </c>
    </row>
    <row r="201" spans="1:54" outlineLevel="2">
      <c r="A201" s="447"/>
      <c r="B201" s="150" t="s">
        <v>499</v>
      </c>
      <c r="C201" s="19"/>
      <c r="D201" s="135" t="s">
        <v>389</v>
      </c>
      <c r="E201" s="21">
        <f>SUM(E190:E192,E194,E196:E198)</f>
        <v>-19.915398407792743</v>
      </c>
      <c r="F201" s="21">
        <f t="shared" ref="F201:BB201" si="27">SUM(F190:F192,F194,F196:F198)</f>
        <v>-19.779337763179051</v>
      </c>
      <c r="G201" s="21">
        <f t="shared" si="27"/>
        <v>-19.551717598461664</v>
      </c>
      <c r="H201" s="21">
        <f t="shared" si="27"/>
        <v>-19.524077187398881</v>
      </c>
      <c r="I201" s="21">
        <f t="shared" si="27"/>
        <v>-19.461011438855127</v>
      </c>
      <c r="J201" s="21">
        <f t="shared" si="27"/>
        <v>-19.100328592296382</v>
      </c>
      <c r="K201" s="21">
        <f t="shared" si="27"/>
        <v>-19.138100337510664</v>
      </c>
      <c r="L201" s="21">
        <f t="shared" si="27"/>
        <v>-19.184875080594939</v>
      </c>
      <c r="M201" s="21">
        <f t="shared" si="27"/>
        <v>-19.240909124847335</v>
      </c>
      <c r="N201" s="21">
        <f t="shared" si="27"/>
        <v>-19.306525767757591</v>
      </c>
      <c r="O201" s="21">
        <f t="shared" si="27"/>
        <v>-19.382122285300923</v>
      </c>
      <c r="P201" s="21">
        <f t="shared" si="27"/>
        <v>-19.447194154513053</v>
      </c>
      <c r="Q201" s="21">
        <f t="shared" si="27"/>
        <v>-19.510102548047531</v>
      </c>
      <c r="R201" s="21">
        <f t="shared" si="27"/>
        <v>-19.578948781063726</v>
      </c>
      <c r="S201" s="21">
        <f t="shared" si="27"/>
        <v>-19.653094754037607</v>
      </c>
      <c r="T201" s="21">
        <f t="shared" si="27"/>
        <v>-19.733139592619345</v>
      </c>
      <c r="U201" s="21">
        <f t="shared" si="27"/>
        <v>-19.81907897387973</v>
      </c>
      <c r="V201" s="21">
        <f t="shared" si="27"/>
        <v>-19.910922633625336</v>
      </c>
      <c r="W201" s="21">
        <f t="shared" si="27"/>
        <v>-20.008694455435403</v>
      </c>
      <c r="X201" s="21">
        <f t="shared" si="27"/>
        <v>-20.112432623463267</v>
      </c>
      <c r="Y201" s="21">
        <f t="shared" si="27"/>
        <v>-20.222189800678223</v>
      </c>
      <c r="Z201" s="21">
        <f t="shared" si="27"/>
        <v>-20.338033363027218</v>
      </c>
      <c r="AA201" s="21">
        <f t="shared" si="27"/>
        <v>-20.460045677875808</v>
      </c>
      <c r="AB201" s="21">
        <f t="shared" si="27"/>
        <v>-20.588324435028102</v>
      </c>
      <c r="AC201" s="21">
        <f t="shared" si="27"/>
        <v>-36.893605774749062</v>
      </c>
      <c r="AD201" s="21">
        <f t="shared" si="27"/>
        <v>-37.203198550600305</v>
      </c>
      <c r="AE201" s="21">
        <f t="shared" si="27"/>
        <v>-37.52031346282201</v>
      </c>
      <c r="AF201" s="21">
        <f t="shared" si="27"/>
        <v>-37.845166222797729</v>
      </c>
      <c r="AG201" s="21">
        <f t="shared" si="27"/>
        <v>-38.178043530281826</v>
      </c>
      <c r="AH201" s="21">
        <f t="shared" si="27"/>
        <v>-38.519315853091413</v>
      </c>
      <c r="AI201" s="21">
        <f t="shared" si="27"/>
        <v>-38.869460559097675</v>
      </c>
      <c r="AJ201" s="21">
        <f t="shared" si="27"/>
        <v>-37.426303713294736</v>
      </c>
      <c r="AK201" s="21">
        <f t="shared" si="27"/>
        <v>-37.86380401090009</v>
      </c>
      <c r="AL201" s="21">
        <f t="shared" si="27"/>
        <v>-38.310435984926151</v>
      </c>
      <c r="AM201" s="21">
        <f t="shared" si="27"/>
        <v>-38.766633696723233</v>
      </c>
      <c r="AN201" s="21">
        <f t="shared" si="27"/>
        <v>-39.23285052987319</v>
      </c>
      <c r="AO201" s="21">
        <f t="shared" si="27"/>
        <v>-39.709559705898982</v>
      </c>
      <c r="AP201" s="21">
        <f t="shared" si="27"/>
        <v>-40.197269994217621</v>
      </c>
      <c r="AQ201" s="21">
        <f t="shared" si="27"/>
        <v>-40.696522126842197</v>
      </c>
      <c r="AR201" s="21">
        <f t="shared" si="27"/>
        <v>-41.207889318450214</v>
      </c>
      <c r="AS201" s="21">
        <f t="shared" si="27"/>
        <v>-41.73198008253739</v>
      </c>
      <c r="AT201" s="21">
        <f t="shared" si="27"/>
        <v>-42.269441865103111</v>
      </c>
      <c r="AU201" s="21">
        <f t="shared" si="27"/>
        <v>-42.820964227227783</v>
      </c>
      <c r="AV201" s="21">
        <f t="shared" si="27"/>
        <v>-43.387281116438849</v>
      </c>
      <c r="AW201" s="21">
        <f t="shared" si="27"/>
        <v>-43.969174177676862</v>
      </c>
      <c r="AX201" s="21">
        <f t="shared" si="27"/>
        <v>-44.567476425161082</v>
      </c>
      <c r="AY201" s="21">
        <f t="shared" si="27"/>
        <v>-45.183076041576683</v>
      </c>
      <c r="AZ201" s="21">
        <f t="shared" si="27"/>
        <v>-45.816920338403705</v>
      </c>
      <c r="BA201" s="21">
        <f t="shared" si="27"/>
        <v>-46.470020023547981</v>
      </c>
      <c r="BB201" s="21">
        <f t="shared" si="27"/>
        <v>-47.13815397967646</v>
      </c>
    </row>
    <row r="202" spans="1:54" outlineLevel="2">
      <c r="A202" s="448"/>
      <c r="B202" s="150" t="s">
        <v>500</v>
      </c>
      <c r="C202" s="19"/>
      <c r="D202" s="135" t="s">
        <v>389</v>
      </c>
      <c r="E202" s="21">
        <f>SUM(E190:E192,E195:E198)</f>
        <v>-26.168750996031051</v>
      </c>
      <c r="F202" s="21">
        <f t="shared" ref="F202:BB202" si="28">SUM(F190:F192,F195:F198)</f>
        <v>-25.950690624327361</v>
      </c>
      <c r="G202" s="21">
        <f t="shared" si="28"/>
        <v>-25.635142185898694</v>
      </c>
      <c r="H202" s="21">
        <f t="shared" si="28"/>
        <v>-25.529960303165161</v>
      </c>
      <c r="I202" s="21">
        <f t="shared" si="28"/>
        <v>-25.393149705748424</v>
      </c>
      <c r="J202" s="21">
        <f t="shared" si="28"/>
        <v>-24.955823816273053</v>
      </c>
      <c r="K202" s="21">
        <f t="shared" si="28"/>
        <v>-24.939502553404974</v>
      </c>
      <c r="L202" s="21">
        <f t="shared" si="28"/>
        <v>-24.932684393598848</v>
      </c>
      <c r="M202" s="21">
        <f t="shared" si="28"/>
        <v>-24.935621017697066</v>
      </c>
      <c r="N202" s="21">
        <f t="shared" si="28"/>
        <v>-24.948631144720025</v>
      </c>
      <c r="O202" s="21">
        <f t="shared" si="28"/>
        <v>-24.972107511365493</v>
      </c>
      <c r="P202" s="21">
        <f t="shared" si="28"/>
        <v>-24.985541098685907</v>
      </c>
      <c r="Q202" s="21">
        <f t="shared" si="28"/>
        <v>-24.997288621935649</v>
      </c>
      <c r="R202" s="21">
        <f t="shared" si="28"/>
        <v>-25.015446986000342</v>
      </c>
      <c r="S202" s="21">
        <f t="shared" si="28"/>
        <v>-25.03816180293521</v>
      </c>
      <c r="T202" s="21">
        <f t="shared" si="28"/>
        <v>-25.067262441544361</v>
      </c>
      <c r="U202" s="21">
        <f t="shared" si="28"/>
        <v>-25.102739968452134</v>
      </c>
      <c r="V202" s="21">
        <f t="shared" si="28"/>
        <v>-25.144599549197451</v>
      </c>
      <c r="W202" s="21">
        <f t="shared" si="28"/>
        <v>-25.192860547669937</v>
      </c>
      <c r="X202" s="21">
        <f t="shared" si="28"/>
        <v>-25.247556665792651</v>
      </c>
      <c r="Y202" s="21">
        <f t="shared" si="28"/>
        <v>-25.308736129101582</v>
      </c>
      <c r="Z202" s="21">
        <f t="shared" si="28"/>
        <v>-25.376461915371248</v>
      </c>
      <c r="AA202" s="21">
        <f t="shared" si="28"/>
        <v>-25.450812040936128</v>
      </c>
      <c r="AB202" s="21">
        <f t="shared" si="28"/>
        <v>-25.531879878473418</v>
      </c>
      <c r="AC202" s="21">
        <f t="shared" si="28"/>
        <v>-41.787248390590506</v>
      </c>
      <c r="AD202" s="21">
        <f t="shared" si="28"/>
        <v>-42.047037771574765</v>
      </c>
      <c r="AE202" s="21">
        <f t="shared" si="28"/>
        <v>-42.314158753401728</v>
      </c>
      <c r="AF202" s="21">
        <f t="shared" si="28"/>
        <v>-42.58863923705335</v>
      </c>
      <c r="AG202" s="21">
        <f t="shared" si="28"/>
        <v>-42.870689202708618</v>
      </c>
      <c r="AH202" s="21">
        <f t="shared" si="28"/>
        <v>-43.160737169525547</v>
      </c>
      <c r="AI202" s="21">
        <f t="shared" si="28"/>
        <v>-43.459497595084081</v>
      </c>
      <c r="AJ202" s="21">
        <f t="shared" si="28"/>
        <v>-41.986775629135906</v>
      </c>
      <c r="AK202" s="21">
        <f t="shared" si="28"/>
        <v>-42.394117542941977</v>
      </c>
      <c r="AL202" s="21">
        <f t="shared" si="28"/>
        <v>-42.810039861288146</v>
      </c>
      <c r="AM202" s="21">
        <f t="shared" si="28"/>
        <v>-43.235023897419595</v>
      </c>
      <c r="AN202" s="21">
        <f t="shared" si="28"/>
        <v>-43.669557372485961</v>
      </c>
      <c r="AO202" s="21">
        <f t="shared" si="28"/>
        <v>-44.114132245497274</v>
      </c>
      <c r="AP202" s="21">
        <f t="shared" si="28"/>
        <v>-44.569287857605723</v>
      </c>
      <c r="AQ202" s="21">
        <f t="shared" si="28"/>
        <v>-45.035595902701331</v>
      </c>
      <c r="AR202" s="21">
        <f t="shared" si="28"/>
        <v>-45.513657405104325</v>
      </c>
      <c r="AS202" s="21">
        <f t="shared" si="28"/>
        <v>-46.004106253934985</v>
      </c>
      <c r="AT202" s="21">
        <f t="shared" si="28"/>
        <v>-46.50761483426858</v>
      </c>
      <c r="AU202" s="21">
        <f t="shared" si="28"/>
        <v>-47.024897923158477</v>
      </c>
      <c r="AV202" s="21">
        <f t="shared" si="28"/>
        <v>-47.556713442335855</v>
      </c>
      <c r="AW202" s="21">
        <f t="shared" si="28"/>
        <v>-48.103865890092699</v>
      </c>
      <c r="AX202" s="21">
        <f t="shared" si="28"/>
        <v>-48.667210384144092</v>
      </c>
      <c r="AY202" s="21">
        <f t="shared" si="28"/>
        <v>-49.247656580286709</v>
      </c>
      <c r="AZ202" s="21">
        <f t="shared" si="28"/>
        <v>-49.846172531358825</v>
      </c>
      <c r="BA202" s="21">
        <f t="shared" si="28"/>
        <v>-50.46378888532206</v>
      </c>
      <c r="BB202" s="21">
        <f t="shared" si="28"/>
        <v>-51.096303339296924</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46" t="s">
        <v>501</v>
      </c>
      <c r="B204" s="150" t="s">
        <v>502</v>
      </c>
      <c r="C204" s="19"/>
      <c r="D204" s="135" t="s">
        <v>389</v>
      </c>
      <c r="E204" s="21">
        <f>E200</f>
        <v>-23.032193562917907</v>
      </c>
      <c r="F204" s="21">
        <f>F200+E204</f>
        <v>-45.903024647317849</v>
      </c>
      <c r="G204" s="21">
        <f t="shared" ref="G204:BB206" si="29">G200+F204</f>
        <v>-68.494736784471755</v>
      </c>
      <c r="H204" s="21">
        <f t="shared" si="29"/>
        <v>-91.011570991427746</v>
      </c>
      <c r="I204" s="21">
        <f t="shared" si="29"/>
        <v>-113.43896578927004</v>
      </c>
      <c r="J204" s="21">
        <f t="shared" si="29"/>
        <v>-135.4759693973707</v>
      </c>
      <c r="K204" s="21">
        <f t="shared" si="29"/>
        <v>-157.51176592885221</v>
      </c>
      <c r="L204" s="21">
        <f t="shared" si="29"/>
        <v>-179.57325738752729</v>
      </c>
      <c r="M204" s="21">
        <f t="shared" si="29"/>
        <v>-201.66839571701075</v>
      </c>
      <c r="N204" s="21">
        <f t="shared" si="29"/>
        <v>-223.78803991388784</v>
      </c>
      <c r="O204" s="21">
        <f t="shared" si="29"/>
        <v>-245.95894074770291</v>
      </c>
      <c r="P204" s="21">
        <f t="shared" si="29"/>
        <v>-268.16949007305845</v>
      </c>
      <c r="Q204" s="21">
        <f t="shared" si="29"/>
        <v>-290.41651303697159</v>
      </c>
      <c r="R204" s="21">
        <f t="shared" si="29"/>
        <v>-312.7208760606473</v>
      </c>
      <c r="S204" s="21">
        <f t="shared" si="29"/>
        <v>-335.07135589547738</v>
      </c>
      <c r="T204" s="21">
        <f t="shared" si="29"/>
        <v>-357.47303726659908</v>
      </c>
      <c r="U204" s="21">
        <f t="shared" si="29"/>
        <v>-379.93106161020921</v>
      </c>
      <c r="V204" s="21">
        <f t="shared" si="29"/>
        <v>-402.46503390448947</v>
      </c>
      <c r="W204" s="21">
        <f t="shared" si="29"/>
        <v>-425.06550159125618</v>
      </c>
      <c r="X204" s="21">
        <f t="shared" si="29"/>
        <v>-447.7515644303237</v>
      </c>
      <c r="Y204" s="21">
        <f t="shared" si="29"/>
        <v>-470.51467602194413</v>
      </c>
      <c r="Z204" s="21">
        <f t="shared" si="29"/>
        <v>-493.37351164304738</v>
      </c>
      <c r="AA204" s="21">
        <f t="shared" si="29"/>
        <v>-516.33318936370461</v>
      </c>
      <c r="AB204" s="21">
        <f t="shared" si="29"/>
        <v>-539.39899242708236</v>
      </c>
      <c r="AC204" s="21">
        <f t="shared" si="29"/>
        <v>-578.74580560250342</v>
      </c>
      <c r="AD204" s="21">
        <f t="shared" si="29"/>
        <v>-618.37801288565197</v>
      </c>
      <c r="AE204" s="21">
        <f t="shared" si="29"/>
        <v>-658.303887895</v>
      </c>
      <c r="AF204" s="21">
        <f t="shared" si="29"/>
        <v>-698.53050794645208</v>
      </c>
      <c r="AG204" s="21">
        <f t="shared" si="29"/>
        <v>-739.06548329983787</v>
      </c>
      <c r="AH204" s="21">
        <f t="shared" si="29"/>
        <v>-779.91699307913927</v>
      </c>
      <c r="AI204" s="21">
        <f t="shared" si="29"/>
        <v>-821.09385389205522</v>
      </c>
      <c r="AJ204" s="21">
        <f t="shared" si="29"/>
        <v>-860.81370443648677</v>
      </c>
      <c r="AK204" s="21">
        <f t="shared" si="29"/>
        <v>-900.95681308895678</v>
      </c>
      <c r="AL204" s="21">
        <f t="shared" si="29"/>
        <v>-941.53200238115289</v>
      </c>
      <c r="AM204" s="21">
        <f t="shared" si="29"/>
        <v>-982.54856217699455</v>
      </c>
      <c r="AN204" s="21">
        <f t="shared" si="29"/>
        <v>-1024.0162439465978</v>
      </c>
      <c r="AO204" s="21">
        <f t="shared" si="29"/>
        <v>-1065.9452751043589</v>
      </c>
      <c r="AP204" s="21">
        <f t="shared" si="29"/>
        <v>-1108.3464102075477</v>
      </c>
      <c r="AQ204" s="21">
        <f t="shared" si="29"/>
        <v>-1151.2309664398686</v>
      </c>
      <c r="AR204" s="21">
        <f t="shared" si="29"/>
        <v>-1194.6108474061932</v>
      </c>
      <c r="AS204" s="21">
        <f t="shared" si="29"/>
        <v>-1238.498577387558</v>
      </c>
      <c r="AT204" s="21">
        <f t="shared" si="29"/>
        <v>-1282.9073416788349</v>
      </c>
      <c r="AU204" s="21">
        <f t="shared" si="29"/>
        <v>-1327.8510293476393</v>
      </c>
      <c r="AV204" s="21">
        <f t="shared" si="29"/>
        <v>-1373.3442763975406</v>
      </c>
      <c r="AW204" s="21">
        <f t="shared" si="29"/>
        <v>-1419.4025124410709</v>
      </c>
      <c r="AX204" s="21">
        <f t="shared" si="29"/>
        <v>-1466.0420119852195</v>
      </c>
      <c r="AY204" s="21">
        <f t="shared" si="29"/>
        <v>-1513.2799493949747</v>
      </c>
      <c r="AZ204" s="21">
        <f t="shared" si="29"/>
        <v>-1561.1344575617009</v>
      </c>
      <c r="BA204" s="21">
        <f t="shared" si="29"/>
        <v>-1609.6246908047647</v>
      </c>
      <c r="BB204" s="21">
        <f t="shared" si="29"/>
        <v>-1658.7655924755782</v>
      </c>
    </row>
    <row r="205" spans="1:54" outlineLevel="2">
      <c r="A205" s="447"/>
      <c r="B205" s="150" t="s">
        <v>503</v>
      </c>
      <c r="C205" s="19"/>
      <c r="D205" s="135" t="s">
        <v>389</v>
      </c>
      <c r="E205" s="21">
        <f>E201</f>
        <v>-19.915398407792743</v>
      </c>
      <c r="F205" s="21">
        <f t="shared" ref="F205:U206" si="30">F201+E205</f>
        <v>-39.694736170971794</v>
      </c>
      <c r="G205" s="21">
        <f t="shared" si="30"/>
        <v>-59.246453769433458</v>
      </c>
      <c r="H205" s="21">
        <f t="shared" si="30"/>
        <v>-78.770530956832346</v>
      </c>
      <c r="I205" s="21">
        <f t="shared" si="30"/>
        <v>-98.23154239568747</v>
      </c>
      <c r="J205" s="21">
        <f t="shared" si="30"/>
        <v>-117.33187098798385</v>
      </c>
      <c r="K205" s="21">
        <f t="shared" si="30"/>
        <v>-136.4699713254945</v>
      </c>
      <c r="L205" s="21">
        <f t="shared" si="30"/>
        <v>-155.65484640608943</v>
      </c>
      <c r="M205" s="21">
        <f t="shared" si="30"/>
        <v>-174.89575553093675</v>
      </c>
      <c r="N205" s="21">
        <f t="shared" si="30"/>
        <v>-194.20228129869434</v>
      </c>
      <c r="O205" s="21">
        <f t="shared" si="30"/>
        <v>-213.58440358399525</v>
      </c>
      <c r="P205" s="21">
        <f t="shared" si="30"/>
        <v>-233.03159773850831</v>
      </c>
      <c r="Q205" s="21">
        <f t="shared" si="30"/>
        <v>-252.54170028655585</v>
      </c>
      <c r="R205" s="21">
        <f t="shared" si="30"/>
        <v>-272.12064906761958</v>
      </c>
      <c r="S205" s="21">
        <f t="shared" si="30"/>
        <v>-291.77374382165721</v>
      </c>
      <c r="T205" s="21">
        <f t="shared" si="30"/>
        <v>-311.50688341427656</v>
      </c>
      <c r="U205" s="21">
        <f t="shared" si="30"/>
        <v>-331.32596238815631</v>
      </c>
      <c r="V205" s="21">
        <f t="shared" si="29"/>
        <v>-351.23688502178163</v>
      </c>
      <c r="W205" s="21">
        <f t="shared" si="29"/>
        <v>-371.24557947721701</v>
      </c>
      <c r="X205" s="21">
        <f t="shared" si="29"/>
        <v>-391.3580121006803</v>
      </c>
      <c r="Y205" s="21">
        <f t="shared" si="29"/>
        <v>-411.58020190135852</v>
      </c>
      <c r="Z205" s="21">
        <f t="shared" si="29"/>
        <v>-431.91823526438571</v>
      </c>
      <c r="AA205" s="21">
        <f t="shared" si="29"/>
        <v>-452.37828094226154</v>
      </c>
      <c r="AB205" s="21">
        <f t="shared" si="29"/>
        <v>-472.96660537728962</v>
      </c>
      <c r="AC205" s="21">
        <f t="shared" si="29"/>
        <v>-509.86021115203869</v>
      </c>
      <c r="AD205" s="21">
        <f t="shared" si="29"/>
        <v>-547.06340970263898</v>
      </c>
      <c r="AE205" s="21">
        <f t="shared" si="29"/>
        <v>-584.58372316546104</v>
      </c>
      <c r="AF205" s="21">
        <f t="shared" si="29"/>
        <v>-622.42888938825877</v>
      </c>
      <c r="AG205" s="21">
        <f t="shared" si="29"/>
        <v>-660.60693291854056</v>
      </c>
      <c r="AH205" s="21">
        <f t="shared" si="29"/>
        <v>-699.12624877163194</v>
      </c>
      <c r="AI205" s="21">
        <f t="shared" si="29"/>
        <v>-737.9957093307296</v>
      </c>
      <c r="AJ205" s="21">
        <f t="shared" si="29"/>
        <v>-775.42201304402431</v>
      </c>
      <c r="AK205" s="21">
        <f t="shared" si="29"/>
        <v>-813.28581705492445</v>
      </c>
      <c r="AL205" s="21">
        <f t="shared" si="29"/>
        <v>-851.59625303985058</v>
      </c>
      <c r="AM205" s="21">
        <f t="shared" si="29"/>
        <v>-890.36288673657384</v>
      </c>
      <c r="AN205" s="21">
        <f t="shared" si="29"/>
        <v>-929.59573726644703</v>
      </c>
      <c r="AO205" s="21">
        <f t="shared" si="29"/>
        <v>-969.30529697234601</v>
      </c>
      <c r="AP205" s="21">
        <f t="shared" si="29"/>
        <v>-1009.5025669665637</v>
      </c>
      <c r="AQ205" s="21">
        <f t="shared" si="29"/>
        <v>-1050.199089093406</v>
      </c>
      <c r="AR205" s="21">
        <f t="shared" si="29"/>
        <v>-1091.4069784118562</v>
      </c>
      <c r="AS205" s="21">
        <f t="shared" si="29"/>
        <v>-1133.1389584943936</v>
      </c>
      <c r="AT205" s="21">
        <f t="shared" si="29"/>
        <v>-1175.4084003594967</v>
      </c>
      <c r="AU205" s="21">
        <f t="shared" si="29"/>
        <v>-1218.2293645867244</v>
      </c>
      <c r="AV205" s="21">
        <f t="shared" si="29"/>
        <v>-1261.6166457031632</v>
      </c>
      <c r="AW205" s="21">
        <f t="shared" si="29"/>
        <v>-1305.5858198808401</v>
      </c>
      <c r="AX205" s="21">
        <f t="shared" si="29"/>
        <v>-1350.153296306001</v>
      </c>
      <c r="AY205" s="21">
        <f t="shared" si="29"/>
        <v>-1395.3363723475777</v>
      </c>
      <c r="AZ205" s="21">
        <f t="shared" si="29"/>
        <v>-1441.1532926859813</v>
      </c>
      <c r="BA205" s="21">
        <f t="shared" si="29"/>
        <v>-1487.6233127095293</v>
      </c>
      <c r="BB205" s="21">
        <f t="shared" si="29"/>
        <v>-1534.7614666892057</v>
      </c>
    </row>
    <row r="206" spans="1:54" outlineLevel="2">
      <c r="A206" s="448"/>
      <c r="B206" s="150" t="s">
        <v>504</v>
      </c>
      <c r="C206" s="19"/>
      <c r="D206" s="135" t="s">
        <v>389</v>
      </c>
      <c r="E206" s="21">
        <f>E202</f>
        <v>-26.168750996031051</v>
      </c>
      <c r="F206" s="21">
        <f t="shared" si="30"/>
        <v>-52.119441620358415</v>
      </c>
      <c r="G206" s="21">
        <f t="shared" si="29"/>
        <v>-77.754583806257102</v>
      </c>
      <c r="H206" s="21">
        <f t="shared" si="29"/>
        <v>-103.28454410942226</v>
      </c>
      <c r="I206" s="21">
        <f t="shared" si="29"/>
        <v>-128.67769381517067</v>
      </c>
      <c r="J206" s="21">
        <f t="shared" si="29"/>
        <v>-153.63351763144374</v>
      </c>
      <c r="K206" s="21">
        <f t="shared" si="29"/>
        <v>-178.5730201848487</v>
      </c>
      <c r="L206" s="21">
        <f t="shared" si="29"/>
        <v>-203.50570457844753</v>
      </c>
      <c r="M206" s="21">
        <f t="shared" si="29"/>
        <v>-228.44132559614459</v>
      </c>
      <c r="N206" s="21">
        <f t="shared" si="29"/>
        <v>-253.38995674086462</v>
      </c>
      <c r="O206" s="21">
        <f t="shared" si="29"/>
        <v>-278.36206425223008</v>
      </c>
      <c r="P206" s="21">
        <f t="shared" si="29"/>
        <v>-303.34760535091601</v>
      </c>
      <c r="Q206" s="21">
        <f t="shared" si="29"/>
        <v>-328.34489397285165</v>
      </c>
      <c r="R206" s="21">
        <f t="shared" si="29"/>
        <v>-353.36034095885202</v>
      </c>
      <c r="S206" s="21">
        <f t="shared" si="29"/>
        <v>-378.39850276178726</v>
      </c>
      <c r="T206" s="21">
        <f t="shared" si="29"/>
        <v>-403.46576520333161</v>
      </c>
      <c r="U206" s="21">
        <f t="shared" si="29"/>
        <v>-428.56850517178373</v>
      </c>
      <c r="V206" s="21">
        <f t="shared" si="29"/>
        <v>-453.71310472098116</v>
      </c>
      <c r="W206" s="21">
        <f t="shared" si="29"/>
        <v>-478.90596526865113</v>
      </c>
      <c r="X206" s="21">
        <f t="shared" si="29"/>
        <v>-504.1535219344438</v>
      </c>
      <c r="Y206" s="21">
        <f t="shared" si="29"/>
        <v>-529.46225806354539</v>
      </c>
      <c r="Z206" s="21">
        <f t="shared" si="29"/>
        <v>-554.83871997891663</v>
      </c>
      <c r="AA206" s="21">
        <f t="shared" si="29"/>
        <v>-580.2895320198528</v>
      </c>
      <c r="AB206" s="21">
        <f t="shared" si="29"/>
        <v>-605.82141189832623</v>
      </c>
      <c r="AC206" s="21">
        <f t="shared" si="29"/>
        <v>-647.60866028891678</v>
      </c>
      <c r="AD206" s="21">
        <f t="shared" si="29"/>
        <v>-689.65569806049155</v>
      </c>
      <c r="AE206" s="21">
        <f t="shared" si="29"/>
        <v>-731.96985681389333</v>
      </c>
      <c r="AF206" s="21">
        <f t="shared" si="29"/>
        <v>-774.5584960509467</v>
      </c>
      <c r="AG206" s="21">
        <f t="shared" si="29"/>
        <v>-817.42918525365531</v>
      </c>
      <c r="AH206" s="21">
        <f t="shared" si="29"/>
        <v>-860.58992242318084</v>
      </c>
      <c r="AI206" s="21">
        <f t="shared" si="29"/>
        <v>-904.04942001826487</v>
      </c>
      <c r="AJ206" s="21">
        <f t="shared" si="29"/>
        <v>-946.03619564740075</v>
      </c>
      <c r="AK206" s="21">
        <f t="shared" si="29"/>
        <v>-988.43031319034276</v>
      </c>
      <c r="AL206" s="21">
        <f t="shared" si="29"/>
        <v>-1031.2403530516308</v>
      </c>
      <c r="AM206" s="21">
        <f t="shared" si="29"/>
        <v>-1074.4753769490503</v>
      </c>
      <c r="AN206" s="21">
        <f t="shared" si="29"/>
        <v>-1118.1449343215363</v>
      </c>
      <c r="AO206" s="21">
        <f t="shared" si="29"/>
        <v>-1162.2590665670336</v>
      </c>
      <c r="AP206" s="21">
        <f t="shared" si="29"/>
        <v>-1206.8283544246394</v>
      </c>
      <c r="AQ206" s="21">
        <f t="shared" si="29"/>
        <v>-1251.8639503273407</v>
      </c>
      <c r="AR206" s="21">
        <f t="shared" si="29"/>
        <v>-1297.3776077324451</v>
      </c>
      <c r="AS206" s="21">
        <f t="shared" si="29"/>
        <v>-1343.38171398638</v>
      </c>
      <c r="AT206" s="21">
        <f t="shared" si="29"/>
        <v>-1389.8893288206486</v>
      </c>
      <c r="AU206" s="21">
        <f t="shared" si="29"/>
        <v>-1436.9142267438071</v>
      </c>
      <c r="AV206" s="21">
        <f t="shared" si="29"/>
        <v>-1484.470940186143</v>
      </c>
      <c r="AW206" s="21">
        <f t="shared" si="29"/>
        <v>-1532.5748060762357</v>
      </c>
      <c r="AX206" s="21">
        <f t="shared" si="29"/>
        <v>-1581.2420164603798</v>
      </c>
      <c r="AY206" s="21">
        <f t="shared" si="29"/>
        <v>-1630.4896730406665</v>
      </c>
      <c r="AZ206" s="21">
        <f t="shared" si="29"/>
        <v>-1680.3358455720254</v>
      </c>
      <c r="BA206" s="21">
        <f t="shared" si="29"/>
        <v>-1730.7996344573476</v>
      </c>
      <c r="BB206" s="21">
        <f t="shared" si="29"/>
        <v>-1781.8959377966444</v>
      </c>
    </row>
    <row r="207" spans="1:54" outlineLevel="1">
      <c r="B207" s="150"/>
      <c r="C207" s="19"/>
      <c r="D207" s="19"/>
      <c r="E207" s="15"/>
    </row>
    <row r="208" spans="1:54" outlineLevel="1">
      <c r="A208" s="4" t="s">
        <v>569</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4" t="s">
        <v>491</v>
      </c>
      <c r="B210" s="150" t="s">
        <v>570</v>
      </c>
      <c r="C210" s="19"/>
      <c r="D210" s="135" t="s">
        <v>389</v>
      </c>
      <c r="E210" s="21">
        <f>E190-Baseline!E190</f>
        <v>-1.9608392994611246E-2</v>
      </c>
      <c r="F210" s="21">
        <f>F190-Baseline!F190</f>
        <v>-0.13970712905604341</v>
      </c>
      <c r="G210" s="21">
        <f>G190-Baseline!G190</f>
        <v>-0.24855025281198098</v>
      </c>
      <c r="H210" s="21">
        <f>H190-Baseline!H190</f>
        <v>-0.34686686275454837</v>
      </c>
      <c r="I210" s="21">
        <f>I190-Baseline!I190</f>
        <v>-0.4353460606356378</v>
      </c>
      <c r="J210" s="21">
        <f>J190-Baseline!J190</f>
        <v>-0.49812920234093166</v>
      </c>
      <c r="K210" s="21">
        <f>K190-Baseline!K190</f>
        <v>-0.44953346832681984</v>
      </c>
      <c r="L210" s="21">
        <f>L190-Baseline!L190</f>
        <v>-0.40434398106466335</v>
      </c>
      <c r="M210" s="21">
        <f>M190-Baseline!M190</f>
        <v>-0.36236263128177498</v>
      </c>
      <c r="N210" s="21">
        <f>N190-Baseline!N190</f>
        <v>-0.32340160133658724</v>
      </c>
      <c r="O210" s="21">
        <f>O190-Baseline!O190</f>
        <v>-0.28728286906180617</v>
      </c>
      <c r="P210" s="21">
        <f>P190-Baseline!P190</f>
        <v>-0.25383773429635731</v>
      </c>
      <c r="Q210" s="21">
        <f>Q190-Baseline!Q190</f>
        <v>-0.22290636710851691</v>
      </c>
      <c r="R210" s="21">
        <f>R190-Baseline!R190</f>
        <v>-0.19433737675518226</v>
      </c>
      <c r="S210" s="21">
        <f>S190-Baseline!S190</f>
        <v>-0.16798740046301006</v>
      </c>
      <c r="T210" s="21">
        <f>T190-Baseline!T190</f>
        <v>-0.14372071115624421</v>
      </c>
      <c r="U210" s="21">
        <f>U190-Baseline!U190</f>
        <v>-0.12140884329350164</v>
      </c>
      <c r="V210" s="21">
        <f>V190-Baseline!V190</f>
        <v>-0.10093023601167767</v>
      </c>
      <c r="W210" s="21">
        <f>W190-Baseline!W190</f>
        <v>-8.2169892809520792E-2</v>
      </c>
      <c r="X210" s="21">
        <f>X190-Baseline!X190</f>
        <v>-6.5019057036380307E-2</v>
      </c>
      <c r="Y210" s="21">
        <f>Y190-Baseline!Y190</f>
        <v>-4.9374902483199402E-2</v>
      </c>
      <c r="Z210" s="21">
        <f>Z190-Baseline!Z190</f>
        <v>-3.5140238403079539E-2</v>
      </c>
      <c r="AA210" s="21">
        <f>AA190-Baseline!AA190</f>
        <v>-2.2223228317720421E-2</v>
      </c>
      <c r="AB210" s="21">
        <f>AB190-Baseline!AB190</f>
        <v>-1.0537121993805324E-2</v>
      </c>
      <c r="AC210" s="21">
        <f>AC190-Baseline!AC190</f>
        <v>7.5971720975071708E-19</v>
      </c>
      <c r="AD210" s="21">
        <f>AD190-Baseline!AD190</f>
        <v>7.3402628961421941E-19</v>
      </c>
      <c r="AE210" s="21">
        <f>AE190-Baseline!AE190</f>
        <v>7.0920414455480138E-19</v>
      </c>
      <c r="AF210" s="21">
        <f>AF190-Baseline!AF190</f>
        <v>6.852213957051221E-19</v>
      </c>
      <c r="AG210" s="21">
        <f>AG190-Baseline!AG190</f>
        <v>6.6204965768610828E-19</v>
      </c>
      <c r="AH210" s="21">
        <f>AH190-Baseline!AH190</f>
        <v>6.3966150501073283E-19</v>
      </c>
      <c r="AI210" s="21">
        <f>AI190-Baseline!AI190</f>
        <v>6.1803043962389645E-19</v>
      </c>
      <c r="AJ210" s="21">
        <f>AJ190-Baseline!AJ190</f>
        <v>6.0002955303290916E-19</v>
      </c>
      <c r="AK210" s="21">
        <f>AK190-Baseline!AK190</f>
        <v>5.8255296410962056E-19</v>
      </c>
      <c r="AL210" s="21">
        <f>AL190-Baseline!AL190</f>
        <v>5.6558540204817519E-19</v>
      </c>
      <c r="AM210" s="21">
        <f>AM190-Baseline!AM190</f>
        <v>5.491120408234711E-19</v>
      </c>
      <c r="AN210" s="21">
        <f>AN190-Baseline!AN190</f>
        <v>5.3311848623637969E-19</v>
      </c>
      <c r="AO210" s="21">
        <f>AO190-Baseline!AO190</f>
        <v>5.1759076333629096E-19</v>
      </c>
      <c r="AP210" s="21">
        <f>AP190-Baseline!AP190</f>
        <v>5.0251530420999119E-19</v>
      </c>
      <c r="AQ210" s="21">
        <f>AQ190-Baseline!AQ190</f>
        <v>4.8787893612620509E-19</v>
      </c>
      <c r="AR210" s="21">
        <f>AR190-Baseline!AR190</f>
        <v>4.7366887002544189E-19</v>
      </c>
      <c r="AS210" s="21">
        <f>AS190-Baseline!AS190</f>
        <v>4.5987268934508913E-19</v>
      </c>
      <c r="AT210" s="21">
        <f>AT190-Baseline!AT190</f>
        <v>4.4647833916998945E-19</v>
      </c>
      <c r="AU210" s="21">
        <f>AU190-Baseline!AU190</f>
        <v>4.3347411569901895E-19</v>
      </c>
      <c r="AV210" s="21">
        <f>AV190-Baseline!AV190</f>
        <v>4.2084865601846498E-19</v>
      </c>
      <c r="AW210" s="21">
        <f>AW190-Baseline!AW190</f>
        <v>4.0859092817326697E-19</v>
      </c>
      <c r="AX210" s="21">
        <f>AX190-Baseline!AX190</f>
        <v>3.9669022152744365E-19</v>
      </c>
      <c r="AY210" s="21">
        <f>AY190-Baseline!AY190</f>
        <v>3.8513613740528504E-19</v>
      </c>
      <c r="AZ210" s="21">
        <f>AZ190-Baseline!AZ190</f>
        <v>3.7391858000513113E-19</v>
      </c>
      <c r="BA210" s="21">
        <f>BA190-Baseline!BA190</f>
        <v>3.6302774757779719E-19</v>
      </c>
      <c r="BB210" s="21">
        <f>BB190-Baseline!BB190</f>
        <v>3.5245412386193902E-19</v>
      </c>
    </row>
    <row r="211" spans="1:54" outlineLevel="2">
      <c r="A211" s="475"/>
      <c r="B211" s="150" t="s">
        <v>493</v>
      </c>
      <c r="C211" s="19"/>
      <c r="D211" s="135" t="s">
        <v>389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5"/>
      <c r="B212" s="150" t="s">
        <v>568</v>
      </c>
      <c r="C212" s="19"/>
      <c r="D212" s="135" t="s">
        <v>389</v>
      </c>
      <c r="E212" s="21">
        <f>E192-Baseline!E192</f>
        <v>0</v>
      </c>
      <c r="F212" s="21">
        <f>F77*F186-Baseline!F77*Baseline!F186</f>
        <v>3.0929550453449028E-3</v>
      </c>
      <c r="G212" s="21">
        <f>G77*G186-Baseline!G77*Baseline!G186</f>
        <v>7.1479493635623337E-3</v>
      </c>
      <c r="H212" s="21">
        <f>H77*H186-Baseline!H77*Baseline!H186</f>
        <v>9.5372427503574997E-3</v>
      </c>
      <c r="I212" s="21">
        <f>I77*I186-Baseline!I77*Baseline!I186</f>
        <v>1.1337041371875523E-2</v>
      </c>
      <c r="J212" s="21">
        <f>J77*J186-Baseline!J77*Baseline!J186</f>
        <v>1.362172742385015E-2</v>
      </c>
      <c r="K212" s="21">
        <f>K77*K186-Baseline!K77*Baseline!K186</f>
        <v>1.3294121410383331E-2</v>
      </c>
      <c r="L212" s="21">
        <f>L77*L186-Baseline!L77*Baseline!L186</f>
        <v>1.2974401825929793E-2</v>
      </c>
      <c r="M212" s="21">
        <f>M77*M186-Baseline!M77*Baseline!M186</f>
        <v>1.2662378714865641E-2</v>
      </c>
      <c r="N212" s="21">
        <f>N77*N186-Baseline!N77*Baseline!N186</f>
        <v>1.2357866698430975E-2</v>
      </c>
      <c r="O212" s="21">
        <f>O77*O186-Baseline!O77*Baseline!O186</f>
        <v>1.2060684864446225E-2</v>
      </c>
      <c r="P212" s="21">
        <f>P77*P186-Baseline!P77*Baseline!P186</f>
        <v>1.1770656659660039E-2</v>
      </c>
      <c r="Q212" s="21">
        <f>Q77*Q186-Baseline!Q77*Baseline!Q186</f>
        <v>1.1487609784692543E-2</v>
      </c>
      <c r="R212" s="21">
        <f>R77*R186-Baseline!R77*Baseline!R186</f>
        <v>1.1211376091548764E-2</v>
      </c>
      <c r="S212" s="21">
        <f>S77*S186-Baseline!S77*Baseline!S186</f>
        <v>1.0941791483542351E-2</v>
      </c>
      <c r="T212" s="21">
        <f>T77*T186-Baseline!T77*Baseline!T186</f>
        <v>1.067869581769032E-2</v>
      </c>
      <c r="U212" s="21">
        <f>U77*U186-Baseline!U77*Baseline!U186</f>
        <v>1.0421932809433376E-2</v>
      </c>
      <c r="V212" s="21">
        <f>V77*V186-Baseline!V77*Baseline!V186</f>
        <v>1.0171349939629093E-2</v>
      </c>
      <c r="W212" s="21">
        <f>W77*W186-Baseline!W77*Baseline!W186</f>
        <v>9.9267983638300361E-3</v>
      </c>
      <c r="X212" s="21">
        <f>X77*X186-Baseline!X77*Baseline!X186</f>
        <v>9.6881328237214959E-3</v>
      </c>
      <c r="Y212" s="21">
        <f>Y77*Y186-Baseline!Y77*Baseline!Y186</f>
        <v>9.4552115607270393E-3</v>
      </c>
      <c r="Z212" s="21">
        <f>Z77*Z186-Baseline!Z77*Baseline!Z186</f>
        <v>9.2278962316076907E-3</v>
      </c>
      <c r="AA212" s="21">
        <f>AA77*AA186-Baseline!AA77*Baseline!AA186</f>
        <v>9.006051826231265E-3</v>
      </c>
      <c r="AB212" s="21">
        <f>AB77*AB186-Baseline!AB77*Baseline!AB186</f>
        <v>8.7895465872046552E-3</v>
      </c>
      <c r="AC212" s="21">
        <f>AC77*AC186-Baseline!AC77*Baseline!AC186</f>
        <v>8.5782519315018568E-3</v>
      </c>
      <c r="AD212" s="21">
        <f>AD77*AD186-Baseline!AD77*Baseline!AD186</f>
        <v>8.3720423739755967E-3</v>
      </c>
      <c r="AE212" s="21">
        <f>AE77*AE186-Baseline!AE77*Baseline!AE186</f>
        <v>8.1707954526891724E-3</v>
      </c>
      <c r="AF212" s="21">
        <f>AF77*AF186-Baseline!AF77*Baseline!AF186</f>
        <v>7.974391656071611E-3</v>
      </c>
      <c r="AG212" s="21">
        <f>AG77*AG186-Baseline!AG77*Baseline!AG186</f>
        <v>7.7827143518287567E-3</v>
      </c>
      <c r="AH212" s="21">
        <f>AH77*AH186-Baseline!AH77*Baseline!AH186</f>
        <v>7.5956497175350135E-3</v>
      </c>
      <c r="AI212" s="21">
        <f>AI77*AI186-Baseline!AI77*Baseline!AI186</f>
        <v>7.4130866729558709E-3</v>
      </c>
      <c r="AJ212" s="21">
        <f>AJ77*AJ186-Baseline!AJ77*Baseline!AJ186</f>
        <v>7.2700377693430962E-3</v>
      </c>
      <c r="AK212" s="21">
        <f>AK77*AK186-Baseline!AK77*Baseline!AK186</f>
        <v>7.1297544720151929E-3</v>
      </c>
      <c r="AL212" s="21">
        <f>AL77*AL186-Baseline!AL77*Baseline!AL186</f>
        <v>6.9921832628625502E-3</v>
      </c>
      <c r="AM212" s="21">
        <f>AM77*AM186-Baseline!AM77*Baseline!AM186</f>
        <v>6.8572716598946371E-3</v>
      </c>
      <c r="AN212" s="21">
        <f>AN77*AN186-Baseline!AN77*Baseline!AN186</f>
        <v>6.7249681971800479E-3</v>
      </c>
      <c r="AO212" s="21">
        <f>AO77*AO186-Baseline!AO77*Baseline!AO186</f>
        <v>6.5952224051597508E-3</v>
      </c>
      <c r="AP212" s="21">
        <f>AP77*AP186-Baseline!AP77*Baseline!AP186</f>
        <v>6.4679847913702848E-3</v>
      </c>
      <c r="AQ212" s="21">
        <f>AQ77*AQ186-Baseline!AQ77*Baseline!AQ186</f>
        <v>6.3432068215093507E-3</v>
      </c>
      <c r="AR212" s="21">
        <f>AR77*AR186-Baseline!AR77*Baseline!AR186</f>
        <v>6.2208409008900345E-3</v>
      </c>
      <c r="AS212" s="21">
        <f>AS77*AS186-Baseline!AS77*Baseline!AS186</f>
        <v>6.1008403562419766E-3</v>
      </c>
      <c r="AT212" s="21">
        <f>AT77*AT186-Baseline!AT77*Baseline!AT186</f>
        <v>5.9831594178666458E-3</v>
      </c>
      <c r="AU212" s="21">
        <f>AU77*AU186-Baseline!AU77*Baseline!AU186</f>
        <v>5.8677532021421674E-3</v>
      </c>
      <c r="AV212" s="21">
        <f>AV77*AV186-Baseline!AV77*Baseline!AV186</f>
        <v>5.7545776943737637E-3</v>
      </c>
      <c r="AW212" s="21">
        <f>AW77*AW186-Baseline!AW77*Baseline!AW186</f>
        <v>5.6435897319465633E-3</v>
      </c>
      <c r="AX212" s="21">
        <f>AX77*AX186-Baseline!AX77*Baseline!AX186</f>
        <v>5.5347469878520572E-3</v>
      </c>
      <c r="AY212" s="21">
        <f>AY77*AY186-Baseline!AY77*Baseline!AY186</f>
        <v>5.4280079544822835E-3</v>
      </c>
      <c r="AZ212" s="21">
        <f>AZ77*AZ186-Baseline!AZ77*Baseline!AZ186</f>
        <v>5.3233319277844471E-3</v>
      </c>
      <c r="BA212" s="21">
        <f>BA77*BA186-Baseline!BA77*Baseline!BA186</f>
        <v>5.2206789916867113E-3</v>
      </c>
      <c r="BB212" s="21">
        <f>BB77*BB186-Baseline!BB77*Baseline!BB186</f>
        <v>5.1200055429913571E-3</v>
      </c>
    </row>
    <row r="213" spans="1:54" outlineLevel="2">
      <c r="A213" s="475"/>
      <c r="B213" s="150" t="s">
        <v>494</v>
      </c>
      <c r="C213" s="19"/>
      <c r="D213" s="135" t="s">
        <v>389</v>
      </c>
      <c r="E213" s="21">
        <f>E193-Baseline!E193</f>
        <v>0</v>
      </c>
      <c r="F213" s="21">
        <f>F193-Baseline!F193</f>
        <v>1.8770195160511705E-2</v>
      </c>
      <c r="G213" s="21">
        <f>G193-Baseline!G193</f>
        <v>4.398540675164675E-2</v>
      </c>
      <c r="H213" s="21">
        <f>H193-Baseline!H193</f>
        <v>5.9497581761644547E-2</v>
      </c>
      <c r="I213" s="21">
        <f>I193-Baseline!I193</f>
        <v>7.1928344890858753E-2</v>
      </c>
      <c r="J213" s="21">
        <f>J193-Baseline!J193</f>
        <v>8.7868844731571194E-2</v>
      </c>
      <c r="K213" s="21">
        <f>K193-Baseline!K193</f>
        <v>8.6883939489519335E-2</v>
      </c>
      <c r="L213" s="21">
        <f>L193-Baseline!L193</f>
        <v>8.6170939701744054E-2</v>
      </c>
      <c r="M213" s="21">
        <f>M193-Baseline!M193</f>
        <v>8.5442031507326099E-2</v>
      </c>
      <c r="N213" s="21">
        <f>N193-Baseline!N193</f>
        <v>8.4436169922342152E-2</v>
      </c>
      <c r="O213" s="21">
        <f>O193-Baseline!O193</f>
        <v>8.3685240731404598E-2</v>
      </c>
      <c r="P213" s="21">
        <f>P193-Baseline!P193</f>
        <v>8.2921647632481665E-2</v>
      </c>
      <c r="Q213" s="21">
        <f>Q193-Baseline!Q193</f>
        <v>8.2146435449709898E-2</v>
      </c>
      <c r="R213" s="21">
        <f>R193-Baseline!R193</f>
        <v>8.1598502521377902E-2</v>
      </c>
      <c r="S213" s="21">
        <f>S193-Baseline!S193</f>
        <v>8.0797295758481269E-2</v>
      </c>
      <c r="T213" s="21">
        <f>T193-Baseline!T193</f>
        <v>7.9987489922614508E-2</v>
      </c>
      <c r="U213" s="21">
        <f>U193-Baseline!U193</f>
        <v>7.9169963154949841E-2</v>
      </c>
      <c r="V213" s="21">
        <f>V193-Baseline!V193</f>
        <v>7.856138425409398E-2</v>
      </c>
      <c r="W213" s="21">
        <f>W193-Baseline!W193</f>
        <v>7.7725712859775697E-2</v>
      </c>
      <c r="X213" s="21">
        <f>X193-Baseline!X193</f>
        <v>7.7090435536795177E-2</v>
      </c>
      <c r="Y213" s="21">
        <f>Y193-Baseline!Y193</f>
        <v>7.6240194312561904E-2</v>
      </c>
      <c r="Z213" s="21">
        <f>Z193-Baseline!Z193</f>
        <v>7.5582134769165421E-2</v>
      </c>
      <c r="AA213" s="21">
        <f>AA193-Baseline!AA193</f>
        <v>7.4911700569602502E-2</v>
      </c>
      <c r="AB213" s="21">
        <f>AB193-Baseline!AB193</f>
        <v>7.4229868586429326E-2</v>
      </c>
      <c r="AC213" s="21">
        <f>AC193-Baseline!AC193</f>
        <v>7.3495970388034237E-2</v>
      </c>
      <c r="AD213" s="21">
        <f>AD193-Baseline!AD193</f>
        <v>7.27639363485304E-2</v>
      </c>
      <c r="AE213" s="21">
        <f>AE193-Baseline!AE193</f>
        <v>7.2041700481986659E-2</v>
      </c>
      <c r="AF213" s="21">
        <f>AF193-Baseline!AF193</f>
        <v>7.1306672127538384E-2</v>
      </c>
      <c r="AG213" s="21">
        <f>AG193-Baseline!AG193</f>
        <v>7.0561966828647016E-2</v>
      </c>
      <c r="AH213" s="21">
        <f>AH193-Baseline!AH193</f>
        <v>6.9810993989869452E-2</v>
      </c>
      <c r="AI213" s="21">
        <f>AI193-Baseline!AI193</f>
        <v>6.9057932663054267E-2</v>
      </c>
      <c r="AJ213" s="21">
        <f>AJ193-Baseline!AJ193</f>
        <v>6.8632689690424797E-2</v>
      </c>
      <c r="AK213" s="21">
        <f>AK193-Baseline!AK193</f>
        <v>6.8197149867448736E-2</v>
      </c>
      <c r="AL213" s="21">
        <f>AL193-Baseline!AL193</f>
        <v>6.775282080562306E-2</v>
      </c>
      <c r="AM213" s="21">
        <f>AM193-Baseline!AM193</f>
        <v>6.7300554274781987E-2</v>
      </c>
      <c r="AN213" s="21">
        <f>AN193-Baseline!AN193</f>
        <v>6.6840729346808736E-2</v>
      </c>
      <c r="AO213" s="21">
        <f>AO193-Baseline!AO193</f>
        <v>6.6373525516946863E-2</v>
      </c>
      <c r="AP213" s="21">
        <f>AP193-Baseline!AP193</f>
        <v>6.5899446061242095E-2</v>
      </c>
      <c r="AQ213" s="21">
        <f>AQ193-Baseline!AQ193</f>
        <v>6.5419050144939206E-2</v>
      </c>
      <c r="AR213" s="21">
        <f>AR193-Baseline!AR193</f>
        <v>6.4932742951028466E-2</v>
      </c>
      <c r="AS213" s="21">
        <f>AS193-Baseline!AS193</f>
        <v>6.4440895796201048E-2</v>
      </c>
      <c r="AT213" s="21">
        <f>AT193-Baseline!AT193</f>
        <v>6.3943897891737045E-2</v>
      </c>
      <c r="AU213" s="21">
        <f>AU193-Baseline!AU193</f>
        <v>6.3442150275949238E-2</v>
      </c>
      <c r="AV213" s="21">
        <f>AV193-Baseline!AV193</f>
        <v>6.2936026377388821E-2</v>
      </c>
      <c r="AW213" s="21">
        <f>AW193-Baseline!AW193</f>
        <v>6.2425875901219285E-2</v>
      </c>
      <c r="AX213" s="21">
        <f>AX193-Baseline!AX193</f>
        <v>6.1912041737595125E-2</v>
      </c>
      <c r="AY213" s="21">
        <f>AY193-Baseline!AY193</f>
        <v>6.1394859038588656E-2</v>
      </c>
      <c r="AZ213" s="21">
        <f>AZ193-Baseline!AZ193</f>
        <v>6.0874650618018222E-2</v>
      </c>
      <c r="BA213" s="21">
        <f>BA193-Baseline!BA193</f>
        <v>6.035172590972504E-2</v>
      </c>
      <c r="BB213" s="21">
        <f>BB193-Baseline!BB193</f>
        <v>5.9826331546926959E-2</v>
      </c>
    </row>
    <row r="214" spans="1:54" outlineLevel="2">
      <c r="A214" s="475"/>
      <c r="B214" s="150" t="s">
        <v>495</v>
      </c>
      <c r="C214" s="19"/>
      <c r="D214" s="135" t="s">
        <v>389</v>
      </c>
      <c r="E214" s="21">
        <f>E194-Baseline!E194</f>
        <v>0</v>
      </c>
      <c r="F214" s="21">
        <f>F194-Baseline!F194</f>
        <v>9.3762598635698247E-3</v>
      </c>
      <c r="G214" s="21">
        <f>G194-Baseline!G194</f>
        <v>2.1998915131471009E-2</v>
      </c>
      <c r="H214" s="21">
        <f>H194-Baseline!H194</f>
        <v>2.9799323391248578E-2</v>
      </c>
      <c r="I214" s="21">
        <f>I194-Baseline!I194</f>
        <v>3.5962267523048652E-2</v>
      </c>
      <c r="J214" s="21">
        <f>J194-Baseline!J194</f>
        <v>4.3867541052426517E-2</v>
      </c>
      <c r="K214" s="21">
        <f>K194-Baseline!K194</f>
        <v>4.3464482755725786E-2</v>
      </c>
      <c r="L214" s="21">
        <f>L194-Baseline!L194</f>
        <v>4.306515242266018E-2</v>
      </c>
      <c r="M214" s="21">
        <f>M194-Baseline!M194</f>
        <v>4.2669515596041485E-2</v>
      </c>
      <c r="N214" s="21">
        <f>N194-Baseline!N194</f>
        <v>4.2277538120425451E-2</v>
      </c>
      <c r="O214" s="21">
        <f>O194-Baseline!O194</f>
        <v>4.1889186160581904E-2</v>
      </c>
      <c r="P214" s="21">
        <f>P194-Baseline!P194</f>
        <v>4.1504426216488977E-2</v>
      </c>
      <c r="Q214" s="21">
        <f>Q194-Baseline!Q194</f>
        <v>4.112322508652122E-2</v>
      </c>
      <c r="R214" s="21">
        <f>R194-Baseline!R194</f>
        <v>4.074554985879919E-2</v>
      </c>
      <c r="S214" s="21">
        <f>S194-Baseline!S194</f>
        <v>4.0362284382974511E-2</v>
      </c>
      <c r="T214" s="21">
        <f>T194-Baseline!T194</f>
        <v>3.9982648770411355E-2</v>
      </c>
      <c r="U214" s="21">
        <f>U194-Baseline!U194</f>
        <v>3.960660864418708E-2</v>
      </c>
      <c r="V214" s="21">
        <f>V194-Baseline!V194</f>
        <v>3.9234130003237055E-2</v>
      </c>
      <c r="W214" s="21">
        <f>W194-Baseline!W194</f>
        <v>3.8865179080614265E-2</v>
      </c>
      <c r="X214" s="21">
        <f>X194-Baseline!X194</f>
        <v>3.8499722508666956E-2</v>
      </c>
      <c r="Y214" s="21">
        <f>Y194-Baseline!Y194</f>
        <v>3.8137727199635485E-2</v>
      </c>
      <c r="Z214" s="21">
        <f>Z194-Baseline!Z194</f>
        <v>3.7779160378711651E-2</v>
      </c>
      <c r="AA214" s="21">
        <f>AA194-Baseline!AA194</f>
        <v>3.7423989574143501E-2</v>
      </c>
      <c r="AB214" s="21">
        <f>AB194-Baseline!AB194</f>
        <v>3.7072182663493436E-2</v>
      </c>
      <c r="AC214" s="21">
        <f>AC194-Baseline!AC194</f>
        <v>3.6700092404585494E-2</v>
      </c>
      <c r="AD214" s="21">
        <f>AD194-Baseline!AD194</f>
        <v>3.6328799750076524E-2</v>
      </c>
      <c r="AE214" s="21">
        <f>AE194-Baseline!AE194</f>
        <v>3.5956054489574729E-2</v>
      </c>
      <c r="AF214" s="21">
        <f>AF194-Baseline!AF194</f>
        <v>3.5580447138310767E-2</v>
      </c>
      <c r="AG214" s="21">
        <f>AG194-Baseline!AG194</f>
        <v>3.5201401184163927E-2</v>
      </c>
      <c r="AH214" s="21">
        <f>AH194-Baseline!AH194</f>
        <v>3.4819350981344588E-2</v>
      </c>
      <c r="AI214" s="21">
        <f>AI194-Baseline!AI194</f>
        <v>3.4436074187991661E-2</v>
      </c>
      <c r="AJ214" s="21">
        <f>AJ194-Baseline!AJ194</f>
        <v>3.4216475537314217E-2</v>
      </c>
      <c r="AK214" s="21">
        <f>AK194-Baseline!AK194</f>
        <v>3.3992418811428671E-2</v>
      </c>
      <c r="AL214" s="21">
        <f>AL194-Baseline!AL194</f>
        <v>3.3764218017425129E-2</v>
      </c>
      <c r="AM214" s="21">
        <f>AM194-Baseline!AM194</f>
        <v>3.3532226698584466E-2</v>
      </c>
      <c r="AN214" s="21">
        <f>AN194-Baseline!AN194</f>
        <v>3.3296701553652053E-2</v>
      </c>
      <c r="AO214" s="21">
        <f>AO194-Baseline!AO194</f>
        <v>3.3057782248120393E-2</v>
      </c>
      <c r="AP214" s="21">
        <f>AP194-Baseline!AP194</f>
        <v>3.2815697293672841E-2</v>
      </c>
      <c r="AQ214" s="21">
        <f>AQ194-Baseline!AQ194</f>
        <v>3.2570678175868117E-2</v>
      </c>
      <c r="AR214" s="21">
        <f>AR194-Baseline!AR194</f>
        <v>3.2322932764276668E-2</v>
      </c>
      <c r="AS214" s="21">
        <f>AS194-Baseline!AS194</f>
        <v>3.2072650697402061E-2</v>
      </c>
      <c r="AT214" s="21">
        <f>AT194-Baseline!AT194</f>
        <v>3.182001837426629E-2</v>
      </c>
      <c r="AU214" s="21">
        <f>AU194-Baseline!AU194</f>
        <v>3.1565224311265627E-2</v>
      </c>
      <c r="AV214" s="21">
        <f>AV194-Baseline!AV194</f>
        <v>3.1308447740349798E-2</v>
      </c>
      <c r="AW214" s="21">
        <f>AW194-Baseline!AW194</f>
        <v>3.1049859514653111E-2</v>
      </c>
      <c r="AX214" s="21">
        <f>AX194-Baseline!AX194</f>
        <v>3.0789624892865408E-2</v>
      </c>
      <c r="AY214" s="21">
        <f>AY194-Baseline!AY194</f>
        <v>3.0527904435357467E-2</v>
      </c>
      <c r="AZ214" s="21">
        <f>AZ194-Baseline!AZ194</f>
        <v>3.0264853242140788E-2</v>
      </c>
      <c r="BA214" s="21">
        <f>BA194-Baseline!BA194</f>
        <v>3.0000620429267544E-2</v>
      </c>
      <c r="BB214" s="21">
        <f>BB194-Baseline!BB194</f>
        <v>2.9735323907224664E-2</v>
      </c>
    </row>
    <row r="215" spans="1:54" outlineLevel="2">
      <c r="A215" s="475"/>
      <c r="B215" s="150" t="s">
        <v>496</v>
      </c>
      <c r="C215" s="19"/>
      <c r="D215" s="135" t="s">
        <v>389</v>
      </c>
      <c r="E215" s="21">
        <f>E195-Baseline!E195</f>
        <v>0</v>
      </c>
      <c r="F215" s="21">
        <f>F195-Baseline!F195</f>
        <v>2.8128779584145391E-2</v>
      </c>
      <c r="G215" s="21">
        <f>G195-Baseline!G195</f>
        <v>6.5996745394413026E-2</v>
      </c>
      <c r="H215" s="21">
        <f>H195-Baseline!H195</f>
        <v>8.939797017374751E-2</v>
      </c>
      <c r="I215" s="21">
        <f>I195-Baseline!I195</f>
        <v>0.1078868025691424</v>
      </c>
      <c r="J215" s="21">
        <f>J195-Baseline!J195</f>
        <v>0.13160262312837467</v>
      </c>
      <c r="K215" s="21">
        <f>K195-Baseline!K195</f>
        <v>0.1303934482671778</v>
      </c>
      <c r="L215" s="21">
        <f>L195-Baseline!L195</f>
        <v>0.12919545726798098</v>
      </c>
      <c r="M215" s="21">
        <f>M195-Baseline!M195</f>
        <v>0.12800854676125617</v>
      </c>
      <c r="N215" s="21">
        <f>N195-Baseline!N195</f>
        <v>0.12683261433505422</v>
      </c>
      <c r="O215" s="21">
        <f>O195-Baseline!O195</f>
        <v>0.1256675584817426</v>
      </c>
      <c r="P215" s="21">
        <f>P195-Baseline!P195</f>
        <v>0.12451327867444562</v>
      </c>
      <c r="Q215" s="21">
        <f>Q195-Baseline!Q195</f>
        <v>0.12336967525956233</v>
      </c>
      <c r="R215" s="21">
        <f>R195-Baseline!R195</f>
        <v>0.12223664957640068</v>
      </c>
      <c r="S215" s="21">
        <f>S195-Baseline!S195</f>
        <v>0.12108685312570522</v>
      </c>
      <c r="T215" s="21">
        <f>T195-Baseline!T195</f>
        <v>0.11994794628857264</v>
      </c>
      <c r="U215" s="21">
        <f>U195-Baseline!U195</f>
        <v>0.11881982595467466</v>
      </c>
      <c r="V215" s="21">
        <f>V195-Baseline!V195</f>
        <v>0.11770238998812932</v>
      </c>
      <c r="W215" s="21">
        <f>W195-Baseline!W195</f>
        <v>0.11659553724184146</v>
      </c>
      <c r="X215" s="21">
        <f>X195-Baseline!X195</f>
        <v>0.11549916752600264</v>
      </c>
      <c r="Y215" s="21">
        <f>Y195-Baseline!Y195</f>
        <v>0.11441318159890645</v>
      </c>
      <c r="Z215" s="21">
        <f>Z195-Baseline!Z195</f>
        <v>0.11333748111655506</v>
      </c>
      <c r="AA215" s="21">
        <f>AA195-Baseline!AA195</f>
        <v>0.112271968741541</v>
      </c>
      <c r="AB215" s="21">
        <f>AB195-Baseline!AB195</f>
        <v>0.11121654799048031</v>
      </c>
      <c r="AC215" s="21">
        <f>AC195-Baseline!AC195</f>
        <v>0.11010027721479787</v>
      </c>
      <c r="AD215" s="21">
        <f>AD195-Baseline!AD195</f>
        <v>0.10898639925240694</v>
      </c>
      <c r="AE215" s="21">
        <f>AE195-Baseline!AE195</f>
        <v>0.10786816347222583</v>
      </c>
      <c r="AF215" s="21">
        <f>AF195-Baseline!AF195</f>
        <v>0.1067413414200109</v>
      </c>
      <c r="AG215" s="21">
        <f>AG195-Baseline!AG195</f>
        <v>0.10560420355611377</v>
      </c>
      <c r="AH215" s="21">
        <f>AH195-Baseline!AH195</f>
        <v>0.10445805294844579</v>
      </c>
      <c r="AI215" s="21">
        <f>AI195-Baseline!AI195</f>
        <v>0.10330822256894212</v>
      </c>
      <c r="AJ215" s="21">
        <f>AJ195-Baseline!AJ195</f>
        <v>0.10264942661729837</v>
      </c>
      <c r="AK215" s="21">
        <f>AK195-Baseline!AK195</f>
        <v>0.10197725643989752</v>
      </c>
      <c r="AL215" s="21">
        <f>AL195-Baseline!AL195</f>
        <v>0.10129265405810806</v>
      </c>
      <c r="AM215" s="21">
        <f>AM195-Baseline!AM195</f>
        <v>0.10059668010196798</v>
      </c>
      <c r="AN215" s="21">
        <f>AN195-Baseline!AN195</f>
        <v>9.9890104667470503E-2</v>
      </c>
      <c r="AO215" s="21">
        <f>AO195-Baseline!AO195</f>
        <v>9.9173346751133984E-2</v>
      </c>
      <c r="AP215" s="21">
        <f>AP195-Baseline!AP195</f>
        <v>9.8447091888042237E-2</v>
      </c>
      <c r="AQ215" s="21">
        <f>AQ195-Baseline!AQ195</f>
        <v>9.7712034534879422E-2</v>
      </c>
      <c r="AR215" s="21">
        <f>AR195-Baseline!AR195</f>
        <v>9.6968798300350656E-2</v>
      </c>
      <c r="AS215" s="21">
        <f>AS195-Baseline!AS195</f>
        <v>9.6217952099946658E-2</v>
      </c>
      <c r="AT215" s="21">
        <f>AT195-Baseline!AT195</f>
        <v>9.5460055130754284E-2</v>
      </c>
      <c r="AU215" s="21">
        <f>AU195-Baseline!AU195</f>
        <v>9.4695672941954356E-2</v>
      </c>
      <c r="AV215" s="21">
        <f>AV195-Baseline!AV195</f>
        <v>9.3925343229400049E-2</v>
      </c>
      <c r="AW215" s="21">
        <f>AW195-Baseline!AW195</f>
        <v>9.3149578552491619E-2</v>
      </c>
      <c r="AX215" s="21">
        <f>AX195-Baseline!AX195</f>
        <v>9.2368874687299041E-2</v>
      </c>
      <c r="AY215" s="21">
        <f>AY195-Baseline!AY195</f>
        <v>9.1583713314935977E-2</v>
      </c>
      <c r="AZ215" s="21">
        <f>AZ195-Baseline!AZ195</f>
        <v>9.0794559735437375E-2</v>
      </c>
      <c r="BA215" s="21">
        <f>BA195-Baseline!BA195</f>
        <v>9.0001861296960861E-2</v>
      </c>
      <c r="BB215" s="21">
        <f>BB195-Baseline!BB195</f>
        <v>8.9205971730965672E-2</v>
      </c>
    </row>
    <row r="216" spans="1:54" outlineLevel="2">
      <c r="A216" s="475"/>
      <c r="B216" s="150" t="s">
        <v>287</v>
      </c>
      <c r="C216" s="19"/>
      <c r="D216" s="135" t="s">
        <v>389</v>
      </c>
      <c r="E216" s="21">
        <f>E196-Baseline!E196</f>
        <v>0</v>
      </c>
      <c r="F216" s="21">
        <f>F196-Baseline!F196</f>
        <v>1.3347260086849944E-2</v>
      </c>
      <c r="G216" s="21">
        <f>G196-Baseline!G196</f>
        <v>2.691243095142859E-2</v>
      </c>
      <c r="H216" s="21">
        <f>H196-Baseline!H196</f>
        <v>3.4681620806185864E-2</v>
      </c>
      <c r="I216" s="21">
        <f>I196-Baseline!I196</f>
        <v>4.017518319469926E-2</v>
      </c>
      <c r="J216" s="21">
        <f>J196-Baseline!J196</f>
        <v>4.9485255767735881E-2</v>
      </c>
      <c r="K216" s="21">
        <f>K196-Baseline!K196</f>
        <v>5.2658574584279583E-2</v>
      </c>
      <c r="L216" s="21">
        <f>L196-Baseline!L196</f>
        <v>5.6034477753695966E-2</v>
      </c>
      <c r="M216" s="21">
        <f>M196-Baseline!M196</f>
        <v>5.9636146284721914E-2</v>
      </c>
      <c r="N216" s="21">
        <f>N196-Baseline!N196</f>
        <v>6.3489866773186465E-2</v>
      </c>
      <c r="O216" s="21">
        <f>O196-Baseline!O196</f>
        <v>6.7625467604992329E-2</v>
      </c>
      <c r="P216" s="21">
        <f>P196-Baseline!P196</f>
        <v>7.1086247409691383E-2</v>
      </c>
      <c r="Q216" s="21">
        <f>Q196-Baseline!Q196</f>
        <v>7.4251225098649121E-2</v>
      </c>
      <c r="R216" s="21">
        <f>R196-Baseline!R196</f>
        <v>7.7503807067150099E-2</v>
      </c>
      <c r="S216" s="21">
        <f>S196-Baseline!S196</f>
        <v>8.0847004749865503E-2</v>
      </c>
      <c r="T216" s="21">
        <f>T196-Baseline!T196</f>
        <v>8.4283923180746623E-2</v>
      </c>
      <c r="U216" s="21">
        <f>U196-Baseline!U196</f>
        <v>8.781776403953967E-2</v>
      </c>
      <c r="V216" s="21">
        <f>V196-Baseline!V196</f>
        <v>9.1451828795451329E-2</v>
      </c>
      <c r="W216" s="21">
        <f>W196-Baseline!W196</f>
        <v>9.5189521950942435E-2</v>
      </c>
      <c r="X216" s="21">
        <f>X196-Baseline!X196</f>
        <v>9.9034354388987555E-2</v>
      </c>
      <c r="Y216" s="21">
        <f>Y196-Baseline!Y196</f>
        <v>0.10298994682706075</v>
      </c>
      <c r="Z216" s="21">
        <f>Z196-Baseline!Z196</f>
        <v>0.10706003338128234</v>
      </c>
      <c r="AA216" s="21">
        <f>AA196-Baseline!AA196</f>
        <v>0.11124846524430465</v>
      </c>
      <c r="AB216" s="21">
        <f>AB196-Baseline!AB196</f>
        <v>0.11555921448057882</v>
      </c>
      <c r="AC216" s="21">
        <f>AC196-Baseline!AC196</f>
        <v>0.23680539002621703</v>
      </c>
      <c r="AD216" s="21">
        <f>AD196-Baseline!AD196</f>
        <v>0.24588005879713082</v>
      </c>
      <c r="AE216" s="21">
        <f>AE196-Baseline!AE196</f>
        <v>0.25522306052346089</v>
      </c>
      <c r="AF216" s="21">
        <f>AF196-Baseline!AF196</f>
        <v>0.26484333411866068</v>
      </c>
      <c r="AG216" s="21">
        <f>AG196-Baseline!AG196</f>
        <v>0.27475010030329994</v>
      </c>
      <c r="AH216" s="21">
        <f>AH196-Baseline!AH196</f>
        <v>0.28495287071728459</v>
      </c>
      <c r="AI216" s="21">
        <f>AI196-Baseline!AI196</f>
        <v>0.29546145732318507</v>
      </c>
      <c r="AJ216" s="21">
        <f>AJ196-Baseline!AJ196</f>
        <v>0.17092851377365115</v>
      </c>
      <c r="AK216" s="21">
        <f>AK196-Baseline!AK196</f>
        <v>0.17457160503083857</v>
      </c>
      <c r="AL216" s="21">
        <f>AL196-Baseline!AL196</f>
        <v>0.17825504950764515</v>
      </c>
      <c r="AM216" s="21">
        <f>AM196-Baseline!AM196</f>
        <v>0.18198017336899364</v>
      </c>
      <c r="AN216" s="21">
        <f>AN196-Baseline!AN196</f>
        <v>0.18574830674985998</v>
      </c>
      <c r="AO216" s="21">
        <f>AO196-Baseline!AO196</f>
        <v>0.18956078436624457</v>
      </c>
      <c r="AP216" s="21">
        <f>AP196-Baseline!AP196</f>
        <v>0.19341894612068655</v>
      </c>
      <c r="AQ216" s="21">
        <f>AQ196-Baseline!AQ196</f>
        <v>0.19732413770267776</v>
      </c>
      <c r="AR216" s="21">
        <f>AR196-Baseline!AR196</f>
        <v>0.20127771118452831</v>
      </c>
      <c r="AS216" s="21">
        <f>AS196-Baseline!AS196</f>
        <v>0.20528102561274464</v>
      </c>
      <c r="AT216" s="21">
        <f>AT196-Baseline!AT196</f>
        <v>0.20933544759554046</v>
      </c>
      <c r="AU216" s="21">
        <f>AU196-Baseline!AU196</f>
        <v>0.21344235188666527</v>
      </c>
      <c r="AV216" s="21">
        <f>AV196-Baseline!AV196</f>
        <v>0.21760312196598663</v>
      </c>
      <c r="AW216" s="21">
        <f>AW196-Baseline!AW196</f>
        <v>0.22181915061697222</v>
      </c>
      <c r="AX216" s="21">
        <f>AX196-Baseline!AX196</f>
        <v>0.2260918405016743</v>
      </c>
      <c r="AY216" s="21">
        <f>AY196-Baseline!AY196</f>
        <v>0.23042260473327048</v>
      </c>
      <c r="AZ216" s="21">
        <f>AZ196-Baseline!AZ196</f>
        <v>0.23481286744666985</v>
      </c>
      <c r="BA216" s="21">
        <f>BA196-Baseline!BA196</f>
        <v>0.23926406436737802</v>
      </c>
      <c r="BB216" s="21">
        <f>BB196-Baseline!BB196</f>
        <v>0.24379924736210778</v>
      </c>
    </row>
    <row r="217" spans="1:54" outlineLevel="2">
      <c r="A217" s="475"/>
      <c r="B217" s="150" t="s">
        <v>290</v>
      </c>
      <c r="C217" s="19"/>
      <c r="D217" s="135"/>
      <c r="E217" s="21">
        <f>E197-Baseline!E197</f>
        <v>0</v>
      </c>
      <c r="F217" s="21">
        <f>F197-Baseline!F197</f>
        <v>0.20231937767796992</v>
      </c>
      <c r="G217" s="21">
        <f>G197-Baseline!G197</f>
        <v>0.39142833880772798</v>
      </c>
      <c r="H217" s="21">
        <f>H197-Baseline!H197</f>
        <v>0.48187870676932043</v>
      </c>
      <c r="I217" s="21">
        <f>I197-Baseline!I197</f>
        <v>0.54028017228100644</v>
      </c>
      <c r="J217" s="21">
        <f>J197-Baseline!J197</f>
        <v>0.65023228013704149</v>
      </c>
      <c r="K217" s="21">
        <f>K197-Baseline!K197</f>
        <v>0.66518042852774428</v>
      </c>
      <c r="L217" s="21">
        <f>L197-Baseline!L197</f>
        <v>0.67991227841614155</v>
      </c>
      <c r="M217" s="21">
        <f>M197-Baseline!M197</f>
        <v>0.69444470857554208</v>
      </c>
      <c r="N217" s="21">
        <f>N197-Baseline!N197</f>
        <v>0.70879497851029249</v>
      </c>
      <c r="O217" s="21">
        <f>O197-Baseline!O197</f>
        <v>0.72298082742419645</v>
      </c>
      <c r="P217" s="21">
        <f>P197-Baseline!P197</f>
        <v>0.73661708375341384</v>
      </c>
      <c r="Q217" s="21">
        <f>Q197-Baseline!Q197</f>
        <v>0.74988221159424562</v>
      </c>
      <c r="R217" s="21">
        <f>R197-Baseline!R197</f>
        <v>0.76294375675258941</v>
      </c>
      <c r="S217" s="21">
        <f>S197-Baseline!S197</f>
        <v>0.77581095308156378</v>
      </c>
      <c r="T217" s="21">
        <f>T197-Baseline!T197</f>
        <v>0.78849277575981702</v>
      </c>
      <c r="U217" s="21">
        <f>U197-Baseline!U197</f>
        <v>0.80099795310281685</v>
      </c>
      <c r="V217" s="21">
        <f>V197-Baseline!V197</f>
        <v>0.81333497817234779</v>
      </c>
      <c r="W217" s="21">
        <f>W197-Baseline!W197</f>
        <v>0.82551212020459097</v>
      </c>
      <c r="X217" s="21">
        <f>X197-Baseline!X197</f>
        <v>0.83753743587726959</v>
      </c>
      <c r="Y217" s="21">
        <f>Y197-Baseline!Y197</f>
        <v>0.84941878043627561</v>
      </c>
      <c r="Z217" s="21">
        <f>Z197-Baseline!Z197</f>
        <v>0.86116381870342451</v>
      </c>
      <c r="AA217" s="21">
        <f>AA197-Baseline!AA197</f>
        <v>0.87278003598624743</v>
      </c>
      <c r="AB217" s="21">
        <f>AB197-Baseline!AB197</f>
        <v>0.88427474891211055</v>
      </c>
      <c r="AC217" s="21">
        <f>AC197-Baseline!AC197</f>
        <v>1.7704194499987231</v>
      </c>
      <c r="AD217" s="21">
        <f>AD197-Baseline!AD197</f>
        <v>1.7928756437577924</v>
      </c>
      <c r="AE217" s="21">
        <f>AE197-Baseline!AE197</f>
        <v>1.8151120135710528</v>
      </c>
      <c r="AF217" s="21">
        <f>AF197-Baseline!AF197</f>
        <v>1.8371411180709316</v>
      </c>
      <c r="AG217" s="21">
        <f>AG197-Baseline!AG197</f>
        <v>1.8589752181841419</v>
      </c>
      <c r="AH217" s="21">
        <f>AH197-Baseline!AH197</f>
        <v>1.8806262943082928</v>
      </c>
      <c r="AI217" s="21">
        <f>AI197-Baseline!AI197</f>
        <v>1.9021060633729299</v>
      </c>
      <c r="AJ217" s="21">
        <f>AJ197-Baseline!AJ197</f>
        <v>1.9327630152177235</v>
      </c>
      <c r="AK217" s="21">
        <f>AK197-Baseline!AK197</f>
        <v>1.9635227425332289</v>
      </c>
      <c r="AL217" s="21">
        <f>AL197-Baseline!AL197</f>
        <v>1.9943959820120227</v>
      </c>
      <c r="AM217" s="21">
        <f>AM197-Baseline!AM197</f>
        <v>2.0253934777816198</v>
      </c>
      <c r="AN217" s="21">
        <f>AN197-Baseline!AN197</f>
        <v>2.0565259965442237</v>
      </c>
      <c r="AO217" s="21">
        <f>AO197-Baseline!AO197</f>
        <v>2.0878043432949838</v>
      </c>
      <c r="AP217" s="21">
        <f>AP197-Baseline!AP197</f>
        <v>2.1192393776759175</v>
      </c>
      <c r="AQ217" s="21">
        <f>AQ197-Baseline!AQ197</f>
        <v>2.1508420310241405</v>
      </c>
      <c r="AR217" s="21">
        <f>AR197-Baseline!AR197</f>
        <v>2.1826233241799855</v>
      </c>
      <c r="AS217" s="21">
        <f>AS197-Baseline!AS197</f>
        <v>2.2145943861216892</v>
      </c>
      <c r="AT217" s="21">
        <f>AT197-Baseline!AT197</f>
        <v>2.2467664735004931</v>
      </c>
      <c r="AU217" s="21">
        <f>AU197-Baseline!AU197</f>
        <v>2.2791509911534789</v>
      </c>
      <c r="AV217" s="21">
        <f>AV197-Baseline!AV197</f>
        <v>2.3117595136767335</v>
      </c>
      <c r="AW217" s="21">
        <f>AW197-Baseline!AW197</f>
        <v>2.3446038081481078</v>
      </c>
      <c r="AX217" s="21">
        <f>AX197-Baseline!AX197</f>
        <v>2.377695858094782</v>
      </c>
      <c r="AY217" s="21">
        <f>AY197-Baseline!AY197</f>
        <v>2.4110478888054701</v>
      </c>
      <c r="AZ217" s="21">
        <f>AZ197-Baseline!AZ197</f>
        <v>2.4446723940976014</v>
      </c>
      <c r="BA217" s="21">
        <f>BA197-Baseline!BA197</f>
        <v>2.478582164654064</v>
      </c>
      <c r="BB217" s="21">
        <f>BB197-Baseline!BB197</f>
        <v>2.5128915198247768</v>
      </c>
    </row>
    <row r="218" spans="1:54" outlineLevel="2">
      <c r="A218" s="476"/>
      <c r="B218" s="150" t="s">
        <v>476</v>
      </c>
      <c r="C218" s="19"/>
      <c r="D218" s="135" t="s">
        <v>389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4" t="s">
        <v>497</v>
      </c>
      <c r="B220" s="150" t="s">
        <v>498</v>
      </c>
      <c r="C220" s="19"/>
      <c r="D220" s="135" t="s">
        <v>389</v>
      </c>
      <c r="E220" s="21">
        <f>E200-Baseline!E200</f>
        <v>-1.9608392994609147E-2</v>
      </c>
      <c r="F220" s="21">
        <f>F200-Baseline!F200</f>
        <v>9.7822658914630267E-2</v>
      </c>
      <c r="G220" s="21">
        <f>G200-Baseline!G200</f>
        <v>0.22092387306238592</v>
      </c>
      <c r="H220" s="21">
        <f>H200-Baseline!H200</f>
        <v>0.2387282893329612</v>
      </c>
      <c r="I220" s="21">
        <f>I200-Baseline!I200</f>
        <v>0.22837468110279957</v>
      </c>
      <c r="J220" s="21">
        <f>J200-Baseline!J200</f>
        <v>0.30307890571926777</v>
      </c>
      <c r="K220" s="21">
        <f>K200-Baseline!K200</f>
        <v>0.36848359568510958</v>
      </c>
      <c r="L220" s="21">
        <f>L200-Baseline!L200</f>
        <v>0.43074811663284862</v>
      </c>
      <c r="M220" s="21">
        <f>M200-Baseline!M200</f>
        <v>0.48982263380068147</v>
      </c>
      <c r="N220" s="21">
        <f>N200-Baseline!N200</f>
        <v>0.5456772805676664</v>
      </c>
      <c r="O220" s="21">
        <f>O200-Baseline!O200</f>
        <v>0.59906935156323016</v>
      </c>
      <c r="P220" s="21">
        <f>P200-Baseline!P200</f>
        <v>0.64855790115888823</v>
      </c>
      <c r="Q220" s="21">
        <f>Q200-Baseline!Q200</f>
        <v>0.69486111481877799</v>
      </c>
      <c r="R220" s="21">
        <f>R200-Baseline!R200</f>
        <v>0.73892006567748325</v>
      </c>
      <c r="S220" s="21">
        <f>S200-Baseline!S200</f>
        <v>0.78040964461044382</v>
      </c>
      <c r="T220" s="21">
        <f>T200-Baseline!T200</f>
        <v>0.81972217352462451</v>
      </c>
      <c r="U220" s="21">
        <f>U200-Baseline!U200</f>
        <v>0.85699876981323797</v>
      </c>
      <c r="V220" s="21">
        <f>V200-Baseline!V200</f>
        <v>0.89258930514984414</v>
      </c>
      <c r="W220" s="21">
        <f>W200-Baseline!W200</f>
        <v>0.92618426056961667</v>
      </c>
      <c r="X220" s="21">
        <f>X200-Baseline!X200</f>
        <v>0.9583313015903947</v>
      </c>
      <c r="Y220" s="21">
        <f>Y200-Baseline!Y200</f>
        <v>0.98872923065342633</v>
      </c>
      <c r="Z220" s="21">
        <f>Z200-Baseline!Z200</f>
        <v>1.017893644682399</v>
      </c>
      <c r="AA220" s="21">
        <f>AA200-Baseline!AA200</f>
        <v>1.0457230253086678</v>
      </c>
      <c r="AB220" s="21">
        <f>AB200-Baseline!AB200</f>
        <v>1.0723162565725168</v>
      </c>
      <c r="AC220" s="21">
        <f>AC200-Baseline!AC200</f>
        <v>2.0892990623444803</v>
      </c>
      <c r="AD220" s="21">
        <f>AD200-Baseline!AD200</f>
        <v>2.11989168127743</v>
      </c>
      <c r="AE220" s="21">
        <f>AE200-Baseline!AE200</f>
        <v>2.1505475700291896</v>
      </c>
      <c r="AF220" s="21">
        <f>AF200-Baseline!AF200</f>
        <v>2.1812655159732017</v>
      </c>
      <c r="AG220" s="21">
        <f>AG200-Baseline!AG200</f>
        <v>2.2120699996679178</v>
      </c>
      <c r="AH220" s="21">
        <f>AH200-Baseline!AH200</f>
        <v>2.2429858087329819</v>
      </c>
      <c r="AI220" s="21">
        <f>AI200-Baseline!AI200</f>
        <v>2.274038540032123</v>
      </c>
      <c r="AJ220" s="21">
        <f>AJ200-Baseline!AJ200</f>
        <v>2.1795942564511392</v>
      </c>
      <c r="AK220" s="21">
        <f>AK200-Baseline!AK200</f>
        <v>2.213421251903533</v>
      </c>
      <c r="AL220" s="21">
        <f>AL200-Baseline!AL200</f>
        <v>2.247396035588153</v>
      </c>
      <c r="AM220" s="21">
        <f>AM200-Baseline!AM200</f>
        <v>2.2815314770852879</v>
      </c>
      <c r="AN220" s="21">
        <f>AN200-Baseline!AN200</f>
        <v>2.3158400008380724</v>
      </c>
      <c r="AO220" s="21">
        <f>AO200-Baseline!AO200</f>
        <v>2.3503338755833312</v>
      </c>
      <c r="AP220" s="21">
        <f>AP200-Baseline!AP200</f>
        <v>2.3850257546492202</v>
      </c>
      <c r="AQ220" s="21">
        <f>AQ200-Baseline!AQ200</f>
        <v>2.4199284256932643</v>
      </c>
      <c r="AR220" s="21">
        <f>AR200-Baseline!AR200</f>
        <v>2.4550546192164333</v>
      </c>
      <c r="AS220" s="21">
        <f>AS200-Baseline!AS200</f>
        <v>2.4904171478868804</v>
      </c>
      <c r="AT220" s="21">
        <f>AT200-Baseline!AT200</f>
        <v>2.526028978405634</v>
      </c>
      <c r="AU220" s="21">
        <f>AU200-Baseline!AU200</f>
        <v>2.5619032465182343</v>
      </c>
      <c r="AV220" s="21">
        <f>AV200-Baseline!AV200</f>
        <v>2.5980532397144813</v>
      </c>
      <c r="AW220" s="21">
        <f>AW200-Baseline!AW200</f>
        <v>2.6344924243982462</v>
      </c>
      <c r="AX220" s="21">
        <f>AX200-Baseline!AX200</f>
        <v>2.6712344873218967</v>
      </c>
      <c r="AY220" s="21">
        <f>AY200-Baseline!AY200</f>
        <v>2.7082933605318118</v>
      </c>
      <c r="AZ220" s="21">
        <f>AZ200-Baseline!AZ200</f>
        <v>2.7456832440900669</v>
      </c>
      <c r="BA220" s="21">
        <f>BA200-Baseline!BA200</f>
        <v>2.7834186339228495</v>
      </c>
      <c r="BB220" s="21">
        <f>BB200-Baseline!BB200</f>
        <v>2.8216371042768031</v>
      </c>
    </row>
    <row r="221" spans="1:54" outlineLevel="2">
      <c r="A221" s="475"/>
      <c r="B221" s="150" t="s">
        <v>499</v>
      </c>
      <c r="C221" s="19"/>
      <c r="D221" s="135" t="s">
        <v>389</v>
      </c>
      <c r="E221" s="21">
        <f>E201-Baseline!E201</f>
        <v>-1.96083929946127E-2</v>
      </c>
      <c r="F221" s="21">
        <f>F201-Baseline!F201</f>
        <v>8.8428723617688831E-2</v>
      </c>
      <c r="G221" s="21">
        <f>G201-Baseline!G201</f>
        <v>0.19893738144220663</v>
      </c>
      <c r="H221" s="21">
        <f>H201-Baseline!H201</f>
        <v>0.20903003096256612</v>
      </c>
      <c r="I221" s="21">
        <f>I201-Baseline!I201</f>
        <v>0.19240860373499302</v>
      </c>
      <c r="J221" s="21">
        <f>J201-Baseline!J201</f>
        <v>0.2590776020401222</v>
      </c>
      <c r="K221" s="21">
        <f>K201-Baseline!K201</f>
        <v>0.32506413895131203</v>
      </c>
      <c r="L221" s="21">
        <f>L201-Baseline!L201</f>
        <v>0.38764232935376697</v>
      </c>
      <c r="M221" s="21">
        <f>M201-Baseline!M201</f>
        <v>0.44705011788939331</v>
      </c>
      <c r="N221" s="21">
        <f>N201-Baseline!N201</f>
        <v>0.50351864876574837</v>
      </c>
      <c r="O221" s="21">
        <f>O201-Baseline!O201</f>
        <v>0.55727329699241324</v>
      </c>
      <c r="P221" s="21">
        <f>P201-Baseline!P201</f>
        <v>0.60714067974289421</v>
      </c>
      <c r="Q221" s="21">
        <f>Q201-Baseline!Q201</f>
        <v>0.65383790445559242</v>
      </c>
      <c r="R221" s="21">
        <f>R201-Baseline!R201</f>
        <v>0.69806711301490409</v>
      </c>
      <c r="S221" s="21">
        <f>S201-Baseline!S201</f>
        <v>0.73997463323493662</v>
      </c>
      <c r="T221" s="21">
        <f>T201-Baseline!T201</f>
        <v>0.77971733237242091</v>
      </c>
      <c r="U221" s="21">
        <f>U201-Baseline!U201</f>
        <v>0.81743541530247654</v>
      </c>
      <c r="V221" s="21">
        <f>V201-Baseline!V201</f>
        <v>0.85326205089898721</v>
      </c>
      <c r="W221" s="21">
        <f>W201-Baseline!W201</f>
        <v>0.88732372679045923</v>
      </c>
      <c r="X221" s="21">
        <f>X201-Baseline!X201</f>
        <v>0.91974058856226648</v>
      </c>
      <c r="Y221" s="21">
        <f>Y201-Baseline!Y201</f>
        <v>0.95062676354049813</v>
      </c>
      <c r="Z221" s="21">
        <f>Z201-Baseline!Z201</f>
        <v>0.98009067029194696</v>
      </c>
      <c r="AA221" s="21">
        <f>AA201-Baseline!AA201</f>
        <v>1.0082353143132075</v>
      </c>
      <c r="AB221" s="21">
        <f>AB201-Baseline!AB201</f>
        <v>1.0351585706495818</v>
      </c>
      <c r="AC221" s="21">
        <f>AC201-Baseline!AC201</f>
        <v>2.0525031843610293</v>
      </c>
      <c r="AD221" s="21">
        <f>AD201-Baseline!AD201</f>
        <v>2.0834565446789739</v>
      </c>
      <c r="AE221" s="21">
        <f>AE201-Baseline!AE201</f>
        <v>2.1144619240367817</v>
      </c>
      <c r="AF221" s="21">
        <f>AF201-Baseline!AF201</f>
        <v>2.1455392909839688</v>
      </c>
      <c r="AG221" s="21">
        <f>AG201-Baseline!AG201</f>
        <v>2.1767094340234365</v>
      </c>
      <c r="AH221" s="21">
        <f>AH201-Baseline!AH201</f>
        <v>2.2079941657244575</v>
      </c>
      <c r="AI221" s="21">
        <f>AI201-Baseline!AI201</f>
        <v>2.2394166815570671</v>
      </c>
      <c r="AJ221" s="21">
        <f>AJ201-Baseline!AJ201</f>
        <v>2.1451780422980278</v>
      </c>
      <c r="AK221" s="21">
        <f>AK201-Baseline!AK201</f>
        <v>2.1792165208475112</v>
      </c>
      <c r="AL221" s="21">
        <f>AL201-Baseline!AL201</f>
        <v>2.2134074327999542</v>
      </c>
      <c r="AM221" s="21">
        <f>AM201-Baseline!AM201</f>
        <v>2.2477631495090975</v>
      </c>
      <c r="AN221" s="21">
        <f>AN201-Baseline!AN201</f>
        <v>2.2822959730449099</v>
      </c>
      <c r="AO221" s="21">
        <f>AO201-Baseline!AO201</f>
        <v>2.3170181323145087</v>
      </c>
      <c r="AP221" s="21">
        <f>AP201-Baseline!AP201</f>
        <v>2.3519420058816465</v>
      </c>
      <c r="AQ221" s="21">
        <f>AQ201-Baseline!AQ201</f>
        <v>2.3870800537241976</v>
      </c>
      <c r="AR221" s="21">
        <f>AR201-Baseline!AR201</f>
        <v>2.4224448090296846</v>
      </c>
      <c r="AS221" s="21">
        <f>AS201-Baseline!AS201</f>
        <v>2.4580489027880787</v>
      </c>
      <c r="AT221" s="21">
        <f>AT201-Baseline!AT201</f>
        <v>2.4939050988881633</v>
      </c>
      <c r="AU221" s="21">
        <f>AU201-Baseline!AU201</f>
        <v>2.5300263205535529</v>
      </c>
      <c r="AV221" s="21">
        <f>AV201-Baseline!AV201</f>
        <v>2.5664256610774387</v>
      </c>
      <c r="AW221" s="21">
        <f>AW201-Baseline!AW201</f>
        <v>2.6031164080116795</v>
      </c>
      <c r="AX221" s="21">
        <f>AX201-Baseline!AX201</f>
        <v>2.6401120704771728</v>
      </c>
      <c r="AY221" s="21">
        <f>AY201-Baseline!AY201</f>
        <v>2.6774264059285784</v>
      </c>
      <c r="AZ221" s="21">
        <f>AZ201-Baseline!AZ201</f>
        <v>2.7150734467142001</v>
      </c>
      <c r="BA221" s="21">
        <f>BA201-Baseline!BA201</f>
        <v>2.7530675284423936</v>
      </c>
      <c r="BB221" s="21">
        <f>BB201-Baseline!BB201</f>
        <v>2.7915460966370986</v>
      </c>
    </row>
    <row r="222" spans="1:54" outlineLevel="2">
      <c r="A222" s="476"/>
      <c r="B222" s="150" t="s">
        <v>500</v>
      </c>
      <c r="C222" s="19"/>
      <c r="D222" s="135" t="s">
        <v>389</v>
      </c>
      <c r="E222" s="21">
        <f>E202-Baseline!E202</f>
        <v>-1.96083929946127E-2</v>
      </c>
      <c r="F222" s="21">
        <f>F202-Baseline!F202</f>
        <v>0.10718124333826751</v>
      </c>
      <c r="G222" s="21">
        <f>G202-Baseline!G202</f>
        <v>0.2429352117051522</v>
      </c>
      <c r="H222" s="21">
        <f>H202-Baseline!H202</f>
        <v>0.26862867774506327</v>
      </c>
      <c r="I222" s="21">
        <f>I202-Baseline!I202</f>
        <v>0.26433313878108677</v>
      </c>
      <c r="J222" s="21">
        <f>J202-Baseline!J202</f>
        <v>0.34681268411607391</v>
      </c>
      <c r="K222" s="21">
        <f>K202-Baseline!K202</f>
        <v>0.41199310446276272</v>
      </c>
      <c r="L222" s="21">
        <f>L202-Baseline!L202</f>
        <v>0.47377263419908289</v>
      </c>
      <c r="M222" s="21">
        <f>M202-Baseline!M202</f>
        <v>0.53238914905460888</v>
      </c>
      <c r="N222" s="21">
        <f>N202-Baseline!N202</f>
        <v>0.58807372498037935</v>
      </c>
      <c r="O222" s="21">
        <f>O202-Baseline!O202</f>
        <v>0.64105166931356905</v>
      </c>
      <c r="P222" s="21">
        <f>P202-Baseline!P202</f>
        <v>0.69014953220084863</v>
      </c>
      <c r="Q222" s="21">
        <f>Q202-Baseline!Q202</f>
        <v>0.73608435462863397</v>
      </c>
      <c r="R222" s="21">
        <f>R202-Baseline!R202</f>
        <v>0.77955821273250336</v>
      </c>
      <c r="S222" s="21">
        <f>S202-Baseline!S202</f>
        <v>0.82069920197766777</v>
      </c>
      <c r="T222" s="21">
        <f>T202-Baseline!T202</f>
        <v>0.85968262989058175</v>
      </c>
      <c r="U222" s="21">
        <f>U202-Baseline!U202</f>
        <v>0.89664863261295835</v>
      </c>
      <c r="V222" s="21">
        <f>V202-Baseline!V202</f>
        <v>0.93173031088387859</v>
      </c>
      <c r="W222" s="21">
        <f>W202-Baseline!W202</f>
        <v>0.9650540849516851</v>
      </c>
      <c r="X222" s="21">
        <f>X202-Baseline!X202</f>
        <v>0.99674003357959862</v>
      </c>
      <c r="Y222" s="21">
        <f>Y202-Baseline!Y202</f>
        <v>1.0269022179397709</v>
      </c>
      <c r="Z222" s="21">
        <f>Z202-Baseline!Z202</f>
        <v>1.0556489910297913</v>
      </c>
      <c r="AA222" s="21">
        <f>AA202-Baseline!AA202</f>
        <v>1.0830832934806054</v>
      </c>
      <c r="AB222" s="21">
        <f>AB202-Baseline!AB202</f>
        <v>1.1093029359765723</v>
      </c>
      <c r="AC222" s="21">
        <f>AC202-Baseline!AC202</f>
        <v>2.1259033691712403</v>
      </c>
      <c r="AD222" s="21">
        <f>AD202-Baseline!AD202</f>
        <v>2.1561141441813021</v>
      </c>
      <c r="AE222" s="21">
        <f>AE202-Baseline!AE202</f>
        <v>2.1863740330194332</v>
      </c>
      <c r="AF222" s="21">
        <f>AF202-Baseline!AF202</f>
        <v>2.2167001852656725</v>
      </c>
      <c r="AG222" s="21">
        <f>AG202-Baseline!AG202</f>
        <v>2.2471122363953882</v>
      </c>
      <c r="AH222" s="21">
        <f>AH202-Baseline!AH202</f>
        <v>2.2776328676915654</v>
      </c>
      <c r="AI222" s="21">
        <f>AI202-Baseline!AI202</f>
        <v>2.3082888299380144</v>
      </c>
      <c r="AJ222" s="21">
        <f>AJ202-Baseline!AJ202</f>
        <v>2.213610993378019</v>
      </c>
      <c r="AK222" s="21">
        <f>AK202-Baseline!AK202</f>
        <v>2.2472013584759836</v>
      </c>
      <c r="AL222" s="21">
        <f>AL202-Baseline!AL202</f>
        <v>2.2809358688406363</v>
      </c>
      <c r="AM222" s="21">
        <f>AM202-Baseline!AM202</f>
        <v>2.314827602912473</v>
      </c>
      <c r="AN222" s="21">
        <f>AN202-Baseline!AN202</f>
        <v>2.3488893761587306</v>
      </c>
      <c r="AO222" s="21">
        <f>AO202-Baseline!AO202</f>
        <v>2.3831336968175165</v>
      </c>
      <c r="AP222" s="21">
        <f>AP202-Baseline!AP202</f>
        <v>2.4175734004760159</v>
      </c>
      <c r="AQ222" s="21">
        <f>AQ202-Baseline!AQ202</f>
        <v>2.4522214100832116</v>
      </c>
      <c r="AR222" s="21">
        <f>AR202-Baseline!AR202</f>
        <v>2.4870906745657564</v>
      </c>
      <c r="AS222" s="21">
        <f>AS202-Baseline!AS202</f>
        <v>2.5221942041906189</v>
      </c>
      <c r="AT222" s="21">
        <f>AT202-Baseline!AT202</f>
        <v>2.5575451356446521</v>
      </c>
      <c r="AU222" s="21">
        <f>AU202-Baseline!AU202</f>
        <v>2.5931567691842403</v>
      </c>
      <c r="AV222" s="21">
        <f>AV202-Baseline!AV202</f>
        <v>2.6290425565664961</v>
      </c>
      <c r="AW222" s="21">
        <f>AW202-Baseline!AW202</f>
        <v>2.6652161270495114</v>
      </c>
      <c r="AX222" s="21">
        <f>AX202-Baseline!AX202</f>
        <v>2.701691320271614</v>
      </c>
      <c r="AY222" s="21">
        <f>AY202-Baseline!AY202</f>
        <v>2.7384822148081582</v>
      </c>
      <c r="AZ222" s="21">
        <f>AZ202-Baseline!AZ202</f>
        <v>2.7756031532074914</v>
      </c>
      <c r="BA222" s="21">
        <f>BA202-Baseline!BA202</f>
        <v>2.8130687693100924</v>
      </c>
      <c r="BB222" s="21">
        <f>BB202-Baseline!BB202</f>
        <v>2.8510167444608498</v>
      </c>
    </row>
    <row r="223" spans="1:54" outlineLevel="2">
      <c r="B223" s="19"/>
      <c r="C223" s="19"/>
      <c r="D223" s="19"/>
      <c r="E223" s="15"/>
    </row>
    <row r="224" spans="1:54" outlineLevel="2">
      <c r="A224" s="474" t="s">
        <v>501</v>
      </c>
      <c r="B224" s="150" t="s">
        <v>498</v>
      </c>
      <c r="C224" s="19"/>
      <c r="D224" s="135" t="s">
        <v>389</v>
      </c>
      <c r="E224" s="21">
        <f>E204-Baseline!E204</f>
        <v>-1.9608392994609147E-2</v>
      </c>
      <c r="F224" s="21">
        <f>F204-Baseline!F204</f>
        <v>7.8214265920024673E-2</v>
      </c>
      <c r="G224" s="21">
        <f>G204-Baseline!G204</f>
        <v>0.29913813898241415</v>
      </c>
      <c r="H224" s="21">
        <f>H204-Baseline!H204</f>
        <v>0.53786642831538245</v>
      </c>
      <c r="I224" s="21">
        <f>I204-Baseline!I204</f>
        <v>0.76624110941817491</v>
      </c>
      <c r="J224" s="21">
        <f>J204-Baseline!J204</f>
        <v>1.069320015137464</v>
      </c>
      <c r="K224" s="21">
        <f>K204-Baseline!K204</f>
        <v>1.4378036108225558</v>
      </c>
      <c r="L224" s="21">
        <f>L204-Baseline!L204</f>
        <v>1.8685517274554115</v>
      </c>
      <c r="M224" s="21">
        <f>M204-Baseline!M204</f>
        <v>2.3583743612560966</v>
      </c>
      <c r="N224" s="21">
        <f>N204-Baseline!N204</f>
        <v>2.9040516418237416</v>
      </c>
      <c r="O224" s="21">
        <f>O204-Baseline!O204</f>
        <v>3.5031209933869718</v>
      </c>
      <c r="P224" s="21">
        <f>P204-Baseline!P204</f>
        <v>4.1516788945458529</v>
      </c>
      <c r="Q224" s="21">
        <f>Q204-Baseline!Q204</f>
        <v>4.8465400093646736</v>
      </c>
      <c r="R224" s="21">
        <f>R204-Baseline!R204</f>
        <v>5.5854600750421355</v>
      </c>
      <c r="S224" s="21">
        <f>S204-Baseline!S204</f>
        <v>6.3658697196525509</v>
      </c>
      <c r="T224" s="21">
        <f>T204-Baseline!T204</f>
        <v>7.185591893177218</v>
      </c>
      <c r="U224" s="21">
        <f>U204-Baseline!U204</f>
        <v>8.0425906629905057</v>
      </c>
      <c r="V224" s="21">
        <f>V204-Baseline!V204</f>
        <v>8.9351799681403463</v>
      </c>
      <c r="W224" s="21">
        <f>W204-Baseline!W204</f>
        <v>9.861364228709931</v>
      </c>
      <c r="X224" s="21">
        <f>X204-Baseline!X204</f>
        <v>10.819695530300294</v>
      </c>
      <c r="Y224" s="21">
        <f>Y204-Baseline!Y204</f>
        <v>11.808424760953756</v>
      </c>
      <c r="Z224" s="21">
        <f>Z204-Baseline!Z204</f>
        <v>12.826318405636187</v>
      </c>
      <c r="AA224" s="21">
        <f>AA204-Baseline!AA204</f>
        <v>13.872041430944819</v>
      </c>
      <c r="AB224" s="21">
        <f>AB204-Baseline!AB204</f>
        <v>14.944357687517368</v>
      </c>
      <c r="AC224" s="21">
        <f>AC204-Baseline!AC204</f>
        <v>17.033656749861848</v>
      </c>
      <c r="AD224" s="21">
        <f>AD204-Baseline!AD204</f>
        <v>19.153548431139257</v>
      </c>
      <c r="AE224" s="21">
        <f>AE204-Baseline!AE204</f>
        <v>21.304096001168432</v>
      </c>
      <c r="AF224" s="21">
        <f>AF204-Baseline!AF204</f>
        <v>23.485361517141655</v>
      </c>
      <c r="AG224" s="21">
        <f>AG204-Baseline!AG204</f>
        <v>25.697431516809615</v>
      </c>
      <c r="AH224" s="21">
        <f>AH204-Baseline!AH204</f>
        <v>27.940417325542512</v>
      </c>
      <c r="AI224" s="21">
        <f>AI204-Baseline!AI204</f>
        <v>30.214455865574678</v>
      </c>
      <c r="AJ224" s="21">
        <f>AJ204-Baseline!AJ204</f>
        <v>32.394050122025874</v>
      </c>
      <c r="AK224" s="21">
        <f>AK204-Baseline!AK204</f>
        <v>34.607471373929343</v>
      </c>
      <c r="AL224" s="21">
        <f>AL204-Baseline!AL204</f>
        <v>36.85486740951751</v>
      </c>
      <c r="AM224" s="21">
        <f>AM204-Baseline!AM204</f>
        <v>39.136398886602819</v>
      </c>
      <c r="AN224" s="21">
        <f>AN204-Baseline!AN204</f>
        <v>41.452238887440899</v>
      </c>
      <c r="AO224" s="21">
        <f>AO204-Baseline!AO204</f>
        <v>43.802572763024045</v>
      </c>
      <c r="AP224" s="21">
        <f>AP204-Baseline!AP204</f>
        <v>46.187598517673223</v>
      </c>
      <c r="AQ224" s="21">
        <f>AQ204-Baseline!AQ204</f>
        <v>48.607526943366565</v>
      </c>
      <c r="AR224" s="21">
        <f>AR204-Baseline!AR204</f>
        <v>51.062581562583091</v>
      </c>
      <c r="AS224" s="21">
        <f>AS204-Baseline!AS204</f>
        <v>53.552998710470092</v>
      </c>
      <c r="AT224" s="21">
        <f>AT204-Baseline!AT204</f>
        <v>56.079027688875613</v>
      </c>
      <c r="AU224" s="21">
        <f>AU204-Baseline!AU204</f>
        <v>58.640930935393953</v>
      </c>
      <c r="AV224" s="21">
        <f>AV204-Baseline!AV204</f>
        <v>61.238984175108499</v>
      </c>
      <c r="AW224" s="21">
        <f>AW204-Baseline!AW204</f>
        <v>63.87347659950683</v>
      </c>
      <c r="AX224" s="21">
        <f>AX204-Baseline!AX204</f>
        <v>66.544711086828784</v>
      </c>
      <c r="AY224" s="21">
        <f>AY204-Baseline!AY204</f>
        <v>69.253004447360581</v>
      </c>
      <c r="AZ224" s="21">
        <f>AZ204-Baseline!AZ204</f>
        <v>71.998687691450641</v>
      </c>
      <c r="BA224" s="21">
        <f>BA204-Baseline!BA204</f>
        <v>74.782106325373661</v>
      </c>
      <c r="BB224" s="21">
        <f>BB204-Baseline!BB204</f>
        <v>77.603743429650649</v>
      </c>
    </row>
    <row r="225" spans="1:54" outlineLevel="2">
      <c r="A225" s="475"/>
      <c r="B225" s="150" t="s">
        <v>499</v>
      </c>
      <c r="C225" s="19"/>
      <c r="D225" s="135" t="s">
        <v>389</v>
      </c>
      <c r="E225" s="21">
        <f>E205-Baseline!E205</f>
        <v>-1.96083929946127E-2</v>
      </c>
      <c r="F225" s="21">
        <f>F205-Baseline!F205</f>
        <v>6.8820330623076131E-2</v>
      </c>
      <c r="G225" s="21">
        <f>G205-Baseline!G205</f>
        <v>0.26775771206528276</v>
      </c>
      <c r="H225" s="21">
        <f>H205-Baseline!H205</f>
        <v>0.47678774302784177</v>
      </c>
      <c r="I225" s="21">
        <f>I205-Baseline!I205</f>
        <v>0.66919634676283124</v>
      </c>
      <c r="J225" s="21">
        <f>J205-Baseline!J205</f>
        <v>0.92827394880295344</v>
      </c>
      <c r="K225" s="21">
        <f>K205-Baseline!K205</f>
        <v>1.2533380877542868</v>
      </c>
      <c r="L225" s="21">
        <f>L205-Baseline!L205</f>
        <v>1.640980417108068</v>
      </c>
      <c r="M225" s="21">
        <f>M205-Baseline!M205</f>
        <v>2.0880305349974719</v>
      </c>
      <c r="N225" s="21">
        <f>N205-Baseline!N205</f>
        <v>2.5915491837632203</v>
      </c>
      <c r="O225" s="21">
        <f>O205-Baseline!O205</f>
        <v>3.1488224807556549</v>
      </c>
      <c r="P225" s="21">
        <f>P205-Baseline!P205</f>
        <v>3.7559631604985384</v>
      </c>
      <c r="Q225" s="21">
        <f>Q205-Baseline!Q205</f>
        <v>4.4098010649541379</v>
      </c>
      <c r="R225" s="21">
        <f>R205-Baseline!R205</f>
        <v>5.10786817796901</v>
      </c>
      <c r="S225" s="21">
        <f>S205-Baseline!S205</f>
        <v>5.8478428112039182</v>
      </c>
      <c r="T225" s="21">
        <f>T205-Baseline!T205</f>
        <v>6.6275601435763178</v>
      </c>
      <c r="U225" s="21">
        <f>U205-Baseline!U205</f>
        <v>7.4449955588787589</v>
      </c>
      <c r="V225" s="21">
        <f>V205-Baseline!V205</f>
        <v>8.2982576097777496</v>
      </c>
      <c r="W225" s="21">
        <f>W205-Baseline!W205</f>
        <v>9.1855813365682479</v>
      </c>
      <c r="X225" s="21">
        <f>X205-Baseline!X205</f>
        <v>10.105321925130511</v>
      </c>
      <c r="Y225" s="21">
        <f>Y205-Baseline!Y205</f>
        <v>11.055948688670981</v>
      </c>
      <c r="Z225" s="21">
        <f>Z205-Baseline!Z205</f>
        <v>12.036039358962967</v>
      </c>
      <c r="AA225" s="21">
        <f>AA205-Baseline!AA205</f>
        <v>13.044274673276163</v>
      </c>
      <c r="AB225" s="21">
        <f>AB205-Baseline!AB205</f>
        <v>14.079433243925791</v>
      </c>
      <c r="AC225" s="21">
        <f>AC205-Baseline!AC205</f>
        <v>16.131936428286849</v>
      </c>
      <c r="AD225" s="21">
        <f>AD205-Baseline!AD205</f>
        <v>18.215392972965788</v>
      </c>
      <c r="AE225" s="21">
        <f>AE205-Baseline!AE205</f>
        <v>20.329854897002519</v>
      </c>
      <c r="AF225" s="21">
        <f>AF205-Baseline!AF205</f>
        <v>22.475394187986467</v>
      </c>
      <c r="AG225" s="21">
        <f>AG205-Baseline!AG205</f>
        <v>24.652103622009918</v>
      </c>
      <c r="AH225" s="21">
        <f>AH205-Baseline!AH205</f>
        <v>26.860097787734389</v>
      </c>
      <c r="AI225" s="21">
        <f>AI205-Baseline!AI205</f>
        <v>29.099514469291421</v>
      </c>
      <c r="AJ225" s="21">
        <f>AJ205-Baseline!AJ205</f>
        <v>31.244692511589506</v>
      </c>
      <c r="AK225" s="21">
        <f>AK205-Baseline!AK205</f>
        <v>33.423909032436995</v>
      </c>
      <c r="AL225" s="21">
        <f>AL205-Baseline!AL205</f>
        <v>35.63731646523695</v>
      </c>
      <c r="AM225" s="21">
        <f>AM205-Baseline!AM205</f>
        <v>37.885079614746019</v>
      </c>
      <c r="AN225" s="21">
        <f>AN205-Baseline!AN205</f>
        <v>40.167375587790957</v>
      </c>
      <c r="AO225" s="21">
        <f>AO205-Baseline!AO205</f>
        <v>42.484393720105459</v>
      </c>
      <c r="AP225" s="21">
        <f>AP205-Baseline!AP205</f>
        <v>44.836335725987169</v>
      </c>
      <c r="AQ225" s="21">
        <f>AQ205-Baseline!AQ205</f>
        <v>47.223415779711331</v>
      </c>
      <c r="AR225" s="21">
        <f>AR205-Baseline!AR205</f>
        <v>49.645860588741016</v>
      </c>
      <c r="AS225" s="21">
        <f>AS205-Baseline!AS205</f>
        <v>52.103909491529066</v>
      </c>
      <c r="AT225" s="21">
        <f>AT205-Baseline!AT205</f>
        <v>54.597814590417329</v>
      </c>
      <c r="AU225" s="21">
        <f>AU205-Baseline!AU205</f>
        <v>57.127840910970917</v>
      </c>
      <c r="AV225" s="21">
        <f>AV205-Baseline!AV205</f>
        <v>59.694266572048491</v>
      </c>
      <c r="AW225" s="21">
        <f>AW205-Baseline!AW205</f>
        <v>62.297382980060092</v>
      </c>
      <c r="AX225" s="21">
        <f>AX205-Baseline!AX205</f>
        <v>64.937495050537336</v>
      </c>
      <c r="AY225" s="21">
        <f>AY205-Baseline!AY205</f>
        <v>67.614921456465936</v>
      </c>
      <c r="AZ225" s="21">
        <f>AZ205-Baseline!AZ205</f>
        <v>70.32999490318025</v>
      </c>
      <c r="BA225" s="21">
        <f>BA205-Baseline!BA205</f>
        <v>73.083062431622693</v>
      </c>
      <c r="BB225" s="21">
        <f>BB205-Baseline!BB205</f>
        <v>75.874608528259841</v>
      </c>
    </row>
    <row r="226" spans="1:54" outlineLevel="2">
      <c r="A226" s="476"/>
      <c r="B226" s="150" t="s">
        <v>500</v>
      </c>
      <c r="C226" s="19"/>
      <c r="D226" s="135" t="s">
        <v>389</v>
      </c>
      <c r="E226" s="21">
        <f>E206-Baseline!E206</f>
        <v>-1.96083929946127E-2</v>
      </c>
      <c r="F226" s="21">
        <f>F206-Baseline!F206</f>
        <v>8.7572850343647701E-2</v>
      </c>
      <c r="G226" s="21">
        <f>G206-Baseline!G206</f>
        <v>0.33050806204880701</v>
      </c>
      <c r="H226" s="21">
        <f>H206-Baseline!H206</f>
        <v>0.59913673979387738</v>
      </c>
      <c r="I226" s="21">
        <f>I206-Baseline!I206</f>
        <v>0.86346987857498902</v>
      </c>
      <c r="J226" s="21">
        <f>J206-Baseline!J206</f>
        <v>1.2102825626910487</v>
      </c>
      <c r="K226" s="21">
        <f>K206-Baseline!K206</f>
        <v>1.622275667153815</v>
      </c>
      <c r="L226" s="21">
        <f>L206-Baseline!L206</f>
        <v>2.0960483013529085</v>
      </c>
      <c r="M226" s="21">
        <f>M206-Baseline!M206</f>
        <v>2.6284374504075174</v>
      </c>
      <c r="N226" s="21">
        <f>N206-Baseline!N206</f>
        <v>3.2165111753879216</v>
      </c>
      <c r="O226" s="21">
        <f>O206-Baseline!O206</f>
        <v>3.8575628447015333</v>
      </c>
      <c r="P226" s="21">
        <f>P206-Baseline!P206</f>
        <v>4.5477123769023819</v>
      </c>
      <c r="Q226" s="21">
        <f>Q206-Baseline!Q206</f>
        <v>5.2837967315310266</v>
      </c>
      <c r="R226" s="21">
        <f>R206-Baseline!R206</f>
        <v>6.0633549442634944</v>
      </c>
      <c r="S226" s="21">
        <f>S206-Baseline!S206</f>
        <v>6.8840541462411124</v>
      </c>
      <c r="T226" s="21">
        <f>T206-Baseline!T206</f>
        <v>7.7437367761316978</v>
      </c>
      <c r="U226" s="21">
        <f>U206-Baseline!U206</f>
        <v>8.6403854087446916</v>
      </c>
      <c r="V226" s="21">
        <f>V206-Baseline!V206</f>
        <v>9.5721157196285844</v>
      </c>
      <c r="W226" s="21">
        <f>W206-Baseline!W206</f>
        <v>10.53716980458023</v>
      </c>
      <c r="X226" s="21">
        <f>X206-Baseline!X206</f>
        <v>11.533909838159843</v>
      </c>
      <c r="Y226" s="21">
        <f>Y206-Baseline!Y206</f>
        <v>12.560812056099621</v>
      </c>
      <c r="Z226" s="21">
        <f>Z206-Baseline!Z206</f>
        <v>13.616461047129405</v>
      </c>
      <c r="AA226" s="21">
        <f>AA206-Baseline!AA206</f>
        <v>14.699544340609918</v>
      </c>
      <c r="AB226" s="21">
        <f>AB206-Baseline!AB206</f>
        <v>15.808847276586448</v>
      </c>
      <c r="AC226" s="21">
        <f>AC206-Baseline!AC206</f>
        <v>17.934750645757617</v>
      </c>
      <c r="AD226" s="21">
        <f>AD206-Baseline!AD206</f>
        <v>20.090864789938905</v>
      </c>
      <c r="AE226" s="21">
        <f>AE206-Baseline!AE206</f>
        <v>22.277238822958225</v>
      </c>
      <c r="AF226" s="21">
        <f>AF206-Baseline!AF206</f>
        <v>24.493939008223833</v>
      </c>
      <c r="AG226" s="21">
        <f>AG206-Baseline!AG206</f>
        <v>26.741051244619257</v>
      </c>
      <c r="AH226" s="21">
        <f>AH206-Baseline!AH206</f>
        <v>29.01868411231078</v>
      </c>
      <c r="AI226" s="21">
        <f>AI206-Baseline!AI206</f>
        <v>31.326972942248858</v>
      </c>
      <c r="AJ226" s="21">
        <f>AJ206-Baseline!AJ206</f>
        <v>33.540583935626955</v>
      </c>
      <c r="AK226" s="21">
        <f>AK206-Baseline!AK206</f>
        <v>35.787785294102832</v>
      </c>
      <c r="AL226" s="21">
        <f>AL206-Baseline!AL206</f>
        <v>38.068721162943575</v>
      </c>
      <c r="AM226" s="21">
        <f>AM206-Baseline!AM206</f>
        <v>40.383548765856176</v>
      </c>
      <c r="AN226" s="21">
        <f>AN206-Baseline!AN206</f>
        <v>42.732438142014871</v>
      </c>
      <c r="AO226" s="21">
        <f>AO206-Baseline!AO206</f>
        <v>45.115571838832238</v>
      </c>
      <c r="AP226" s="21">
        <f>AP206-Baseline!AP206</f>
        <v>47.533145239308169</v>
      </c>
      <c r="AQ226" s="21">
        <f>AQ206-Baseline!AQ206</f>
        <v>49.985366649391381</v>
      </c>
      <c r="AR226" s="21">
        <f>AR206-Baseline!AR206</f>
        <v>52.472457323957087</v>
      </c>
      <c r="AS226" s="21">
        <f>AS206-Baseline!AS206</f>
        <v>54.99465152814787</v>
      </c>
      <c r="AT226" s="21">
        <f>AT206-Baseline!AT206</f>
        <v>57.552196663792529</v>
      </c>
      <c r="AU226" s="21">
        <f>AU206-Baseline!AU206</f>
        <v>60.145353432976663</v>
      </c>
      <c r="AV226" s="21">
        <f>AV206-Baseline!AV206</f>
        <v>62.774395989543109</v>
      </c>
      <c r="AW226" s="21">
        <f>AW206-Baseline!AW206</f>
        <v>65.439612116592571</v>
      </c>
      <c r="AX226" s="21">
        <f>AX206-Baseline!AX206</f>
        <v>68.141303436864291</v>
      </c>
      <c r="AY226" s="21">
        <f>AY206-Baseline!AY206</f>
        <v>70.879785651672364</v>
      </c>
      <c r="AZ226" s="21">
        <f>AZ206-Baseline!AZ206</f>
        <v>73.655388804879749</v>
      </c>
      <c r="BA226" s="21">
        <f>BA206-Baseline!BA206</f>
        <v>76.468457574189642</v>
      </c>
      <c r="BB226" s="21">
        <f>BB206-Baseline!BB206</f>
        <v>79.319474318650691</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505</v>
      </c>
      <c r="C229" s="57"/>
      <c r="D229" s="56" t="s">
        <v>389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mergeCells count="43">
    <mergeCell ref="A54:A64"/>
    <mergeCell ref="A66:A71"/>
    <mergeCell ref="A75:A77"/>
    <mergeCell ref="A220:A222"/>
    <mergeCell ref="A224:A226"/>
    <mergeCell ref="A190:A198"/>
    <mergeCell ref="A200:A202"/>
    <mergeCell ref="A143:A154"/>
    <mergeCell ref="A158:A169"/>
    <mergeCell ref="A172:A174"/>
    <mergeCell ref="A176:A178"/>
    <mergeCell ref="A186:A187"/>
    <mergeCell ref="A204:A206"/>
    <mergeCell ref="A210:A218"/>
    <mergeCell ref="A19:B19"/>
    <mergeCell ref="I20:N20"/>
    <mergeCell ref="P20:U20"/>
    <mergeCell ref="I21:N45"/>
    <mergeCell ref="P21:U45"/>
    <mergeCell ref="B23:G23"/>
    <mergeCell ref="D30:G30"/>
    <mergeCell ref="A31:A40"/>
    <mergeCell ref="D36:G36"/>
    <mergeCell ref="D37:G37"/>
    <mergeCell ref="D38:G38"/>
    <mergeCell ref="D39:G39"/>
    <mergeCell ref="D40:G40"/>
    <mergeCell ref="D31:G35"/>
    <mergeCell ref="I2:U2"/>
    <mergeCell ref="I3:N4"/>
    <mergeCell ref="P3:U4"/>
    <mergeCell ref="I5:N18"/>
    <mergeCell ref="P5:U18"/>
    <mergeCell ref="AS51:AW51"/>
    <mergeCell ref="AX51:BB51"/>
    <mergeCell ref="E51:I51"/>
    <mergeCell ref="J51:N51"/>
    <mergeCell ref="O51:S51"/>
    <mergeCell ref="T51:X51"/>
    <mergeCell ref="Y51:AC51"/>
    <mergeCell ref="AD51:AH51"/>
    <mergeCell ref="AI51:AM51"/>
    <mergeCell ref="AN51:AR51"/>
  </mergeCells>
  <dataValidations count="1">
    <dataValidation type="list" allowBlank="1" showInputMessage="1" showErrorMessage="1" sqref="B7" xr:uid="{E792C3FE-49DA-44FF-9F7F-3137119408E3}">
      <formula1>"Y,N"</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DCB97358-58A9-40ED-896B-8E74C7BAA72D}">
          <x14:formula1>
            <xm:f>'Fixed Data'!$E$55:$E$58</xm:f>
          </x14:formula1>
          <xm:sqref>B143:B149 B163:B169</xm:sqref>
        </x14:dataValidation>
        <x14:dataValidation type="list" allowBlank="1" showInputMessage="1" showErrorMessage="1" xr:uid="{48ABFDE5-159F-44ED-B5E4-98A27830447B}">
          <x14:formula1>
            <xm:f>'Fixed Data'!$C$64:$C$65</xm:f>
          </x14:formula1>
          <xm:sqref>B66:B70</xm:sqref>
        </x14:dataValidation>
        <x14:dataValidation type="list" allowBlank="1" showInputMessage="1" showErrorMessage="1" xr:uid="{BA00CBD4-0936-412B-B5EB-89A31E109FB5}">
          <x14:formula1>
            <xm:f>'Fixed Data'!$C$55:$C$61</xm:f>
          </x14:formula1>
          <xm:sqref>C54:C63</xm:sqref>
        </x14:dataValidation>
        <x14:dataValidation type="list" allowBlank="1" showInputMessage="1" showErrorMessage="1" xr:uid="{0096F467-43C8-43D6-AAB6-58DEABB2423A}">
          <x14:formula1>
            <xm:f>'Fixed Data'!$A$55:$A$78</xm:f>
          </x14:formula1>
          <xm:sqref>B54:B63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2CC2-B0B3-4751-8F88-B3363278DCC8}">
  <sheetPr>
    <tabColor theme="9" tint="0.59999389629810485"/>
  </sheetPr>
  <dimension ref="A1:S34"/>
  <sheetViews>
    <sheetView topLeftCell="A12" workbookViewId="0">
      <selection activeCell="A19" sqref="A19:XFD34"/>
    </sheetView>
  </sheetViews>
  <sheetFormatPr defaultRowHeight="13.5"/>
  <cols>
    <col min="1" max="1" width="22" customWidth="1"/>
  </cols>
  <sheetData>
    <row r="1" spans="1:19">
      <c r="A1" s="4" t="s">
        <v>506</v>
      </c>
    </row>
    <row r="2" spans="1:19">
      <c r="A2" s="467" t="s">
        <v>507</v>
      </c>
      <c r="B2" s="467"/>
      <c r="C2" s="467"/>
      <c r="D2" s="467"/>
      <c r="E2" s="467"/>
      <c r="F2" s="467"/>
      <c r="G2" s="467"/>
      <c r="H2" s="467"/>
      <c r="I2" s="467"/>
      <c r="J2" s="467"/>
      <c r="K2" s="467"/>
      <c r="L2" s="467"/>
      <c r="M2" s="467"/>
      <c r="N2" s="467"/>
      <c r="O2" s="467"/>
      <c r="P2" s="467"/>
      <c r="Q2" s="467"/>
      <c r="R2" s="467"/>
      <c r="S2" s="467"/>
    </row>
    <row r="3" spans="1:19">
      <c r="A3" s="467"/>
      <c r="B3" s="467"/>
      <c r="C3" s="467"/>
      <c r="D3" s="467"/>
      <c r="E3" s="467"/>
      <c r="F3" s="467"/>
      <c r="G3" s="467"/>
      <c r="H3" s="467"/>
      <c r="I3" s="467"/>
      <c r="J3" s="467"/>
      <c r="K3" s="467"/>
      <c r="L3" s="467"/>
      <c r="M3" s="467"/>
      <c r="N3" s="467"/>
      <c r="O3" s="467"/>
      <c r="P3" s="467"/>
      <c r="Q3" s="467"/>
      <c r="R3" s="467"/>
      <c r="S3" s="467"/>
    </row>
    <row r="4" spans="1:19">
      <c r="A4" s="467"/>
      <c r="B4" s="467"/>
      <c r="C4" s="467"/>
      <c r="D4" s="467"/>
      <c r="E4" s="467"/>
      <c r="F4" s="467"/>
      <c r="G4" s="467"/>
      <c r="H4" s="467"/>
      <c r="I4" s="467"/>
      <c r="J4" s="467"/>
      <c r="K4" s="467"/>
      <c r="L4" s="467"/>
      <c r="M4" s="467"/>
      <c r="N4" s="467"/>
      <c r="O4" s="467"/>
      <c r="P4" s="467"/>
      <c r="Q4" s="467"/>
      <c r="R4" s="467"/>
      <c r="S4" s="467"/>
    </row>
    <row r="6" spans="1:19">
      <c r="A6" s="4" t="s">
        <v>508</v>
      </c>
    </row>
    <row r="19" spans="1:19">
      <c r="A19" s="4" t="s">
        <v>509</v>
      </c>
    </row>
    <row r="20" spans="1:19">
      <c r="A20" s="467" t="s">
        <v>510</v>
      </c>
      <c r="B20" s="467"/>
      <c r="C20" s="467"/>
      <c r="D20" s="467"/>
      <c r="E20" s="467"/>
      <c r="F20" s="467"/>
      <c r="G20" s="467"/>
      <c r="H20" s="467"/>
      <c r="I20" s="467"/>
      <c r="J20" s="467"/>
      <c r="K20" s="467"/>
      <c r="L20" s="467"/>
      <c r="M20" s="467"/>
      <c r="N20" s="467"/>
      <c r="O20" s="467"/>
      <c r="P20" s="467"/>
      <c r="Q20" s="467"/>
      <c r="R20" s="467"/>
      <c r="S20" s="467"/>
    </row>
    <row r="21" spans="1:19" ht="25.5" customHeight="1">
      <c r="A21" s="467"/>
      <c r="B21" s="467"/>
      <c r="C21" s="467"/>
      <c r="D21" s="467"/>
      <c r="E21" s="467"/>
      <c r="F21" s="467"/>
      <c r="G21" s="467"/>
      <c r="H21" s="467"/>
      <c r="I21" s="467"/>
      <c r="J21" s="467"/>
      <c r="K21" s="467"/>
      <c r="L21" s="467"/>
      <c r="M21" s="467"/>
      <c r="N21" s="467"/>
      <c r="O21" s="467"/>
      <c r="P21" s="467"/>
      <c r="Q21" s="467"/>
      <c r="R21" s="467"/>
      <c r="S21" s="467"/>
    </row>
    <row r="23" spans="1:19">
      <c r="A23" s="158" t="s">
        <v>492</v>
      </c>
      <c r="B23" s="468" t="s">
        <v>511</v>
      </c>
      <c r="C23" s="468"/>
      <c r="D23" s="468"/>
      <c r="E23" s="468"/>
      <c r="F23" s="468"/>
      <c r="G23" s="468"/>
      <c r="H23" s="468"/>
      <c r="I23" s="468"/>
      <c r="J23" s="468"/>
      <c r="K23" s="468"/>
      <c r="L23" s="468"/>
      <c r="M23" s="468"/>
      <c r="N23" s="468"/>
      <c r="O23" s="468"/>
      <c r="P23" s="468"/>
      <c r="Q23" s="468"/>
      <c r="R23" s="468"/>
      <c r="S23" s="468"/>
    </row>
    <row r="24" spans="1:19">
      <c r="A24" s="158" t="s">
        <v>493</v>
      </c>
      <c r="B24" s="468" t="s">
        <v>512</v>
      </c>
      <c r="C24" s="468"/>
      <c r="D24" s="468"/>
      <c r="E24" s="468"/>
      <c r="F24" s="468"/>
      <c r="G24" s="468"/>
      <c r="H24" s="468"/>
      <c r="I24" s="468"/>
      <c r="J24" s="468"/>
      <c r="K24" s="468"/>
      <c r="L24" s="468"/>
      <c r="M24" s="468"/>
      <c r="N24" s="468"/>
      <c r="O24" s="468"/>
      <c r="P24" s="468"/>
      <c r="Q24" s="468"/>
      <c r="R24" s="468"/>
      <c r="S24" s="468"/>
    </row>
    <row r="25" spans="1:19">
      <c r="A25" s="159" t="s">
        <v>395</v>
      </c>
      <c r="B25" s="468" t="s">
        <v>513</v>
      </c>
      <c r="C25" s="468"/>
      <c r="D25" s="468"/>
      <c r="E25" s="468"/>
      <c r="F25" s="468"/>
      <c r="G25" s="468"/>
      <c r="H25" s="468"/>
      <c r="I25" s="468"/>
      <c r="J25" s="468"/>
      <c r="K25" s="468"/>
      <c r="L25" s="468"/>
      <c r="M25" s="468"/>
      <c r="N25" s="468"/>
      <c r="O25" s="468"/>
      <c r="P25" s="468"/>
      <c r="Q25" s="468"/>
      <c r="R25" s="468"/>
      <c r="S25" s="468"/>
    </row>
    <row r="26" spans="1:19">
      <c r="A26" s="159" t="s">
        <v>471</v>
      </c>
      <c r="B26" s="468" t="s">
        <v>513</v>
      </c>
      <c r="C26" s="468"/>
      <c r="D26" s="468"/>
      <c r="E26" s="468"/>
      <c r="F26" s="468"/>
      <c r="G26" s="468"/>
      <c r="H26" s="468"/>
      <c r="I26" s="468"/>
      <c r="J26" s="468"/>
      <c r="K26" s="468"/>
      <c r="L26" s="468"/>
      <c r="M26" s="468"/>
      <c r="N26" s="468"/>
      <c r="O26" s="468"/>
      <c r="P26" s="468"/>
      <c r="Q26" s="468"/>
      <c r="R26" s="468"/>
      <c r="S26" s="468"/>
    </row>
    <row r="27" spans="1:19">
      <c r="A27" s="159" t="s">
        <v>472</v>
      </c>
      <c r="B27" s="468" t="s">
        <v>513</v>
      </c>
      <c r="C27" s="468"/>
      <c r="D27" s="468"/>
      <c r="E27" s="468"/>
      <c r="F27" s="468"/>
      <c r="G27" s="468"/>
      <c r="H27" s="468"/>
      <c r="I27" s="468"/>
      <c r="J27" s="468"/>
      <c r="K27" s="468"/>
      <c r="L27" s="468"/>
      <c r="M27" s="468"/>
      <c r="N27" s="468"/>
      <c r="O27" s="468"/>
      <c r="P27" s="468"/>
      <c r="Q27" s="468"/>
      <c r="R27" s="468"/>
      <c r="S27" s="468"/>
    </row>
    <row r="31" spans="1:19">
      <c r="A31" s="4" t="s">
        <v>514</v>
      </c>
    </row>
    <row r="32" spans="1:19">
      <c r="A32" t="s">
        <v>515</v>
      </c>
    </row>
    <row r="34" spans="1:1">
      <c r="A34" s="4" t="s">
        <v>516</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rgb="FF92D050"/>
    <pageSetUpPr autoPageBreaks="0"/>
  </sheetPr>
  <dimension ref="A1:BB358"/>
  <sheetViews>
    <sheetView topLeftCell="A166" zoomScale="85" zoomScaleNormal="85" workbookViewId="0">
      <selection activeCell="F4" sqref="F4:F6"/>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07" t="s">
        <v>342</v>
      </c>
      <c r="J2" s="408"/>
      <c r="K2" s="408"/>
      <c r="L2" s="408"/>
      <c r="M2" s="408"/>
      <c r="N2" s="408"/>
      <c r="O2" s="408"/>
      <c r="P2" s="408"/>
      <c r="Q2" s="408"/>
      <c r="R2" s="408"/>
      <c r="S2" s="408"/>
      <c r="T2" s="408"/>
      <c r="U2" s="409"/>
    </row>
    <row r="3" spans="1:21" ht="13.5" customHeight="1" outlineLevel="1" thickBot="1">
      <c r="A3" s="3"/>
      <c r="B3" s="7"/>
      <c r="F3" s="24"/>
      <c r="G3" s="10"/>
      <c r="I3" s="410" t="s">
        <v>343</v>
      </c>
      <c r="J3" s="411"/>
      <c r="K3" s="411"/>
      <c r="L3" s="411"/>
      <c r="M3" s="411"/>
      <c r="N3" s="412"/>
      <c r="O3" s="1"/>
      <c r="P3" s="416" t="s">
        <v>344</v>
      </c>
      <c r="Q3" s="417"/>
      <c r="R3" s="417"/>
      <c r="S3" s="417"/>
      <c r="T3" s="417"/>
      <c r="U3" s="418"/>
    </row>
    <row r="4" spans="1:21" ht="56.25" customHeight="1" outlineLevel="1">
      <c r="A4" s="31" t="s">
        <v>158</v>
      </c>
      <c r="B4" s="86"/>
      <c r="E4" s="53" t="s">
        <v>346</v>
      </c>
      <c r="F4" s="91"/>
      <c r="G4" s="28"/>
      <c r="H4" s="10"/>
      <c r="I4" s="413"/>
      <c r="J4" s="414"/>
      <c r="K4" s="414"/>
      <c r="L4" s="414"/>
      <c r="M4" s="414"/>
      <c r="N4" s="415"/>
      <c r="P4" s="419"/>
      <c r="Q4" s="420"/>
      <c r="R4" s="420"/>
      <c r="S4" s="420"/>
      <c r="T4" s="420"/>
      <c r="U4" s="421"/>
    </row>
    <row r="5" spans="1:21" outlineLevel="1">
      <c r="A5" s="13" t="s">
        <v>347</v>
      </c>
      <c r="B5" s="88"/>
      <c r="E5" s="14"/>
      <c r="H5" s="10"/>
      <c r="I5" s="477"/>
      <c r="J5" s="434"/>
      <c r="K5" s="434"/>
      <c r="L5" s="434"/>
      <c r="M5" s="434"/>
      <c r="N5" s="435"/>
      <c r="P5" s="477"/>
      <c r="Q5" s="434"/>
      <c r="R5" s="434"/>
      <c r="S5" s="434"/>
      <c r="T5" s="434"/>
      <c r="U5" s="435"/>
    </row>
    <row r="6" spans="1:21" outlineLevel="1">
      <c r="A6" s="13" t="s">
        <v>350</v>
      </c>
      <c r="B6" s="88"/>
      <c r="E6" s="53" t="s">
        <v>352</v>
      </c>
      <c r="F6" s="90"/>
      <c r="H6" s="10"/>
      <c r="I6" s="436"/>
      <c r="J6" s="437"/>
      <c r="K6" s="437"/>
      <c r="L6" s="437"/>
      <c r="M6" s="437"/>
      <c r="N6" s="438"/>
      <c r="P6" s="436"/>
      <c r="Q6" s="437"/>
      <c r="R6" s="437"/>
      <c r="S6" s="437"/>
      <c r="T6" s="437"/>
      <c r="U6" s="438"/>
    </row>
    <row r="7" spans="1:21" outlineLevel="1">
      <c r="A7" s="13" t="s">
        <v>354</v>
      </c>
      <c r="B7" s="88"/>
      <c r="E7" s="14"/>
      <c r="H7" s="10"/>
      <c r="I7" s="436"/>
      <c r="J7" s="437"/>
      <c r="K7" s="437"/>
      <c r="L7" s="437"/>
      <c r="M7" s="437"/>
      <c r="N7" s="438"/>
      <c r="P7" s="436"/>
      <c r="Q7" s="437"/>
      <c r="R7" s="437"/>
      <c r="S7" s="437"/>
      <c r="T7" s="437"/>
      <c r="U7" s="438"/>
    </row>
    <row r="8" spans="1:21" ht="41" outlineLevel="1" thickBot="1">
      <c r="A8" s="34" t="s">
        <v>355</v>
      </c>
      <c r="B8" s="89"/>
      <c r="E8" s="14"/>
      <c r="H8" s="10"/>
      <c r="I8" s="436"/>
      <c r="J8" s="437"/>
      <c r="K8" s="437"/>
      <c r="L8" s="437"/>
      <c r="M8" s="437"/>
      <c r="N8" s="438"/>
      <c r="P8" s="436"/>
      <c r="Q8" s="437"/>
      <c r="R8" s="437"/>
      <c r="S8" s="437"/>
      <c r="T8" s="437"/>
      <c r="U8" s="438"/>
    </row>
    <row r="9" spans="1:21" outlineLevel="1">
      <c r="E9" s="14"/>
      <c r="H9" s="10"/>
      <c r="I9" s="436"/>
      <c r="J9" s="437"/>
      <c r="K9" s="437"/>
      <c r="L9" s="437"/>
      <c r="M9" s="437"/>
      <c r="N9" s="438"/>
      <c r="P9" s="436"/>
      <c r="Q9" s="437"/>
      <c r="R9" s="437"/>
      <c r="S9" s="437"/>
      <c r="T9" s="437"/>
      <c r="U9" s="438"/>
    </row>
    <row r="10" spans="1:21" ht="14" outlineLevel="1" thickBot="1">
      <c r="A10" s="32" t="s">
        <v>357</v>
      </c>
      <c r="B10" s="35">
        <f>Baseline!B10</f>
        <v>2027</v>
      </c>
      <c r="E10" s="14"/>
      <c r="H10" s="10"/>
      <c r="I10" s="436"/>
      <c r="J10" s="437"/>
      <c r="K10" s="437"/>
      <c r="L10" s="437"/>
      <c r="M10" s="437"/>
      <c r="N10" s="438"/>
      <c r="P10" s="436"/>
      <c r="Q10" s="437"/>
      <c r="R10" s="437"/>
      <c r="S10" s="437"/>
      <c r="T10" s="437"/>
      <c r="U10" s="438"/>
    </row>
    <row r="11" spans="1:21" outlineLevel="1">
      <c r="A11" s="16"/>
      <c r="H11" s="10"/>
      <c r="I11" s="436"/>
      <c r="J11" s="437"/>
      <c r="K11" s="437"/>
      <c r="L11" s="437"/>
      <c r="M11" s="437"/>
      <c r="N11" s="438"/>
      <c r="P11" s="436"/>
      <c r="Q11" s="437"/>
      <c r="R11" s="437"/>
      <c r="S11" s="437"/>
      <c r="T11" s="437"/>
      <c r="U11" s="438"/>
    </row>
    <row r="12" spans="1:21" ht="40.5" outlineLevel="1">
      <c r="A12" s="26" t="s">
        <v>358</v>
      </c>
      <c r="B12" s="26" t="s">
        <v>359</v>
      </c>
      <c r="C12" s="26" t="s">
        <v>360</v>
      </c>
      <c r="D12" s="26" t="s">
        <v>361</v>
      </c>
      <c r="E12" s="26" t="s">
        <v>362</v>
      </c>
      <c r="F12" s="26" t="s">
        <v>363</v>
      </c>
      <c r="G12" s="26" t="s">
        <v>364</v>
      </c>
      <c r="I12" s="436"/>
      <c r="J12" s="437"/>
      <c r="K12" s="437"/>
      <c r="L12" s="437"/>
      <c r="M12" s="437"/>
      <c r="N12" s="438"/>
      <c r="P12" s="436"/>
      <c r="Q12" s="437"/>
      <c r="R12" s="437"/>
      <c r="S12" s="437"/>
      <c r="T12" s="437"/>
      <c r="U12" s="438"/>
    </row>
    <row r="13" spans="1:21" outlineLevel="1">
      <c r="A13" s="58">
        <v>2035</v>
      </c>
      <c r="B13" s="21">
        <f t="shared" ref="B13:B18" si="0">INDEX($E$204:$AW$204,1,MATCH($A13,$E$53:$BB$53,0))</f>
        <v>0</v>
      </c>
      <c r="C13" s="21">
        <f>B13-Baseline!B13</f>
        <v>204.02677007826685</v>
      </c>
      <c r="D13" s="21">
        <f t="shared" ref="D13:D18" si="1">INDEX($E$205:$AW$205,1,MATCH($A13,$E$53:$BB$53,0))</f>
        <v>0</v>
      </c>
      <c r="E13" s="21">
        <f>D13-Baseline!D13</f>
        <v>176.98378606593423</v>
      </c>
      <c r="F13" s="21">
        <f t="shared" ref="F13:F18" si="2">INDEX($E$206:$AW$206,1,MATCH($A13,$E$53:$BB$53,0))</f>
        <v>0</v>
      </c>
      <c r="G13" s="21">
        <f>F13-Baseline!F13</f>
        <v>231.06976304655211</v>
      </c>
      <c r="I13" s="436"/>
      <c r="J13" s="437"/>
      <c r="K13" s="437"/>
      <c r="L13" s="437"/>
      <c r="M13" s="437"/>
      <c r="N13" s="438"/>
      <c r="P13" s="436"/>
      <c r="Q13" s="437"/>
      <c r="R13" s="437"/>
      <c r="S13" s="437"/>
      <c r="T13" s="437"/>
      <c r="U13" s="438"/>
    </row>
    <row r="14" spans="1:21" outlineLevel="1">
      <c r="A14" s="58">
        <v>2040</v>
      </c>
      <c r="B14" s="21">
        <f t="shared" si="0"/>
        <v>0</v>
      </c>
      <c r="C14" s="21">
        <f>B14-Baseline!B14</f>
        <v>318.30633613568943</v>
      </c>
      <c r="D14" s="21">
        <f t="shared" si="1"/>
        <v>0</v>
      </c>
      <c r="E14" s="21">
        <f>D14-Baseline!D14</f>
        <v>277.22851724558859</v>
      </c>
      <c r="F14" s="21">
        <f t="shared" si="2"/>
        <v>0</v>
      </c>
      <c r="G14" s="21">
        <f>F14-Baseline!F14</f>
        <v>359.42369590311552</v>
      </c>
      <c r="I14" s="436"/>
      <c r="J14" s="437"/>
      <c r="K14" s="437"/>
      <c r="L14" s="437"/>
      <c r="M14" s="437"/>
      <c r="N14" s="438"/>
      <c r="P14" s="436"/>
      <c r="Q14" s="437"/>
      <c r="R14" s="437"/>
      <c r="S14" s="437"/>
      <c r="T14" s="437"/>
      <c r="U14" s="438"/>
    </row>
    <row r="15" spans="1:21" outlineLevel="1">
      <c r="A15" s="58">
        <v>2045</v>
      </c>
      <c r="B15" s="21">
        <f t="shared" si="0"/>
        <v>0</v>
      </c>
      <c r="C15" s="21">
        <f>B15-Baseline!B15</f>
        <v>434.92686581996611</v>
      </c>
      <c r="D15" s="21">
        <f t="shared" si="1"/>
        <v>0</v>
      </c>
      <c r="E15" s="21">
        <f>D15-Baseline!D15</f>
        <v>380.43116081378525</v>
      </c>
      <c r="F15" s="21">
        <f t="shared" si="2"/>
        <v>0</v>
      </c>
      <c r="G15" s="21">
        <f>F15-Baseline!F15</f>
        <v>489.44313507323136</v>
      </c>
      <c r="I15" s="436"/>
      <c r="J15" s="437"/>
      <c r="K15" s="437"/>
      <c r="L15" s="437"/>
      <c r="M15" s="437"/>
      <c r="N15" s="438"/>
      <c r="P15" s="436"/>
      <c r="Q15" s="437"/>
      <c r="R15" s="437"/>
      <c r="S15" s="437"/>
      <c r="T15" s="437"/>
      <c r="U15" s="438"/>
    </row>
    <row r="16" spans="1:21" outlineLevel="1">
      <c r="A16" s="58">
        <v>2050</v>
      </c>
      <c r="B16" s="21">
        <f t="shared" si="0"/>
        <v>0</v>
      </c>
      <c r="C16" s="21">
        <f>B16-Baseline!B16</f>
        <v>554.34335011459973</v>
      </c>
      <c r="D16" s="21">
        <f t="shared" si="1"/>
        <v>0</v>
      </c>
      <c r="E16" s="21">
        <f>D16-Baseline!D16</f>
        <v>487.04603862121542</v>
      </c>
      <c r="F16" s="21">
        <f t="shared" si="2"/>
        <v>0</v>
      </c>
      <c r="G16" s="21">
        <f>F16-Baseline!F16</f>
        <v>621.63025917491268</v>
      </c>
      <c r="I16" s="436"/>
      <c r="J16" s="437"/>
      <c r="K16" s="437"/>
      <c r="L16" s="437"/>
      <c r="M16" s="437"/>
      <c r="N16" s="438"/>
      <c r="P16" s="436"/>
      <c r="Q16" s="437"/>
      <c r="R16" s="437"/>
      <c r="S16" s="437"/>
      <c r="T16" s="437"/>
      <c r="U16" s="438"/>
    </row>
    <row r="17" spans="1:21" outlineLevel="1">
      <c r="A17" s="58">
        <v>2060</v>
      </c>
      <c r="B17" s="21">
        <f t="shared" si="0"/>
        <v>0</v>
      </c>
      <c r="C17" s="21">
        <f>B17-Baseline!B17</f>
        <v>978.3868697906704</v>
      </c>
      <c r="D17" s="21">
        <f t="shared" si="1"/>
        <v>0</v>
      </c>
      <c r="E17" s="21">
        <f>D17-Baseline!D17</f>
        <v>887.23356950508753</v>
      </c>
      <c r="F17" s="21">
        <f t="shared" si="2"/>
        <v>0</v>
      </c>
      <c r="G17" s="21">
        <f>F17-Baseline!F17</f>
        <v>1069.3090742145744</v>
      </c>
      <c r="I17" s="436"/>
      <c r="J17" s="437"/>
      <c r="K17" s="437"/>
      <c r="L17" s="437"/>
      <c r="M17" s="437"/>
      <c r="N17" s="438"/>
      <c r="P17" s="436"/>
      <c r="Q17" s="437"/>
      <c r="R17" s="437"/>
      <c r="S17" s="437"/>
      <c r="T17" s="437"/>
      <c r="U17" s="438"/>
    </row>
    <row r="18" spans="1:21" outlineLevel="1">
      <c r="A18" s="58">
        <v>2070</v>
      </c>
      <c r="B18" s="21">
        <f t="shared" si="0"/>
        <v>0</v>
      </c>
      <c r="C18" s="21">
        <f>B18-Baseline!B18</f>
        <v>1434.5832605726491</v>
      </c>
      <c r="D18" s="21">
        <f t="shared" si="1"/>
        <v>0</v>
      </c>
      <c r="E18" s="21">
        <f>D18-Baseline!D18</f>
        <v>1321.3109122752116</v>
      </c>
      <c r="F18" s="21">
        <f t="shared" si="2"/>
        <v>0</v>
      </c>
      <c r="G18" s="21">
        <f>F18-Baseline!F18</f>
        <v>1547.2453361756861</v>
      </c>
      <c r="I18" s="439"/>
      <c r="J18" s="440"/>
      <c r="K18" s="440"/>
      <c r="L18" s="440"/>
      <c r="M18" s="440"/>
      <c r="N18" s="441"/>
      <c r="P18" s="439"/>
      <c r="Q18" s="440"/>
      <c r="R18" s="440"/>
      <c r="S18" s="440"/>
      <c r="T18" s="440"/>
      <c r="U18" s="441"/>
    </row>
    <row r="19" spans="1:21" ht="14" outlineLevel="1" thickBot="1">
      <c r="A19" s="442"/>
      <c r="B19" s="442"/>
      <c r="I19" s="250"/>
      <c r="J19" s="251"/>
      <c r="K19" s="251"/>
      <c r="L19" s="251"/>
      <c r="M19" s="251"/>
      <c r="N19" s="251"/>
      <c r="P19" s="249"/>
      <c r="Q19" s="249"/>
      <c r="R19" s="249"/>
      <c r="S19" s="249"/>
      <c r="T19" s="249"/>
      <c r="U19" s="232"/>
    </row>
    <row r="20" spans="1:21" ht="26.25" customHeight="1" outlineLevel="1">
      <c r="A20" s="54" t="s">
        <v>365</v>
      </c>
      <c r="B20" s="55">
        <f>Baseline!B20</f>
        <v>0.33700000000000002</v>
      </c>
      <c r="E20" s="154"/>
      <c r="I20" s="431" t="s">
        <v>366</v>
      </c>
      <c r="J20" s="432"/>
      <c r="K20" s="432"/>
      <c r="L20" s="432"/>
      <c r="M20" s="432"/>
      <c r="N20" s="433"/>
      <c r="P20" s="431" t="s">
        <v>367</v>
      </c>
      <c r="Q20" s="432"/>
      <c r="R20" s="432"/>
      <c r="S20" s="432"/>
      <c r="T20" s="432"/>
      <c r="U20" s="433"/>
    </row>
    <row r="21" spans="1:21" ht="12.75" customHeight="1" outlineLevel="1">
      <c r="A21" s="154"/>
      <c r="B21" s="155"/>
      <c r="I21" s="477"/>
      <c r="J21" s="434"/>
      <c r="K21" s="434"/>
      <c r="L21" s="434"/>
      <c r="M21" s="434"/>
      <c r="N21" s="435"/>
      <c r="P21" s="477"/>
      <c r="Q21" s="434"/>
      <c r="R21" s="434"/>
      <c r="S21" s="434"/>
      <c r="T21" s="434"/>
      <c r="U21" s="435"/>
    </row>
    <row r="22" spans="1:21" ht="12.75" customHeight="1" outlineLevel="1">
      <c r="A22" s="154"/>
      <c r="B22" s="155"/>
      <c r="I22" s="436"/>
      <c r="J22" s="437"/>
      <c r="K22" s="437"/>
      <c r="L22" s="437"/>
      <c r="M22" s="437"/>
      <c r="N22" s="438"/>
      <c r="P22" s="436"/>
      <c r="Q22" s="437"/>
      <c r="R22" s="437"/>
      <c r="S22" s="437"/>
      <c r="T22" s="437"/>
      <c r="U22" s="438"/>
    </row>
    <row r="23" spans="1:21" outlineLevel="1">
      <c r="A23" s="154"/>
      <c r="B23" s="457" t="s">
        <v>369</v>
      </c>
      <c r="C23" s="458"/>
      <c r="D23" s="458"/>
      <c r="E23" s="458"/>
      <c r="F23" s="458"/>
      <c r="G23" s="459"/>
      <c r="I23" s="436"/>
      <c r="J23" s="437"/>
      <c r="K23" s="437"/>
      <c r="L23" s="437"/>
      <c r="M23" s="437"/>
      <c r="N23" s="438"/>
      <c r="P23" s="436"/>
      <c r="Q23" s="437"/>
      <c r="R23" s="437"/>
      <c r="S23" s="437"/>
      <c r="T23" s="437"/>
      <c r="U23" s="438"/>
    </row>
    <row r="24" spans="1:21" outlineLevel="1">
      <c r="B24" s="17">
        <v>2027</v>
      </c>
      <c r="C24" s="17">
        <v>2028</v>
      </c>
      <c r="D24" s="17">
        <v>2029</v>
      </c>
      <c r="E24" s="17">
        <v>2030</v>
      </c>
      <c r="F24" s="17">
        <v>2031</v>
      </c>
      <c r="G24" s="17" t="s">
        <v>370</v>
      </c>
      <c r="I24" s="436"/>
      <c r="J24" s="437"/>
      <c r="K24" s="437"/>
      <c r="L24" s="437"/>
      <c r="M24" s="437"/>
      <c r="N24" s="438"/>
      <c r="P24" s="436"/>
      <c r="Q24" s="437"/>
      <c r="R24" s="437"/>
      <c r="S24" s="437"/>
      <c r="T24" s="437"/>
      <c r="U24" s="438"/>
    </row>
    <row r="25" spans="1:21" ht="14" outlineLevel="1" thickBot="1">
      <c r="B25" s="30" t="s">
        <v>371</v>
      </c>
      <c r="C25" s="30" t="s">
        <v>371</v>
      </c>
      <c r="D25" s="30" t="s">
        <v>371</v>
      </c>
      <c r="E25" s="30" t="s">
        <v>371</v>
      </c>
      <c r="F25" s="30" t="s">
        <v>371</v>
      </c>
      <c r="G25" s="30" t="s">
        <v>371</v>
      </c>
      <c r="I25" s="436"/>
      <c r="J25" s="437"/>
      <c r="K25" s="437"/>
      <c r="L25" s="437"/>
      <c r="M25" s="437"/>
      <c r="N25" s="438"/>
      <c r="P25" s="436"/>
      <c r="Q25" s="437"/>
      <c r="R25" s="437"/>
      <c r="S25" s="437"/>
      <c r="T25" s="437"/>
      <c r="U25" s="438"/>
    </row>
    <row r="26" spans="1:21" outlineLevel="1">
      <c r="A26" s="54" t="s">
        <v>372</v>
      </c>
      <c r="B26" s="21">
        <f>E64</f>
        <v>0</v>
      </c>
      <c r="C26" s="21">
        <f>F64</f>
        <v>0</v>
      </c>
      <c r="D26" s="21">
        <f>G64</f>
        <v>0</v>
      </c>
      <c r="E26" s="21">
        <f>H64</f>
        <v>0</v>
      </c>
      <c r="F26" s="21">
        <f>I64</f>
        <v>0</v>
      </c>
      <c r="G26" s="21">
        <f>SUM(J64:BB64)</f>
        <v>0</v>
      </c>
      <c r="I26" s="436"/>
      <c r="J26" s="437"/>
      <c r="K26" s="437"/>
      <c r="L26" s="437"/>
      <c r="M26" s="437"/>
      <c r="N26" s="438"/>
      <c r="P26" s="436"/>
      <c r="Q26" s="437"/>
      <c r="R26" s="437"/>
      <c r="S26" s="437"/>
      <c r="T26" s="437"/>
      <c r="U26" s="438"/>
    </row>
    <row r="27" spans="1:21" outlineLevel="1">
      <c r="A27" s="54" t="s">
        <v>373</v>
      </c>
      <c r="B27" s="21">
        <f>E71+E77</f>
        <v>0</v>
      </c>
      <c r="C27" s="21">
        <f>F71+F77</f>
        <v>0</v>
      </c>
      <c r="D27" s="21">
        <f>G71+G77</f>
        <v>0</v>
      </c>
      <c r="E27" s="21">
        <f>H71+H77</f>
        <v>0</v>
      </c>
      <c r="F27" s="21">
        <f>I71+I77</f>
        <v>0</v>
      </c>
      <c r="G27" s="21">
        <f>SUM(J71:BB71)+SUM(J77:BB77)</f>
        <v>0</v>
      </c>
      <c r="I27" s="436"/>
      <c r="J27" s="437"/>
      <c r="K27" s="437"/>
      <c r="L27" s="437"/>
      <c r="M27" s="437"/>
      <c r="N27" s="438"/>
      <c r="P27" s="436"/>
      <c r="Q27" s="437"/>
      <c r="R27" s="437"/>
      <c r="S27" s="437"/>
      <c r="T27" s="437"/>
      <c r="U27" s="438"/>
    </row>
    <row r="28" spans="1:21" outlineLevel="1">
      <c r="A28" s="154"/>
      <c r="B28" s="248"/>
      <c r="C28" s="248"/>
      <c r="D28" s="248"/>
      <c r="E28" s="248"/>
      <c r="F28" s="248"/>
      <c r="G28" s="248"/>
      <c r="I28" s="436"/>
      <c r="J28" s="437"/>
      <c r="K28" s="437"/>
      <c r="L28" s="437"/>
      <c r="M28" s="437"/>
      <c r="N28" s="438"/>
      <c r="P28" s="436"/>
      <c r="Q28" s="437"/>
      <c r="R28" s="437"/>
      <c r="S28" s="437"/>
      <c r="T28" s="437"/>
      <c r="U28" s="438"/>
    </row>
    <row r="29" spans="1:21" ht="14" outlineLevel="1" thickBot="1">
      <c r="A29" s="154"/>
      <c r="B29" s="248"/>
      <c r="C29" s="248"/>
      <c r="D29" s="248"/>
      <c r="E29" s="248"/>
      <c r="F29" s="248"/>
      <c r="G29" s="248"/>
      <c r="I29" s="436"/>
      <c r="J29" s="437"/>
      <c r="K29" s="437"/>
      <c r="L29" s="437"/>
      <c r="M29" s="437"/>
      <c r="N29" s="438"/>
      <c r="P29" s="436"/>
      <c r="Q29" s="437"/>
      <c r="R29" s="437"/>
      <c r="S29" s="437"/>
      <c r="T29" s="437"/>
      <c r="U29" s="438"/>
    </row>
    <row r="30" spans="1:21" ht="14" outlineLevel="1" thickBot="1">
      <c r="A30" s="308"/>
      <c r="B30" s="309" t="s">
        <v>374</v>
      </c>
      <c r="C30" s="310" t="s">
        <v>375</v>
      </c>
      <c r="D30" s="461" t="s">
        <v>325</v>
      </c>
      <c r="E30" s="462"/>
      <c r="F30" s="462"/>
      <c r="G30" s="463"/>
      <c r="I30" s="436"/>
      <c r="J30" s="437"/>
      <c r="K30" s="437"/>
      <c r="L30" s="437"/>
      <c r="M30" s="437"/>
      <c r="N30" s="438"/>
      <c r="P30" s="436"/>
      <c r="Q30" s="437"/>
      <c r="R30" s="437"/>
      <c r="S30" s="437"/>
      <c r="T30" s="437"/>
      <c r="U30" s="438"/>
    </row>
    <row r="31" spans="1:21" outlineLevel="1">
      <c r="A31" s="454" t="s">
        <v>376</v>
      </c>
      <c r="B31" s="311"/>
      <c r="C31" s="307"/>
      <c r="D31" s="405"/>
      <c r="E31" s="405"/>
      <c r="F31" s="405"/>
      <c r="G31" s="406"/>
      <c r="I31" s="436"/>
      <c r="J31" s="437"/>
      <c r="K31" s="437"/>
      <c r="L31" s="437"/>
      <c r="M31" s="437"/>
      <c r="N31" s="438"/>
      <c r="P31" s="436"/>
      <c r="Q31" s="437"/>
      <c r="R31" s="437"/>
      <c r="S31" s="437"/>
      <c r="T31" s="437"/>
      <c r="U31" s="438"/>
    </row>
    <row r="32" spans="1:21" outlineLevel="1">
      <c r="A32" s="454"/>
      <c r="B32" s="312"/>
      <c r="C32" s="252"/>
      <c r="D32" s="403"/>
      <c r="E32" s="403"/>
      <c r="F32" s="403"/>
      <c r="G32" s="404"/>
      <c r="I32" s="436"/>
      <c r="J32" s="437"/>
      <c r="K32" s="437"/>
      <c r="L32" s="437"/>
      <c r="M32" s="437"/>
      <c r="N32" s="438"/>
      <c r="P32" s="436"/>
      <c r="Q32" s="437"/>
      <c r="R32" s="437"/>
      <c r="S32" s="437"/>
      <c r="T32" s="437"/>
      <c r="U32" s="438"/>
    </row>
    <row r="33" spans="1:21" outlineLevel="1">
      <c r="A33" s="454"/>
      <c r="B33" s="312"/>
      <c r="C33" s="252"/>
      <c r="D33" s="403"/>
      <c r="E33" s="403"/>
      <c r="F33" s="403"/>
      <c r="G33" s="404"/>
      <c r="I33" s="436"/>
      <c r="J33" s="437"/>
      <c r="K33" s="437"/>
      <c r="L33" s="437"/>
      <c r="M33" s="437"/>
      <c r="N33" s="438"/>
      <c r="P33" s="436"/>
      <c r="Q33" s="437"/>
      <c r="R33" s="437"/>
      <c r="S33" s="437"/>
      <c r="T33" s="437"/>
      <c r="U33" s="438"/>
    </row>
    <row r="34" spans="1:21" outlineLevel="1">
      <c r="A34" s="454"/>
      <c r="B34" s="312"/>
      <c r="C34" s="252"/>
      <c r="D34" s="403"/>
      <c r="E34" s="403"/>
      <c r="F34" s="403"/>
      <c r="G34" s="404"/>
      <c r="I34" s="436"/>
      <c r="J34" s="437"/>
      <c r="K34" s="437"/>
      <c r="L34" s="437"/>
      <c r="M34" s="437"/>
      <c r="N34" s="438"/>
      <c r="P34" s="436"/>
      <c r="Q34" s="437"/>
      <c r="R34" s="437"/>
      <c r="S34" s="437"/>
      <c r="T34" s="437"/>
      <c r="U34" s="438"/>
    </row>
    <row r="35" spans="1:21" outlineLevel="1">
      <c r="A35" s="454"/>
      <c r="B35" s="312"/>
      <c r="C35" s="252"/>
      <c r="D35" s="403"/>
      <c r="E35" s="403"/>
      <c r="F35" s="403"/>
      <c r="G35" s="404"/>
      <c r="I35" s="436"/>
      <c r="J35" s="437"/>
      <c r="K35" s="437"/>
      <c r="L35" s="437"/>
      <c r="M35" s="437"/>
      <c r="N35" s="438"/>
      <c r="P35" s="436"/>
      <c r="Q35" s="437"/>
      <c r="R35" s="437"/>
      <c r="S35" s="437"/>
      <c r="T35" s="437"/>
      <c r="U35" s="438"/>
    </row>
    <row r="36" spans="1:21" outlineLevel="1">
      <c r="A36" s="454"/>
      <c r="B36" s="312"/>
      <c r="C36" s="252"/>
      <c r="D36" s="403"/>
      <c r="E36" s="403"/>
      <c r="F36" s="403"/>
      <c r="G36" s="404"/>
      <c r="I36" s="436"/>
      <c r="J36" s="437"/>
      <c r="K36" s="437"/>
      <c r="L36" s="437"/>
      <c r="M36" s="437"/>
      <c r="N36" s="438"/>
      <c r="P36" s="436"/>
      <c r="Q36" s="437"/>
      <c r="R36" s="437"/>
      <c r="S36" s="437"/>
      <c r="T36" s="437"/>
      <c r="U36" s="438"/>
    </row>
    <row r="37" spans="1:21" outlineLevel="1">
      <c r="A37" s="454"/>
      <c r="B37" s="312"/>
      <c r="C37" s="252"/>
      <c r="D37" s="403"/>
      <c r="E37" s="403"/>
      <c r="F37" s="403"/>
      <c r="G37" s="404"/>
      <c r="I37" s="436"/>
      <c r="J37" s="437"/>
      <c r="K37" s="437"/>
      <c r="L37" s="437"/>
      <c r="M37" s="437"/>
      <c r="N37" s="438"/>
      <c r="P37" s="436"/>
      <c r="Q37" s="437"/>
      <c r="R37" s="437"/>
      <c r="S37" s="437"/>
      <c r="T37" s="437"/>
      <c r="U37" s="438"/>
    </row>
    <row r="38" spans="1:21" outlineLevel="1">
      <c r="A38" s="454"/>
      <c r="B38" s="312"/>
      <c r="C38" s="252"/>
      <c r="D38" s="403"/>
      <c r="E38" s="403"/>
      <c r="F38" s="403"/>
      <c r="G38" s="404"/>
      <c r="I38" s="436"/>
      <c r="J38" s="437"/>
      <c r="K38" s="437"/>
      <c r="L38" s="437"/>
      <c r="M38" s="437"/>
      <c r="N38" s="438"/>
      <c r="P38" s="436"/>
      <c r="Q38" s="437"/>
      <c r="R38" s="437"/>
      <c r="S38" s="437"/>
      <c r="T38" s="437"/>
      <c r="U38" s="438"/>
    </row>
    <row r="39" spans="1:21" outlineLevel="1">
      <c r="A39" s="454"/>
      <c r="B39" s="312"/>
      <c r="C39" s="252"/>
      <c r="D39" s="403"/>
      <c r="E39" s="403"/>
      <c r="F39" s="403"/>
      <c r="G39" s="404"/>
      <c r="I39" s="436"/>
      <c r="J39" s="437"/>
      <c r="K39" s="437"/>
      <c r="L39" s="437"/>
      <c r="M39" s="437"/>
      <c r="N39" s="438"/>
      <c r="P39" s="436"/>
      <c r="Q39" s="437"/>
      <c r="R39" s="437"/>
      <c r="S39" s="437"/>
      <c r="T39" s="437"/>
      <c r="U39" s="438"/>
    </row>
    <row r="40" spans="1:21" ht="14" outlineLevel="1" thickBot="1">
      <c r="A40" s="455"/>
      <c r="B40" s="313"/>
      <c r="C40" s="314"/>
      <c r="D40" s="464"/>
      <c r="E40" s="464"/>
      <c r="F40" s="464"/>
      <c r="G40" s="465"/>
      <c r="I40" s="436"/>
      <c r="J40" s="437"/>
      <c r="K40" s="437"/>
      <c r="L40" s="437"/>
      <c r="M40" s="437"/>
      <c r="N40" s="438"/>
      <c r="P40" s="436"/>
      <c r="Q40" s="437"/>
      <c r="R40" s="437"/>
      <c r="S40" s="437"/>
      <c r="T40" s="437"/>
      <c r="U40" s="438"/>
    </row>
    <row r="41" spans="1:21" outlineLevel="1">
      <c r="A41" s="154"/>
      <c r="B41" s="248"/>
      <c r="C41" s="248"/>
      <c r="D41" s="248"/>
      <c r="E41" s="248"/>
      <c r="F41" s="248"/>
      <c r="G41" s="248"/>
      <c r="I41" s="436"/>
      <c r="J41" s="437"/>
      <c r="K41" s="437"/>
      <c r="L41" s="437"/>
      <c r="M41" s="437"/>
      <c r="N41" s="438"/>
      <c r="P41" s="436"/>
      <c r="Q41" s="437"/>
      <c r="R41" s="437"/>
      <c r="S41" s="437"/>
      <c r="T41" s="437"/>
      <c r="U41" s="438"/>
    </row>
    <row r="42" spans="1:21" outlineLevel="1">
      <c r="A42" s="154"/>
      <c r="B42" s="248"/>
      <c r="C42" s="248"/>
      <c r="D42" s="248"/>
      <c r="E42" s="248"/>
      <c r="F42" s="248"/>
      <c r="G42" s="248"/>
      <c r="I42" s="436"/>
      <c r="J42" s="437"/>
      <c r="K42" s="437"/>
      <c r="L42" s="437"/>
      <c r="M42" s="437"/>
      <c r="N42" s="438"/>
      <c r="P42" s="436"/>
      <c r="Q42" s="437"/>
      <c r="R42" s="437"/>
      <c r="S42" s="437"/>
      <c r="T42" s="437"/>
      <c r="U42" s="438"/>
    </row>
    <row r="43" spans="1:21" outlineLevel="1">
      <c r="A43" s="154"/>
      <c r="B43" s="248"/>
      <c r="C43" s="248"/>
      <c r="D43" s="248"/>
      <c r="E43" s="248"/>
      <c r="F43" s="248"/>
      <c r="G43" s="248"/>
      <c r="I43" s="436"/>
      <c r="J43" s="437"/>
      <c r="K43" s="437"/>
      <c r="L43" s="437"/>
      <c r="M43" s="437"/>
      <c r="N43" s="438"/>
      <c r="P43" s="436"/>
      <c r="Q43" s="437"/>
      <c r="R43" s="437"/>
      <c r="S43" s="437"/>
      <c r="T43" s="437"/>
      <c r="U43" s="438"/>
    </row>
    <row r="44" spans="1:21" outlineLevel="1">
      <c r="A44" s="154"/>
      <c r="B44" s="248"/>
      <c r="C44" s="248"/>
      <c r="D44" s="248"/>
      <c r="E44" s="248"/>
      <c r="F44" s="248"/>
      <c r="G44" s="248"/>
      <c r="I44" s="436"/>
      <c r="J44" s="437"/>
      <c r="K44" s="437"/>
      <c r="L44" s="437"/>
      <c r="M44" s="437"/>
      <c r="N44" s="438"/>
      <c r="P44" s="436"/>
      <c r="Q44" s="437"/>
      <c r="R44" s="437"/>
      <c r="S44" s="437"/>
      <c r="T44" s="437"/>
      <c r="U44" s="438"/>
    </row>
    <row r="45" spans="1:21" outlineLevel="1">
      <c r="A45" s="154"/>
      <c r="B45" s="248"/>
      <c r="C45" s="248"/>
      <c r="D45" s="248"/>
      <c r="E45" s="248"/>
      <c r="F45" s="248"/>
      <c r="G45" s="248"/>
      <c r="I45" s="439"/>
      <c r="J45" s="440"/>
      <c r="K45" s="440"/>
      <c r="L45" s="440"/>
      <c r="M45" s="440"/>
      <c r="N45" s="441"/>
      <c r="P45" s="439"/>
      <c r="Q45" s="440"/>
      <c r="R45" s="440"/>
      <c r="S45" s="440"/>
      <c r="T45" s="440"/>
      <c r="U45" s="441"/>
    </row>
    <row r="46" spans="1:21" outlineLevel="1">
      <c r="A46" s="154"/>
      <c r="B46" s="248"/>
      <c r="C46" s="248"/>
      <c r="D46" s="248"/>
      <c r="E46" s="248"/>
      <c r="F46" s="248"/>
      <c r="G46" s="248"/>
    </row>
    <row r="47" spans="1:21">
      <c r="A47" s="154"/>
      <c r="B47" s="155"/>
    </row>
    <row r="48" spans="1:21" ht="15">
      <c r="A48" s="12" t="s">
        <v>379</v>
      </c>
    </row>
    <row r="49" spans="1:54" ht="15" outlineLevel="1">
      <c r="A49" s="12"/>
    </row>
    <row r="50" spans="1:54" ht="14" outlineLevel="1" thickBot="1">
      <c r="A50" s="4" t="s">
        <v>380</v>
      </c>
    </row>
    <row r="51" spans="1:54" outlineLevel="2">
      <c r="B51" s="19"/>
      <c r="C51" s="19"/>
      <c r="D51" s="19"/>
      <c r="E51" s="466" t="s">
        <v>272</v>
      </c>
      <c r="F51" s="456"/>
      <c r="G51" s="456"/>
      <c r="H51" s="456"/>
      <c r="I51" s="456"/>
      <c r="J51" s="456" t="s">
        <v>273</v>
      </c>
      <c r="K51" s="456"/>
      <c r="L51" s="456"/>
      <c r="M51" s="456"/>
      <c r="N51" s="456"/>
      <c r="O51" s="456" t="s">
        <v>274</v>
      </c>
      <c r="P51" s="456"/>
      <c r="Q51" s="456"/>
      <c r="R51" s="456"/>
      <c r="S51" s="456"/>
      <c r="T51" s="456" t="s">
        <v>275</v>
      </c>
      <c r="U51" s="456"/>
      <c r="V51" s="456"/>
      <c r="W51" s="456"/>
      <c r="X51" s="456"/>
      <c r="Y51" s="456" t="s">
        <v>381</v>
      </c>
      <c r="Z51" s="456"/>
      <c r="AA51" s="456"/>
      <c r="AB51" s="456"/>
      <c r="AC51" s="456"/>
      <c r="AD51" s="456" t="s">
        <v>382</v>
      </c>
      <c r="AE51" s="456"/>
      <c r="AF51" s="456"/>
      <c r="AG51" s="456"/>
      <c r="AH51" s="456"/>
      <c r="AI51" s="456" t="s">
        <v>383</v>
      </c>
      <c r="AJ51" s="456"/>
      <c r="AK51" s="456"/>
      <c r="AL51" s="456"/>
      <c r="AM51" s="456"/>
      <c r="AN51" s="456" t="s">
        <v>384</v>
      </c>
      <c r="AO51" s="456"/>
      <c r="AP51" s="456"/>
      <c r="AQ51" s="456"/>
      <c r="AR51" s="456"/>
      <c r="AS51" s="456" t="s">
        <v>385</v>
      </c>
      <c r="AT51" s="456"/>
      <c r="AU51" s="456"/>
      <c r="AV51" s="456"/>
      <c r="AW51" s="456"/>
      <c r="AX51" s="456" t="s">
        <v>386</v>
      </c>
      <c r="AY51" s="456"/>
      <c r="AZ51" s="456"/>
      <c r="BA51" s="456"/>
      <c r="BB51" s="460"/>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374</v>
      </c>
      <c r="C53" s="19" t="s">
        <v>387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43" t="s">
        <v>388</v>
      </c>
      <c r="B54" s="127"/>
      <c r="C54" s="127"/>
      <c r="D54" s="124" t="s">
        <v>389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44"/>
      <c r="B55" s="36"/>
      <c r="C55" s="121"/>
      <c r="D55" s="2" t="s">
        <v>389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44"/>
      <c r="B56" s="36"/>
      <c r="C56" s="121"/>
      <c r="D56" s="2" t="s">
        <v>389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44"/>
      <c r="B57" s="36"/>
      <c r="C57" s="121"/>
      <c r="D57" s="2" t="s">
        <v>389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44"/>
      <c r="B58" s="36"/>
      <c r="C58" s="121"/>
      <c r="D58" s="2" t="s">
        <v>389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44"/>
      <c r="B59" s="36"/>
      <c r="C59" s="121"/>
      <c r="D59" s="2" t="s">
        <v>389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44"/>
      <c r="B60" s="36"/>
      <c r="C60" s="121"/>
      <c r="D60" s="2" t="s">
        <v>389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44"/>
      <c r="B61" s="36"/>
      <c r="C61" s="121"/>
      <c r="D61" s="2" t="s">
        <v>389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44"/>
      <c r="B62" s="36"/>
      <c r="C62" s="121"/>
      <c r="D62" s="2" t="s">
        <v>389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44"/>
      <c r="B63" s="36"/>
      <c r="C63" s="121"/>
      <c r="D63" s="2" t="s">
        <v>389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45"/>
      <c r="B64" s="122" t="s">
        <v>390</v>
      </c>
      <c r="C64" s="296" t="s">
        <v>391</v>
      </c>
      <c r="D64" s="123" t="s">
        <v>389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51" t="s">
        <v>392</v>
      </c>
      <c r="B66" s="266"/>
      <c r="C66" s="267"/>
      <c r="D66" s="268" t="s">
        <v>389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52"/>
      <c r="B67" s="252"/>
      <c r="C67" s="267"/>
      <c r="D67" s="269" t="s">
        <v>389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52"/>
      <c r="B68" s="252"/>
      <c r="C68" s="267"/>
      <c r="D68" s="269" t="s">
        <v>389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52"/>
      <c r="B69" s="252"/>
      <c r="C69" s="267"/>
      <c r="D69" s="269" t="s">
        <v>389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52"/>
      <c r="B70" s="252"/>
      <c r="C70" s="267"/>
      <c r="D70" s="269" t="s">
        <v>389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53"/>
      <c r="B71" s="122" t="s">
        <v>393</v>
      </c>
      <c r="C71" s="123"/>
      <c r="D71" s="270" t="s">
        <v>389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51" t="s">
        <v>394</v>
      </c>
      <c r="B75" s="127" t="s">
        <v>395</v>
      </c>
      <c r="C75" s="274"/>
      <c r="D75" s="124" t="s">
        <v>389</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52"/>
      <c r="B76" s="121"/>
      <c r="C76" s="272"/>
      <c r="D76" s="2" t="s">
        <v>389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53"/>
      <c r="B77" s="273" t="s">
        <v>396</v>
      </c>
      <c r="C77" s="271"/>
      <c r="D77" s="123" t="s">
        <v>389</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398</v>
      </c>
      <c r="C81" s="6" t="s">
        <v>399</v>
      </c>
      <c r="D81" t="s">
        <v>400</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401</v>
      </c>
      <c r="C82" t="s">
        <v>402</v>
      </c>
      <c r="D82" t="s">
        <v>389</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403</v>
      </c>
      <c r="C83" t="s">
        <v>404</v>
      </c>
      <c r="D83" t="s">
        <v>389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405</v>
      </c>
      <c r="C84" t="s">
        <v>406</v>
      </c>
      <c r="D84" t="s">
        <v>389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407</v>
      </c>
      <c r="C85" t="s">
        <v>408</v>
      </c>
      <c r="D85" t="s">
        <v>389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409</v>
      </c>
      <c r="C86" t="s">
        <v>410</v>
      </c>
      <c r="D86" t="s">
        <v>389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411</v>
      </c>
      <c r="C87" t="s">
        <v>412</v>
      </c>
      <c r="D87" t="s">
        <v>389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413</v>
      </c>
      <c r="C88" t="s">
        <v>414</v>
      </c>
      <c r="D88" t="s">
        <v>389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415</v>
      </c>
      <c r="C89" t="s">
        <v>416</v>
      </c>
      <c r="D89" t="s">
        <v>389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417</v>
      </c>
      <c r="C90" t="s">
        <v>418</v>
      </c>
      <c r="D90" t="s">
        <v>389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419</v>
      </c>
      <c r="C91" t="s">
        <v>420</v>
      </c>
      <c r="D91" t="s">
        <v>389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421</v>
      </c>
      <c r="C92" t="s">
        <v>422</v>
      </c>
      <c r="D92" t="s">
        <v>389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423</v>
      </c>
      <c r="C93" t="s">
        <v>424</v>
      </c>
      <c r="D93" t="s">
        <v>389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425</v>
      </c>
      <c r="C94" t="s">
        <v>426</v>
      </c>
      <c r="D94" t="s">
        <v>389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427</v>
      </c>
      <c r="C95" t="s">
        <v>428</v>
      </c>
      <c r="D95" t="s">
        <v>389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429</v>
      </c>
      <c r="C96" t="s">
        <v>430</v>
      </c>
      <c r="D96" t="s">
        <v>389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431</v>
      </c>
      <c r="C97" t="s">
        <v>432</v>
      </c>
      <c r="D97" t="s">
        <v>389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433</v>
      </c>
      <c r="C98" t="s">
        <v>434</v>
      </c>
      <c r="D98" t="s">
        <v>389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435</v>
      </c>
      <c r="C99" t="s">
        <v>436</v>
      </c>
      <c r="D99" t="s">
        <v>389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437</v>
      </c>
      <c r="C100" t="s">
        <v>438</v>
      </c>
      <c r="D100" t="s">
        <v>389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439</v>
      </c>
      <c r="C101" t="s">
        <v>440</v>
      </c>
      <c r="D101" t="s">
        <v>389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441</v>
      </c>
      <c r="C102" t="s">
        <v>442</v>
      </c>
      <c r="D102" t="s">
        <v>389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443</v>
      </c>
      <c r="C103" t="s">
        <v>444</v>
      </c>
      <c r="D103" t="s">
        <v>389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445</v>
      </c>
      <c r="C104" t="s">
        <v>446</v>
      </c>
      <c r="D104" t="s">
        <v>389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447</v>
      </c>
      <c r="C105" t="s">
        <v>448</v>
      </c>
      <c r="D105" t="s">
        <v>389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449</v>
      </c>
      <c r="C106" t="s">
        <v>450</v>
      </c>
      <c r="D106" t="s">
        <v>389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451</v>
      </c>
      <c r="C107" t="s">
        <v>452</v>
      </c>
      <c r="D107" t="s">
        <v>389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526</v>
      </c>
      <c r="C108" t="s">
        <v>527</v>
      </c>
      <c r="D108" t="s">
        <v>389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528</v>
      </c>
      <c r="C109" t="s">
        <v>529</v>
      </c>
      <c r="D109" t="s">
        <v>389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530</v>
      </c>
      <c r="C110" t="s">
        <v>531</v>
      </c>
      <c r="D110" t="s">
        <v>389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532</v>
      </c>
      <c r="C111" t="s">
        <v>533</v>
      </c>
      <c r="D111" t="s">
        <v>389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534</v>
      </c>
      <c r="C112" t="s">
        <v>535</v>
      </c>
      <c r="D112" t="s">
        <v>389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536</v>
      </c>
      <c r="C113" t="s">
        <v>537</v>
      </c>
      <c r="D113" t="s">
        <v>389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538</v>
      </c>
      <c r="C114" t="s">
        <v>539</v>
      </c>
      <c r="D114" t="s">
        <v>389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540</v>
      </c>
      <c r="C115" t="s">
        <v>541</v>
      </c>
      <c r="D115" t="s">
        <v>389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542</v>
      </c>
      <c r="C116" t="s">
        <v>543</v>
      </c>
      <c r="D116" t="s">
        <v>389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544</v>
      </c>
      <c r="C117" t="s">
        <v>545</v>
      </c>
      <c r="D117" t="s">
        <v>389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546</v>
      </c>
      <c r="C118" t="s">
        <v>547</v>
      </c>
      <c r="D118" t="s">
        <v>389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548</v>
      </c>
      <c r="C119" t="s">
        <v>549</v>
      </c>
      <c r="D119" t="s">
        <v>389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550</v>
      </c>
      <c r="C120" t="s">
        <v>551</v>
      </c>
      <c r="D120" t="s">
        <v>389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552</v>
      </c>
      <c r="C121" t="s">
        <v>553</v>
      </c>
      <c r="D121" t="s">
        <v>389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554</v>
      </c>
      <c r="C122" t="s">
        <v>555</v>
      </c>
      <c r="D122" t="s">
        <v>389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556</v>
      </c>
      <c r="C123" t="s">
        <v>557</v>
      </c>
      <c r="D123" t="s">
        <v>389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558</v>
      </c>
      <c r="C124" t="s">
        <v>559</v>
      </c>
      <c r="D124" t="s">
        <v>389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560</v>
      </c>
      <c r="C125" t="s">
        <v>561</v>
      </c>
      <c r="D125" t="s">
        <v>389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562</v>
      </c>
      <c r="C126" t="s">
        <v>563</v>
      </c>
      <c r="D126" t="s">
        <v>389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564</v>
      </c>
      <c r="C127" t="s">
        <v>565</v>
      </c>
      <c r="D127" t="s">
        <v>389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453</v>
      </c>
      <c r="C128" t="s">
        <v>454</v>
      </c>
      <c r="D128" t="s">
        <v>389</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455</v>
      </c>
      <c r="C129" t="s">
        <v>456</v>
      </c>
      <c r="D129" t="s">
        <v>389</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457</v>
      </c>
      <c r="C130" t="s">
        <v>458</v>
      </c>
      <c r="D130" t="s">
        <v>389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459</v>
      </c>
      <c r="C131" t="s">
        <v>460</v>
      </c>
      <c r="D131" t="s">
        <v>389</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461</v>
      </c>
      <c r="C132" t="s">
        <v>462</v>
      </c>
      <c r="D132" t="s">
        <v>389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463</v>
      </c>
      <c r="C133" s="7" t="s">
        <v>464</v>
      </c>
      <c r="D133" s="7" t="s">
        <v>389</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465</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466</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469</v>
      </c>
      <c r="C142" s="134" t="s">
        <v>159</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46" t="s">
        <v>470</v>
      </c>
      <c r="B143" s="135" t="s">
        <v>284</v>
      </c>
      <c r="C143" s="135" t="s">
        <v>395</v>
      </c>
      <c r="D143" s="135" t="s">
        <v>389</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47"/>
      <c r="B144" s="135" t="s">
        <v>284</v>
      </c>
      <c r="C144" s="135"/>
      <c r="D144" s="135" t="s">
        <v>389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47"/>
      <c r="B145" s="135" t="s">
        <v>284</v>
      </c>
      <c r="C145" s="135"/>
      <c r="D145" s="135" t="s">
        <v>389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47"/>
      <c r="B146" s="135" t="s">
        <v>287</v>
      </c>
      <c r="C146" s="135" t="s">
        <v>471</v>
      </c>
      <c r="D146" s="135" t="s">
        <v>389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47"/>
      <c r="B147" s="135" t="s">
        <v>287</v>
      </c>
      <c r="C147" s="135" t="s">
        <v>472</v>
      </c>
      <c r="D147" s="135" t="s">
        <v>389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47"/>
      <c r="B148" s="135" t="s">
        <v>287</v>
      </c>
      <c r="C148" s="135"/>
      <c r="D148" s="135" t="s">
        <v>389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47"/>
      <c r="B149" s="135" t="s">
        <v>287</v>
      </c>
      <c r="C149" s="135"/>
      <c r="D149" s="135" t="s">
        <v>389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47"/>
      <c r="B150" s="135" t="s">
        <v>290</v>
      </c>
      <c r="C150" s="315" t="s">
        <v>473</v>
      </c>
      <c r="D150" s="135" t="s">
        <v>389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47"/>
      <c r="B151" s="135" t="s">
        <v>290</v>
      </c>
      <c r="C151" s="315" t="s">
        <v>474</v>
      </c>
      <c r="D151" s="135" t="s">
        <v>389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47"/>
      <c r="B152" s="135" t="s">
        <v>290</v>
      </c>
      <c r="C152" s="315" t="s">
        <v>475</v>
      </c>
      <c r="D152" s="135" t="s">
        <v>389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47"/>
      <c r="B153" s="135" t="s">
        <v>476</v>
      </c>
      <c r="C153" s="135"/>
      <c r="D153" s="135" t="s">
        <v>389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48"/>
      <c r="B154" s="135" t="s">
        <v>476</v>
      </c>
      <c r="C154" s="135"/>
      <c r="D154" s="135" t="s">
        <v>389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469</v>
      </c>
      <c r="C157" s="134" t="s">
        <v>159</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46" t="s">
        <v>477</v>
      </c>
      <c r="B158" s="135" t="s">
        <v>284</v>
      </c>
      <c r="C158" s="315" t="s">
        <v>395</v>
      </c>
      <c r="D158" s="135" t="s">
        <v>478</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47"/>
      <c r="B159" s="135" t="s">
        <v>284</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47"/>
      <c r="B160" s="135" t="s">
        <v>284</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47"/>
      <c r="B161" s="135" t="s">
        <v>287</v>
      </c>
      <c r="C161" s="315" t="s">
        <v>471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47"/>
      <c r="B162" s="135" t="s">
        <v>287</v>
      </c>
      <c r="C162" s="315" t="s">
        <v>472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47"/>
      <c r="B163" s="135" t="s">
        <v>287</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47"/>
      <c r="B164" s="135" t="s">
        <v>287</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47"/>
      <c r="B165" s="135" t="s">
        <v>476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47"/>
      <c r="B166" s="135" t="s">
        <v>476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47"/>
      <c r="B167" s="135" t="s">
        <v>476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47"/>
      <c r="B168" s="135" t="s">
        <v>476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48"/>
      <c r="B169" s="135" t="s">
        <v>476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46" t="s">
        <v>482</v>
      </c>
      <c r="B172" s="135" t="s">
        <v>284</v>
      </c>
      <c r="C172" s="135" t="s">
        <v>395</v>
      </c>
      <c r="D172" s="135" t="s">
        <v>389</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47"/>
      <c r="B173" s="135" t="s">
        <v>284</v>
      </c>
      <c r="C173" s="135"/>
      <c r="D173" s="135" t="s">
        <v>389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48"/>
      <c r="B174" s="135" t="s">
        <v>284</v>
      </c>
      <c r="C174" s="135"/>
      <c r="D174" s="135" t="s">
        <v>389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46" t="s">
        <v>483</v>
      </c>
      <c r="B176" s="135" t="s">
        <v>284</v>
      </c>
      <c r="C176" s="135" t="s">
        <v>395</v>
      </c>
      <c r="D176" s="135" t="s">
        <v>389</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47"/>
      <c r="B177" s="135" t="s">
        <v>284</v>
      </c>
      <c r="C177" s="135"/>
      <c r="D177" s="135" t="s">
        <v>389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48"/>
      <c r="B178" s="135" t="s">
        <v>284</v>
      </c>
      <c r="C178" s="135"/>
      <c r="D178" s="135" t="s">
        <v>389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484</v>
      </c>
      <c r="B182" s="19"/>
      <c r="C182" s="19"/>
      <c r="D182" s="19"/>
      <c r="E182" s="15"/>
    </row>
    <row r="183" spans="1:54" ht="15" outlineLevel="1">
      <c r="A183" s="12"/>
      <c r="B183" s="19"/>
      <c r="C183" s="19"/>
      <c r="D183" s="19"/>
      <c r="E183" s="15"/>
    </row>
    <row r="184" spans="1:54" s="4" customFormat="1" outlineLevel="1">
      <c r="A184" s="4" t="s">
        <v>485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49" t="s">
        <v>486</v>
      </c>
      <c r="B186" s="150" t="s">
        <v>487</v>
      </c>
      <c r="C186" s="6" t="s">
        <v>488</v>
      </c>
      <c r="D186" s="10" t="s">
        <v>400</v>
      </c>
      <c r="E186" s="129">
        <f>IF(E53&lt;=($B$10),1,IF((E52-1)&gt;30,(D$186/(1+'Fixed Data'!$B$14)),(1/(1+'Fixed Data'!$B$13)^(E$52-$E$52))))</f>
        <v>1</v>
      </c>
      <c r="F186" s="129">
        <f>IF(F53&lt;=($B$10),1,IF((F52-1)&gt;30,(E$186/(1+'Fixed Data'!$B$14)),(1/(1+'Fixed Data'!$B$13)^(F$52-$E$52))))</f>
        <v>0.96618357487922713</v>
      </c>
      <c r="G186" s="129">
        <f>IF(G53&lt;=($B$10),1,IF((G52-1)&gt;30,(F$186/(1+'Fixed Data'!$B$14)),(1/(1+'Fixed Data'!$B$13)^(G$52-$E$52))))</f>
        <v>0.93351070036640305</v>
      </c>
      <c r="H186" s="129">
        <f>IF(H53&lt;=($B$10),1,IF((H52-1)&gt;30,(G$186/(1+'Fixed Data'!$B$14)),(1/(1+'Fixed Data'!$B$13)^(H$52-$E$52))))</f>
        <v>0.90194270566802237</v>
      </c>
      <c r="I186" s="129">
        <f>IF(I53&lt;=($B$10),1,IF((I52-1)&gt;30,(H$186/(1+'Fixed Data'!$B$14)),(1/(1+'Fixed Data'!$B$13)^(I$52-$E$52))))</f>
        <v>0.87144222769857238</v>
      </c>
      <c r="J186" s="129">
        <f>IF(J53&lt;=($B$10),1,IF((J52-1)&gt;30,(I$186/(1+'Fixed Data'!$B$14)),(1/(1+'Fixed Data'!$B$13)^(J$52-$E$52))))</f>
        <v>0.84197316685852419</v>
      </c>
      <c r="K186" s="129">
        <f>IF(K53&lt;=($B$10),1,IF((K52-1)&gt;30,(J$186/(1+'Fixed Data'!$B$14)),(1/(1+'Fixed Data'!$B$13)^(K$52-$E$52))))</f>
        <v>0.81350064430775282</v>
      </c>
      <c r="L186" s="129">
        <f>IF(L53&lt;=($B$10),1,IF((L52-1)&gt;30,(K$186/(1+'Fixed Data'!$B$14)),(1/(1+'Fixed Data'!$B$13)^(L$52-$E$52))))</f>
        <v>0.78599096068381913</v>
      </c>
      <c r="M186" s="129">
        <f>IF(M53&lt;=($B$10),1,IF((M52-1)&gt;30,(L$186/(1+'Fixed Data'!$B$14)),(1/(1+'Fixed Data'!$B$13)^(M$52-$E$52))))</f>
        <v>0.75941155621625056</v>
      </c>
      <c r="N186" s="129">
        <f>IF(N53&lt;=($B$10),1,IF((N52-1)&gt;30,(M$186/(1+'Fixed Data'!$B$14)),(1/(1+'Fixed Data'!$B$13)^(N$52-$E$52))))</f>
        <v>0.73373097218961414</v>
      </c>
      <c r="O186" s="129">
        <f>IF(O53&lt;=($B$10),1,IF((O52-1)&gt;30,(N$186/(1+'Fixed Data'!$B$14)),(1/(1+'Fixed Data'!$B$13)^(O$52-$E$52))))</f>
        <v>0.70891881370977217</v>
      </c>
      <c r="P186" s="129">
        <f>IF(P53&lt;=($B$10),1,IF((P52-1)&gt;30,(O$186/(1+'Fixed Data'!$B$14)),(1/(1+'Fixed Data'!$B$13)^(P$52-$E$52))))</f>
        <v>0.68494571372924851</v>
      </c>
      <c r="Q186" s="129">
        <f>IF(Q53&lt;=($B$10),1,IF((Q52-1)&gt;30,(P$186/(1+'Fixed Data'!$B$14)),(1/(1+'Fixed Data'!$B$13)^(Q$52-$E$52))))</f>
        <v>0.66178329828912896</v>
      </c>
      <c r="R186" s="129">
        <f>IF(R53&lt;=($B$10),1,IF((R52-1)&gt;30,(Q$186/(1+'Fixed Data'!$B$14)),(1/(1+'Fixed Data'!$B$13)^(R$52-$E$52))))</f>
        <v>0.63940415293635666</v>
      </c>
      <c r="S186" s="129">
        <f>IF(S53&lt;=($B$10),1,IF((S52-1)&gt;30,(R$186/(1+'Fixed Data'!$B$14)),(1/(1+'Fixed Data'!$B$13)^(S$52-$E$52))))</f>
        <v>0.61778179027667302</v>
      </c>
      <c r="T186" s="129">
        <f>IF(T53&lt;=($B$10),1,IF((T52-1)&gt;30,(S$186/(1+'Fixed Data'!$B$14)),(1/(1+'Fixed Data'!$B$13)^(T$52-$E$52))))</f>
        <v>0.59689061862480497</v>
      </c>
      <c r="U186" s="129">
        <f>IF(U53&lt;=($B$10),1,IF((U52-1)&gt;30,(T$186/(1+'Fixed Data'!$B$14)),(1/(1+'Fixed Data'!$B$13)^(U$52-$E$52))))</f>
        <v>0.57670591171478747</v>
      </c>
      <c r="V186" s="129">
        <f>IF(V53&lt;=($B$10),1,IF((V52-1)&gt;30,(U$186/(1+'Fixed Data'!$B$14)),(1/(1+'Fixed Data'!$B$13)^(V$52-$E$52))))</f>
        <v>0.55720377943457733</v>
      </c>
      <c r="W186" s="129">
        <f>IF(W53&lt;=($B$10),1,IF((W52-1)&gt;30,(V$186/(1+'Fixed Data'!$B$14)),(1/(1+'Fixed Data'!$B$13)^(W$52-$E$52))))</f>
        <v>0.53836113955031628</v>
      </c>
      <c r="X186" s="129">
        <f>IF(X53&lt;=($B$10),1,IF((X52-1)&gt;30,(W$186/(1+'Fixed Data'!$B$14)),(1/(1+'Fixed Data'!$B$13)^(X$52-$E$52))))</f>
        <v>0.52015569038677911</v>
      </c>
      <c r="Y186" s="129">
        <f>IF(Y53&lt;=($B$10),1,IF((Y52-1)&gt;30,(X$186/(1+'Fixed Data'!$B$14)),(1/(1+'Fixed Data'!$B$13)^(Y$52-$E$52))))</f>
        <v>0.50256588443167061</v>
      </c>
      <c r="Z186" s="129">
        <f>IF(Z53&lt;=($B$10),1,IF((Z52-1)&gt;30,(Y$186/(1+'Fixed Data'!$B$14)),(1/(1+'Fixed Data'!$B$13)^(Z$52-$E$52))))</f>
        <v>0.48557090283253213</v>
      </c>
      <c r="AA186" s="129">
        <f>IF(AA53&lt;=($B$10),1,IF((AA52-1)&gt;30,(Z$186/(1+'Fixed Data'!$B$14)),(1/(1+'Fixed Data'!$B$13)^(AA$52-$E$52))))</f>
        <v>0.46915063075606966</v>
      </c>
      <c r="AB186" s="129">
        <f>IF(AB53&lt;=($B$10),1,IF((AB52-1)&gt;30,(AA$186/(1+'Fixed Data'!$B$14)),(1/(1+'Fixed Data'!$B$13)^(AB$52-$E$52))))</f>
        <v>0.45328563358074364</v>
      </c>
      <c r="AC186" s="129">
        <f>IF(AC53&lt;=($B$10),1,IF((AC52-1)&gt;30,(AB$186/(1+'Fixed Data'!$B$14)),(1/(1+'Fixed Data'!$B$13)^(AC$52-$E$52))))</f>
        <v>0.43795713389443841</v>
      </c>
      <c r="AD186" s="129">
        <f>IF(AD53&lt;=($B$10),1,IF((AD52-1)&gt;30,(AC$186/(1+'Fixed Data'!$B$14)),(1/(1+'Fixed Data'!$B$13)^(AD$52-$E$52))))</f>
        <v>0.42314698926998884</v>
      </c>
      <c r="AE186" s="129">
        <f>IF(AE53&lt;=($B$10),1,IF((AE52-1)&gt;30,(AD$186/(1+'Fixed Data'!$B$14)),(1/(1+'Fixed Data'!$B$13)^(AE$52-$E$52))))</f>
        <v>0.40883767079225974</v>
      </c>
      <c r="AF186" s="129">
        <f>IF(AF53&lt;=($B$10),1,IF((AF52-1)&gt;30,(AE$186/(1+'Fixed Data'!$B$14)),(1/(1+'Fixed Data'!$B$13)^(AF$52-$E$52))))</f>
        <v>0.39501224231136206</v>
      </c>
      <c r="AG186" s="129">
        <f>IF(AG53&lt;=($B$10),1,IF((AG52-1)&gt;30,(AF$186/(1+'Fixed Data'!$B$14)),(1/(1+'Fixed Data'!$B$13)^(AG$52-$E$52))))</f>
        <v>0.38165434039745127</v>
      </c>
      <c r="AH186" s="129">
        <f>IF(AH53&lt;=($B$10),1,IF((AH52-1)&gt;30,(AG$186/(1+'Fixed Data'!$B$14)),(1/(1+'Fixed Data'!$B$13)^(AH$52-$E$52))))</f>
        <v>0.36874815497338298</v>
      </c>
      <c r="AI186" s="129">
        <f>IF(AI53&lt;=($B$10),1,IF((AI52-1)&gt;30,(AH$186/(1+'Fixed Data'!$B$14)),(1/(1+'Fixed Data'!$B$13)^(AI$52-$E$52))))</f>
        <v>0.35627841060230236</v>
      </c>
      <c r="AJ186" s="129">
        <f>IF(AJ53&lt;=($B$10),1,IF((AJ52-1)&gt;30,(AI$186/(1+'Fixed Data'!$B$14)),(1/(1+'Fixed Data'!$B$13)^(AJ$52-$E$52))))</f>
        <v>0.3459013695167984</v>
      </c>
      <c r="AK186" s="129">
        <f>IF(AK53&lt;=($B$10),1,IF((AK52-1)&gt;30,(AJ$186/(1+'Fixed Data'!$B$14)),(1/(1+'Fixed Data'!$B$13)^(AK$52-$E$52))))</f>
        <v>0.33582657234640623</v>
      </c>
      <c r="AL186" s="129">
        <f>IF(AL53&lt;=($B$10),1,IF((AL52-1)&gt;30,(AK$186/(1+'Fixed Data'!$B$14)),(1/(1+'Fixed Data'!$B$13)^(AL$52-$E$52))))</f>
        <v>0.32604521587029728</v>
      </c>
      <c r="AM186" s="129">
        <f>IF(AM53&lt;=($B$10),1,IF((AM52-1)&gt;30,(AL$186/(1+'Fixed Data'!$B$14)),(1/(1+'Fixed Data'!$B$13)^(AM$52-$E$52))))</f>
        <v>0.31654875327213328</v>
      </c>
      <c r="AN186" s="129">
        <f>IF(AN53&lt;=($B$10),1,IF((AN52-1)&gt;30,(AM$186/(1+'Fixed Data'!$B$14)),(1/(1+'Fixed Data'!$B$13)^(AN$52-$E$52))))</f>
        <v>0.30732888667197406</v>
      </c>
      <c r="AO186" s="129">
        <f>IF(AO53&lt;=($B$10),1,IF((AO52-1)&gt;30,(AN$186/(1+'Fixed Data'!$B$14)),(1/(1+'Fixed Data'!$B$13)^(AO$52-$E$52))))</f>
        <v>0.29837755987570297</v>
      </c>
      <c r="AP186" s="129">
        <f>IF(AP53&lt;=($B$10),1,IF((AP52-1)&gt;30,(AO$186/(1+'Fixed Data'!$B$14)),(1/(1+'Fixed Data'!$B$13)^(AP$52-$E$52))))</f>
        <v>0.28968695133563394</v>
      </c>
      <c r="AQ186" s="129">
        <f>IF(AQ53&lt;=($B$10),1,IF((AQ52-1)&gt;30,(AP$186/(1+'Fixed Data'!$B$14)),(1/(1+'Fixed Data'!$B$13)^(AQ$52-$E$52))))</f>
        <v>0.28124946731614947</v>
      </c>
      <c r="AR186" s="129">
        <f>IF(AR53&lt;=($B$10),1,IF((AR52-1)&gt;30,(AQ$186/(1+'Fixed Data'!$B$14)),(1/(1+'Fixed Data'!$B$13)^(AR$52-$E$52))))</f>
        <v>0.27305773525839755</v>
      </c>
      <c r="AS186" s="129">
        <f>IF(AS53&lt;=($B$10),1,IF((AS52-1)&gt;30,(AR$186/(1+'Fixed Data'!$B$14)),(1/(1+'Fixed Data'!$B$13)^(AS$52-$E$52))))</f>
        <v>0.26510459733825004</v>
      </c>
      <c r="AT186" s="129">
        <f>IF(AT53&lt;=($B$10),1,IF((AT52-1)&gt;30,(AS$186/(1+'Fixed Data'!$B$14)),(1/(1+'Fixed Data'!$B$13)^(AT$52-$E$52))))</f>
        <v>0.25738310421189325</v>
      </c>
      <c r="AU186" s="129">
        <f>IF(AU53&lt;=($B$10),1,IF((AU52-1)&gt;30,(AT$186/(1+'Fixed Data'!$B$14)),(1/(1+'Fixed Data'!$B$13)^(AU$52-$E$52))))</f>
        <v>0.24988650894358569</v>
      </c>
      <c r="AV186" s="129">
        <f>IF(AV53&lt;=($B$10),1,IF((AV52-1)&gt;30,(AU$186/(1+'Fixed Data'!$B$14)),(1/(1+'Fixed Data'!$B$13)^(AV$52-$E$52))))</f>
        <v>0.24260826111027736</v>
      </c>
      <c r="AW186" s="129">
        <f>IF(AW53&lt;=($B$10),1,IF((AW52-1)&gt;30,(AV$186/(1+'Fixed Data'!$B$14)),(1/(1+'Fixed Data'!$B$13)^(AW$52-$E$52))))</f>
        <v>0.23554200107793918</v>
      </c>
      <c r="AX186" s="129">
        <f>IF(AX53&lt;=($B$10),1,IF((AX52-1)&gt;30,(AW$186/(1+'Fixed Data'!$B$14)),(1/(1+'Fixed Data'!$B$13)^(AX$52-$E$52))))</f>
        <v>0.22868155444460114</v>
      </c>
      <c r="AY186" s="129">
        <f>IF(AY53&lt;=($B$10),1,IF((AY52-1)&gt;30,(AX$186/(1+'Fixed Data'!$B$14)),(1/(1+'Fixed Data'!$B$13)^(AY$52-$E$52))))</f>
        <v>0.22202092664524381</v>
      </c>
      <c r="AZ186" s="129">
        <f>IF(AZ53&lt;=($B$10),1,IF((AZ52-1)&gt;30,(AY$186/(1+'Fixed Data'!$B$14)),(1/(1+'Fixed Data'!$B$13)^(AZ$52-$E$52))))</f>
        <v>0.21555429771382895</v>
      </c>
      <c r="BA186" s="129">
        <f>IF(BA53&lt;=($B$10),1,IF((BA52-1)&gt;30,(AZ$186/(1+'Fixed Data'!$B$14)),(1/(1+'Fixed Data'!$B$13)^(BA$52-$E$52))))</f>
        <v>0.20927601719789218</v>
      </c>
      <c r="BB186" s="129">
        <f>IF(BB53&lt;=($B$10),1,IF((BB52-1)&gt;30,(BA$186/(1+'Fixed Data'!$B$14)),(1/(1+'Fixed Data'!$B$13)^(BB$52-$E$52))))</f>
        <v>0.20318059922125453</v>
      </c>
    </row>
    <row r="187" spans="1:54" outlineLevel="2">
      <c r="A187" s="450"/>
      <c r="B187" s="150" t="s">
        <v>489</v>
      </c>
      <c r="C187" s="6" t="s">
        <v>490</v>
      </c>
      <c r="D187" s="10" t="s">
        <v>400</v>
      </c>
      <c r="E187" s="33">
        <f>IF(E53&lt;=($B$10),1,IF((E52-1)&gt;30,(D$186/(1+'Fixed Data'!$B$16)),(1/(1+'Fixed Data'!$B$15)^(E$52-$E$52))))</f>
        <v>1</v>
      </c>
      <c r="F187" s="33">
        <f>IF(F53&lt;=($B$10),1,IF((F52-1)&gt;30,(E$186/(1+'Fixed Data'!$B$16)),(1/(1+'Fixed Data'!$B$15)^(F$52-$E$52))))</f>
        <v>0.98522167487684742</v>
      </c>
      <c r="G187" s="33">
        <f>IF(G53&lt;=($B$10),1,IF((G52-1)&gt;30,(F$186/(1+'Fixed Data'!$B$16)),(1/(1+'Fixed Data'!$B$15)^(G$52-$E$52))))</f>
        <v>0.9706617486471405</v>
      </c>
      <c r="H187" s="33">
        <f>IF(H53&lt;=($B$10),1,IF((H52-1)&gt;30,(G$186/(1+'Fixed Data'!$B$16)),(1/(1+'Fixed Data'!$B$15)^(H$52-$E$52))))</f>
        <v>0.95631699374102519</v>
      </c>
      <c r="I187" s="33">
        <f>IF(I53&lt;=($B$10),1,IF((I52-1)&gt;30,(H$186/(1+'Fixed Data'!$B$16)),(1/(1+'Fixed Data'!$B$15)^(I$52-$E$52))))</f>
        <v>0.94218423028672449</v>
      </c>
      <c r="J187" s="33">
        <f>IF(J53&lt;=($B$10),1,IF((J52-1)&gt;30,(I$186/(1+'Fixed Data'!$B$16)),(1/(1+'Fixed Data'!$B$15)^(J$52-$E$52))))</f>
        <v>0.92826032540563996</v>
      </c>
      <c r="K187" s="33">
        <f>IF(K53&lt;=($B$10),1,IF((K52-1)&gt;30,(J$186/(1+'Fixed Data'!$B$16)),(1/(1+'Fixed Data'!$B$15)^(K$52-$E$52))))</f>
        <v>0.91454219251787205</v>
      </c>
      <c r="L187" s="33">
        <f>IF(L53&lt;=($B$10),1,IF((L52-1)&gt;30,(K$186/(1+'Fixed Data'!$B$16)),(1/(1+'Fixed Data'!$B$15)^(L$52-$E$52))))</f>
        <v>0.90102679065800217</v>
      </c>
      <c r="M187" s="33">
        <f>IF(M53&lt;=($B$10),1,IF((M52-1)&gt;30,(L$186/(1+'Fixed Data'!$B$16)),(1/(1+'Fixed Data'!$B$15)^(M$52-$E$52))))</f>
        <v>0.88771112380098749</v>
      </c>
      <c r="N187" s="33">
        <f>IF(N53&lt;=($B$10),1,IF((N52-1)&gt;30,(M$186/(1+'Fixed Data'!$B$16)),(1/(1+'Fixed Data'!$B$15)^(N$52-$E$52))))</f>
        <v>0.87459224019801729</v>
      </c>
      <c r="O187" s="33">
        <f>IF(O53&lt;=($B$10),1,IF((O52-1)&gt;30,(N$186/(1+'Fixed Data'!$B$16)),(1/(1+'Fixed Data'!$B$15)^(O$52-$E$52))))</f>
        <v>0.86166723172218462</v>
      </c>
      <c r="P187" s="33">
        <f>IF(P53&lt;=($B$10),1,IF((P52-1)&gt;30,(O$186/(1+'Fixed Data'!$B$16)),(1/(1+'Fixed Data'!$B$15)^(P$52-$E$52))))</f>
        <v>0.8489332332238273</v>
      </c>
      <c r="Q187" s="33">
        <f>IF(Q53&lt;=($B$10),1,IF((Q52-1)&gt;30,(P$186/(1+'Fixed Data'!$B$16)),(1/(1+'Fixed Data'!$B$15)^(Q$52-$E$52))))</f>
        <v>0.83638742189539661</v>
      </c>
      <c r="R187" s="33">
        <f>IF(R53&lt;=($B$10),1,IF((R52-1)&gt;30,(Q$186/(1+'Fixed Data'!$B$16)),(1/(1+'Fixed Data'!$B$15)^(R$52-$E$52))))</f>
        <v>0.82402701664571099</v>
      </c>
      <c r="S187" s="33">
        <f>IF(S53&lt;=($B$10),1,IF((S52-1)&gt;30,(R$186/(1+'Fixed Data'!$B$16)),(1/(1+'Fixed Data'!$B$15)^(S$52-$E$52))))</f>
        <v>0.81184927748345925</v>
      </c>
      <c r="T187" s="33">
        <f>IF(T53&lt;=($B$10),1,IF((T52-1)&gt;30,(S$186/(1+'Fixed Data'!$B$16)),(1/(1+'Fixed Data'!$B$15)^(T$52-$E$52))))</f>
        <v>0.79985150490981216</v>
      </c>
      <c r="U187" s="33">
        <f>IF(U53&lt;=($B$10),1,IF((U52-1)&gt;30,(T$186/(1+'Fixed Data'!$B$16)),(1/(1+'Fixed Data'!$B$15)^(U$52-$E$52))))</f>
        <v>0.78803103932001206</v>
      </c>
      <c r="V187" s="33">
        <f>IF(V53&lt;=($B$10),1,IF((V52-1)&gt;30,(U$186/(1+'Fixed Data'!$B$16)),(1/(1+'Fixed Data'!$B$15)^(V$52-$E$52))))</f>
        <v>0.77638526041380518</v>
      </c>
      <c r="W187" s="33">
        <f>IF(W53&lt;=($B$10),1,IF((W52-1)&gt;30,(V$186/(1+'Fixed Data'!$B$16)),(1/(1+'Fixed Data'!$B$15)^(W$52-$E$52))))</f>
        <v>0.76491158661458636</v>
      </c>
      <c r="X187" s="33">
        <f>IF(X53&lt;=($B$10),1,IF((X52-1)&gt;30,(W$186/(1+'Fixed Data'!$B$16)),(1/(1+'Fixed Data'!$B$15)^(X$52-$E$52))))</f>
        <v>0.7536074744971295</v>
      </c>
      <c r="Y187" s="33">
        <f>IF(Y53&lt;=($B$10),1,IF((Y52-1)&gt;30,(X$186/(1+'Fixed Data'!$B$16)),(1/(1+'Fixed Data'!$B$15)^(Y$52-$E$52))))</f>
        <v>0.74247041822377313</v>
      </c>
      <c r="Z187" s="33">
        <f>IF(Z53&lt;=($B$10),1,IF((Z52-1)&gt;30,(Y$186/(1+'Fixed Data'!$B$16)),(1/(1+'Fixed Data'!$B$15)^(Z$52-$E$52))))</f>
        <v>0.73149794898893916</v>
      </c>
      <c r="AA187" s="33">
        <f>IF(AA53&lt;=($B$10),1,IF((AA52-1)&gt;30,(Z$186/(1+'Fixed Data'!$B$16)),(1/(1+'Fixed Data'!$B$15)^(AA$52-$E$52))))</f>
        <v>0.72068763447186135</v>
      </c>
      <c r="AB187" s="33">
        <f>IF(AB53&lt;=($B$10),1,IF((AB52-1)&gt;30,(AA$186/(1+'Fixed Data'!$B$16)),(1/(1+'Fixed Data'!$B$15)^(AB$52-$E$52))))</f>
        <v>0.71003707829740037</v>
      </c>
      <c r="AC187" s="33">
        <f>IF(AC53&lt;=($B$10),1,IF((AC52-1)&gt;30,(AB$186/(1+'Fixed Data'!$B$16)),(1/(1+'Fixed Data'!$B$15)^(AC$52-$E$52))))</f>
        <v>0.69954391950482808</v>
      </c>
      <c r="AD187" s="33">
        <f>IF(AD53&lt;=($B$10),1,IF((AD52-1)&gt;30,(AC$186/(1+'Fixed Data'!$B$16)),(1/(1+'Fixed Data'!$B$15)^(AD$52-$E$52))))</f>
        <v>0.68920583202446117</v>
      </c>
      <c r="AE187" s="33">
        <f>IF(AE53&lt;=($B$10),1,IF((AE52-1)&gt;30,(AD$186/(1+'Fixed Data'!$B$16)),(1/(1+'Fixed Data'!$B$15)^(AE$52-$E$52))))</f>
        <v>0.67902052416203085</v>
      </c>
      <c r="AF187" s="33">
        <f>IF(AF53&lt;=($B$10),1,IF((AF52-1)&gt;30,(AE$186/(1+'Fixed Data'!$B$16)),(1/(1+'Fixed Data'!$B$15)^(AF$52-$E$52))))</f>
        <v>0.66898573809067086</v>
      </c>
      <c r="AG187" s="33">
        <f>IF(AG53&lt;=($B$10),1,IF((AG52-1)&gt;30,(AF$186/(1+'Fixed Data'!$B$16)),(1/(1+'Fixed Data'!$B$15)^(AG$52-$E$52))))</f>
        <v>0.65909924935041486</v>
      </c>
      <c r="AH187" s="33">
        <f>IF(AH53&lt;=($B$10),1,IF((AH52-1)&gt;30,(AG$186/(1+'Fixed Data'!$B$16)),(1/(1+'Fixed Data'!$B$15)^(AH$52-$E$52))))</f>
        <v>0.64935886635508844</v>
      </c>
      <c r="AI187" s="33">
        <f>IF(AI53&lt;=($B$10),1,IF((AI52-1)&gt;30,(AH$186/(1+'Fixed Data'!$B$16)),(1/(1+'Fixed Data'!$B$15)^(AI$52-$E$52))))</f>
        <v>0.63976242990649135</v>
      </c>
      <c r="AJ187" s="33">
        <f>IF(AJ53&lt;=($B$10),1,IF((AJ52-1)&gt;30,(AI$186/(1+'Fixed Data'!$B$16)),(1/(1+'Fixed Data'!$B$15)^(AJ$52-$E$52))))</f>
        <v>0.3517548433172426</v>
      </c>
      <c r="AK187" s="33">
        <f>IF(AK53&lt;=($B$10),1,IF((AK52-1)&gt;30,(AJ$186/(1+'Fixed Data'!$B$16)),(1/(1+'Fixed Data'!$B$15)^(AK$52-$E$52))))</f>
        <v>0.3415095566186821</v>
      </c>
      <c r="AL187" s="33">
        <f>IF(AL53&lt;=($B$10),1,IF((AL52-1)&gt;30,(AK$186/(1+'Fixed Data'!$B$16)),(1/(1+'Fixed Data'!$B$15)^(AL$52-$E$52))))</f>
        <v>0.33156267632881758</v>
      </c>
      <c r="AM187" s="33">
        <f>IF(AM53&lt;=($B$10),1,IF((AM52-1)&gt;30,(AL$186/(1+'Fixed Data'!$B$16)),(1/(1+'Fixed Data'!$B$15)^(AM$52-$E$52))))</f>
        <v>0.32190551099885201</v>
      </c>
      <c r="AN187" s="33">
        <f>IF(AN53&lt;=($B$10),1,IF((AN52-1)&gt;30,(AM$186/(1+'Fixed Data'!$B$16)),(1/(1+'Fixed Data'!$B$15)^(AN$52-$E$52))))</f>
        <v>0.31252962232898251</v>
      </c>
      <c r="AO187" s="33">
        <f>IF(AO53&lt;=($B$10),1,IF((AO52-1)&gt;30,(AN$186/(1+'Fixed Data'!$B$16)),(1/(1+'Fixed Data'!$B$15)^(AO$52-$E$52))))</f>
        <v>0.30342681779512864</v>
      </c>
      <c r="AP187" s="33">
        <f>IF(AP53&lt;=($B$10),1,IF((AP52-1)&gt;30,(AO$186/(1+'Fixed Data'!$B$16)),(1/(1+'Fixed Data'!$B$15)^(AP$52-$E$52))))</f>
        <v>0.29458914349041621</v>
      </c>
      <c r="AQ187" s="33">
        <f>IF(AQ53&lt;=($B$10),1,IF((AQ52-1)&gt;30,(AP$186/(1+'Fixed Data'!$B$16)),(1/(1+'Fixed Data'!$B$15)^(AQ$52-$E$52))))</f>
        <v>0.28600887717516132</v>
      </c>
      <c r="AR187" s="33">
        <f>IF(AR53&lt;=($B$10),1,IF((AR52-1)&gt;30,(AQ$186/(1+'Fixed Data'!$B$16)),(1/(1+'Fixed Data'!$B$15)^(AR$52-$E$52))))</f>
        <v>0.27767852152928285</v>
      </c>
      <c r="AS187" s="33">
        <f>IF(AS53&lt;=($B$10),1,IF((AS52-1)&gt;30,(AR$186/(1+'Fixed Data'!$B$16)),(1/(1+'Fixed Data'!$B$15)^(AS$52-$E$52))))</f>
        <v>0.26959079760124549</v>
      </c>
      <c r="AT187" s="33">
        <f>IF(AT53&lt;=($B$10),1,IF((AT52-1)&gt;30,(AS$186/(1+'Fixed Data'!$B$16)),(1/(1+'Fixed Data'!$B$15)^(AT$52-$E$52))))</f>
        <v>0.26173863844781114</v>
      </c>
      <c r="AU187" s="33">
        <f>IF(AU53&lt;=($B$10),1,IF((AU52-1)&gt;30,(AT$186/(1+'Fixed Data'!$B$16)),(1/(1+'Fixed Data'!$B$15)^(AU$52-$E$52))))</f>
        <v>0.25411518295903995</v>
      </c>
      <c r="AV187" s="33">
        <f>IF(AV53&lt;=($B$10),1,IF((AV52-1)&gt;30,(AU$186/(1+'Fixed Data'!$B$16)),(1/(1+'Fixed Data'!$B$15)^(AV$52-$E$52))))</f>
        <v>0.24671376986314561</v>
      </c>
      <c r="AW187" s="33">
        <f>IF(AW53&lt;=($B$10),1,IF((AW52-1)&gt;30,(AV$186/(1+'Fixed Data'!$B$16)),(1/(1+'Fixed Data'!$B$15)^(AW$52-$E$52))))</f>
        <v>0.23952793190596661</v>
      </c>
      <c r="AX187" s="33">
        <f>IF(AX53&lt;=($B$10),1,IF((AX52-1)&gt;30,(AW$186/(1+'Fixed Data'!$B$16)),(1/(1+'Fixed Data'!$B$15)^(AX$52-$E$52))))</f>
        <v>0.23255139019996757</v>
      </c>
      <c r="AY187" s="33">
        <f>IF(AY53&lt;=($B$10),1,IF((AY52-1)&gt;30,(AX$186/(1+'Fixed Data'!$B$16)),(1/(1+'Fixed Data'!$B$15)^(AY$52-$E$52))))</f>
        <v>0.22577804873783258</v>
      </c>
      <c r="AZ187" s="33">
        <f>IF(AZ53&lt;=($B$10),1,IF((AZ52-1)&gt;30,(AY$186/(1+'Fixed Data'!$B$16)),(1/(1+'Fixed Data'!$B$15)^(AZ$52-$E$52))))</f>
        <v>0.21920198906585686</v>
      </c>
      <c r="BA187" s="33">
        <f>IF(BA53&lt;=($B$10),1,IF((BA52-1)&gt;30,(AZ$186/(1+'Fixed Data'!$B$16)),(1/(1+'Fixed Data'!$B$15)^(BA$52-$E$52))))</f>
        <v>0.2128174651124824</v>
      </c>
      <c r="BB187" s="33">
        <f>IF(BB53&lt;=($B$10),1,IF((BB52-1)&gt;30,(BA$186/(1+'Fixed Data'!$B$16)),(1/(1+'Fixed Data'!$B$15)^(BB$52-$E$52))))</f>
        <v>0.20661889816745865</v>
      </c>
    </row>
    <row r="188" spans="1:54" outlineLevel="2">
      <c r="B188" s="19"/>
      <c r="C188" s="19"/>
      <c r="D188" s="19"/>
      <c r="E188" s="15"/>
    </row>
    <row r="189" spans="1:54" outlineLevel="2">
      <c r="A189" s="10"/>
      <c r="B189" s="19"/>
      <c r="C189" s="19"/>
      <c r="D189" s="19"/>
      <c r="E189" s="15"/>
    </row>
    <row r="190" spans="1:54" ht="12.75" customHeight="1" outlineLevel="2">
      <c r="A190" s="446" t="s">
        <v>491</v>
      </c>
      <c r="B190" s="150" t="s">
        <v>492</v>
      </c>
      <c r="C190" s="19"/>
      <c r="D190" s="135" t="s">
        <v>389</v>
      </c>
      <c r="E190" s="21">
        <f t="shared" ref="E190:BB190" si="17">E133*E186</f>
        <v>0</v>
      </c>
      <c r="F190" s="21">
        <f t="shared" si="17"/>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47"/>
      <c r="B191" s="150" t="s">
        <v>493</v>
      </c>
      <c r="C191" s="19"/>
      <c r="D191" s="135" t="s">
        <v>389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47"/>
      <c r="B192" s="150" t="s">
        <v>568</v>
      </c>
      <c r="C192" s="19"/>
      <c r="D192" s="135" t="s">
        <v>389</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47"/>
      <c r="B193" s="150" t="s">
        <v>494</v>
      </c>
      <c r="C193" s="19"/>
      <c r="D193" s="135" t="s">
        <v>389</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47"/>
      <c r="B194" s="150" t="s">
        <v>495</v>
      </c>
      <c r="C194" s="19"/>
      <c r="D194" s="135" t="s">
        <v>389</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47"/>
      <c r="B195" s="150" t="s">
        <v>496</v>
      </c>
      <c r="C195" s="19"/>
      <c r="D195" s="135" t="s">
        <v>389</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47"/>
      <c r="B196" s="150" t="s">
        <v>287</v>
      </c>
      <c r="C196" s="19"/>
      <c r="D196" s="135" t="s">
        <v>389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47"/>
      <c r="B197" s="150" t="s">
        <v>290</v>
      </c>
      <c r="C197" s="19"/>
      <c r="D197" s="135" t="s">
        <v>389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48"/>
      <c r="B198" s="150" t="s">
        <v>476</v>
      </c>
      <c r="C198" s="19"/>
      <c r="D198" s="135" t="s">
        <v>389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46" t="s">
        <v>497</v>
      </c>
      <c r="B200" s="150" t="s">
        <v>498</v>
      </c>
      <c r="C200" s="19"/>
      <c r="D200" s="135" t="s">
        <v>389</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47"/>
      <c r="B201" s="150" t="s">
        <v>499</v>
      </c>
      <c r="C201" s="19"/>
      <c r="D201" s="135" t="s">
        <v>389</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48"/>
      <c r="B202" s="150" t="s">
        <v>500</v>
      </c>
      <c r="C202" s="19"/>
      <c r="D202" s="135" t="s">
        <v>389</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46" t="s">
        <v>501</v>
      </c>
      <c r="B204" s="150" t="s">
        <v>502</v>
      </c>
      <c r="C204" s="19"/>
      <c r="D204" s="135" t="s">
        <v>389</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47"/>
      <c r="B205" s="150" t="s">
        <v>503</v>
      </c>
      <c r="C205" s="19"/>
      <c r="D205" s="135" t="s">
        <v>389</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48"/>
      <c r="B206" s="150" t="s">
        <v>504</v>
      </c>
      <c r="C206" s="19"/>
      <c r="D206" s="135" t="s">
        <v>389</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569</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4" t="s">
        <v>491</v>
      </c>
      <c r="B210" s="150" t="s">
        <v>570</v>
      </c>
      <c r="C210" s="19"/>
      <c r="D210" s="135" t="s">
        <v>389</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5"/>
      <c r="B211" s="150" t="s">
        <v>493</v>
      </c>
      <c r="C211" s="19"/>
      <c r="D211" s="135" t="s">
        <v>389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5"/>
      <c r="B212" s="150" t="s">
        <v>568</v>
      </c>
      <c r="C212" s="19"/>
      <c r="D212" s="135" t="s">
        <v>389</v>
      </c>
      <c r="E212" s="21">
        <f>E192-Baseline!E192</f>
        <v>1.0471060358164734</v>
      </c>
      <c r="F212" s="21">
        <f>F77*F186-Baseline!F77*Baseline!F186</f>
        <v>1.0209677394961905</v>
      </c>
      <c r="G212" s="21">
        <f>G77*G186-Baseline!G77*Baseline!G186</f>
        <v>0.99546966087013777</v>
      </c>
      <c r="H212" s="21">
        <f>H77*H186-Baseline!H77*Baseline!H186</f>
        <v>0.97062559454424591</v>
      </c>
      <c r="I212" s="21">
        <f>I77*I186-Baseline!I77*Baseline!I186</f>
        <v>0.94638510129123499</v>
      </c>
      <c r="J212" s="21">
        <f>J77*J186-Baseline!J77*Baseline!J186</f>
        <v>0.92274448636331208</v>
      </c>
      <c r="K212" s="21">
        <f>K77*K186-Baseline!K77*Baseline!K186</f>
        <v>0.9005075485436691</v>
      </c>
      <c r="L212" s="21">
        <f>L77*L186-Baseline!L77*Baseline!L186</f>
        <v>0.87880655904006466</v>
      </c>
      <c r="M212" s="21">
        <f>M77*M186-Baseline!M77*Baseline!M186</f>
        <v>0.85762859961924853</v>
      </c>
      <c r="N212" s="21">
        <f>N77*N186-Baseline!N77*Baseline!N186</f>
        <v>0.83696106343636212</v>
      </c>
      <c r="O212" s="21">
        <f>O77*O186-Baseline!O77*Baseline!O186</f>
        <v>0.81679164752895594</v>
      </c>
      <c r="P212" s="21">
        <f>P77*P186-Baseline!P77*Baseline!P186</f>
        <v>0.79710834549176779</v>
      </c>
      <c r="Q212" s="21">
        <f>Q77*Q186-Baseline!Q77*Baseline!Q186</f>
        <v>0.77789944032818792</v>
      </c>
      <c r="R212" s="21">
        <f>R77*R186-Baseline!R77*Baseline!R186</f>
        <v>0.75915349747402816</v>
      </c>
      <c r="S212" s="21">
        <f>S77*S186-Baseline!S77*Baseline!S186</f>
        <v>0.74085935798942548</v>
      </c>
      <c r="T212" s="21">
        <f>T77*T186-Baseline!T77*Baseline!T186</f>
        <v>0.72300613191487129</v>
      </c>
      <c r="U212" s="21">
        <f>U77*U186-Baseline!U77*Baseline!U186</f>
        <v>0.70558319178742746</v>
      </c>
      <c r="V212" s="21">
        <f>V77*V186-Baseline!V77*Baseline!V186</f>
        <v>0.68858016631318797</v>
      </c>
      <c r="W212" s="21">
        <f>W77*W186-Baseline!W77*Baseline!W186</f>
        <v>0.67198693419227939</v>
      </c>
      <c r="X212" s="21">
        <f>X77*X186-Baseline!X77*Baseline!X186</f>
        <v>0.65579361809276748</v>
      </c>
      <c r="Y212" s="21">
        <f>Y77*Y186-Baseline!Y77*Baseline!Y186</f>
        <v>0.63999057876978083</v>
      </c>
      <c r="Z212" s="21">
        <f>Z77*Z186-Baseline!Z77*Baseline!Z186</f>
        <v>0.6245684093263314</v>
      </c>
      <c r="AA212" s="21">
        <f>AA77*AA186-Baseline!AA77*Baseline!AA186</f>
        <v>0.60951792961264495</v>
      </c>
      <c r="AB212" s="21">
        <f>AB77*AB186-Baseline!AB77*Baseline!AB186</f>
        <v>0.59483018076034422</v>
      </c>
      <c r="AC212" s="21">
        <f>AC77*AC186-Baseline!AC77*Baseline!AC186</f>
        <v>0.58049641984845135</v>
      </c>
      <c r="AD212" s="21">
        <f>AD77*AD186-Baseline!AD77*Baseline!AD186</f>
        <v>0.5665081146980222</v>
      </c>
      <c r="AE212" s="21">
        <f>AE77*AE186-Baseline!AE77*Baseline!AE186</f>
        <v>0.55285693879209974</v>
      </c>
      <c r="AF212" s="21">
        <f>AF77*AF186-Baseline!AF77*Baseline!AF186</f>
        <v>0.53953476631831609</v>
      </c>
      <c r="AG212" s="21">
        <f>AG77*AG186-Baseline!AG77*Baseline!AG186</f>
        <v>0.52653366733086271</v>
      </c>
      <c r="AH212" s="21">
        <f>AH77*AH186-Baseline!AH77*Baseline!AH186</f>
        <v>0.51384590302911493</v>
      </c>
      <c r="AI212" s="21">
        <f>AI77*AI186-Baseline!AI77*Baseline!AI186</f>
        <v>0.50146392115013416</v>
      </c>
      <c r="AJ212" s="21">
        <f>AJ77*AJ186-Baseline!AJ77*Baseline!AJ186</f>
        <v>0.49175598424624251</v>
      </c>
      <c r="AK212" s="21">
        <f>AK77*AK186-Baseline!AK77*Baseline!AK186</f>
        <v>0.48223603245158098</v>
      </c>
      <c r="AL212" s="21">
        <f>AL77*AL186-Baseline!AL77*Baseline!AL186</f>
        <v>0.47290042516046804</v>
      </c>
      <c r="AM212" s="21">
        <f>AM77*AM186-Baseline!AM77*Baseline!AM186</f>
        <v>0.46374559227714118</v>
      </c>
      <c r="AN212" s="21">
        <f>AN77*AN186-Baseline!AN77*Baseline!AN186</f>
        <v>0.45476803285009437</v>
      </c>
      <c r="AO212" s="21">
        <f>AO77*AO186-Baseline!AO77*Baseline!AO186</f>
        <v>0.44596431373289647</v>
      </c>
      <c r="AP212" s="21">
        <f>AP77*AP186-Baseline!AP77*Baseline!AP186</f>
        <v>0.43733106827091439</v>
      </c>
      <c r="AQ212" s="21">
        <f>AQ77*AQ186-Baseline!AQ77*Baseline!AQ186</f>
        <v>0.42886499501350372</v>
      </c>
      <c r="AR212" s="21">
        <f>AR77*AR186-Baseline!AR77*Baseline!AR186</f>
        <v>0.42056285645110786</v>
      </c>
      <c r="AS212" s="21">
        <f>AS77*AS186-Baseline!AS77*Baseline!AS186</f>
        <v>0.41242147777686111</v>
      </c>
      <c r="AT212" s="21">
        <f>AT77*AT186-Baseline!AT77*Baseline!AT186</f>
        <v>0.404437745672102</v>
      </c>
      <c r="AU212" s="21">
        <f>AU77*AU186-Baseline!AU77*Baseline!AU186</f>
        <v>0.39660860711552104</v>
      </c>
      <c r="AV212" s="21">
        <f>AV77*AV186-Baseline!AV77*Baseline!AV186</f>
        <v>0.38893106821526979</v>
      </c>
      <c r="AW212" s="21">
        <f>AW77*AW186-Baseline!AW77*Baseline!AW186</f>
        <v>0.38140219306374346</v>
      </c>
      <c r="AX212" s="21">
        <f>AX77*AX186-Baseline!AX77*Baseline!AX186</f>
        <v>0.37401910261453408</v>
      </c>
      <c r="AY212" s="21">
        <f>AY77*AY186-Baseline!AY77*Baseline!AY186</f>
        <v>0.36677897358113437</v>
      </c>
      <c r="AZ212" s="21">
        <f>AZ77*AZ186-Baseline!AZ77*Baseline!AZ186</f>
        <v>0.35967903735697371</v>
      </c>
      <c r="BA212" s="21">
        <f>BA77*BA186-Baseline!BA77*Baseline!BA186</f>
        <v>0.35271657895636682</v>
      </c>
      <c r="BB212" s="21">
        <f>BB77*BB186-Baseline!BB77*Baseline!BB186</f>
        <v>0.34588889579130433</v>
      </c>
    </row>
    <row r="213" spans="1:54" outlineLevel="2">
      <c r="A213" s="475"/>
      <c r="B213" s="150" t="s">
        <v>494</v>
      </c>
      <c r="C213" s="19"/>
      <c r="D213" s="135" t="s">
        <v>389</v>
      </c>
      <c r="E213" s="21">
        <f>E193-Baseline!E193</f>
        <v>6.243471450355254</v>
      </c>
      <c r="F213" s="21">
        <f>F193-Baseline!F193</f>
        <v>6.1959399480354875</v>
      </c>
      <c r="G213" s="21">
        <f>G193-Baseline!G193</f>
        <v>6.1256922391624054</v>
      </c>
      <c r="H213" s="21">
        <f>H193-Baseline!H193</f>
        <v>6.0551961592018939</v>
      </c>
      <c r="I213" s="21">
        <f>I193-Baseline!I193</f>
        <v>6.0043808373246677</v>
      </c>
      <c r="J213" s="21">
        <f>J193-Baseline!J193</f>
        <v>5.9522914734887431</v>
      </c>
      <c r="K213" s="21">
        <f>K193-Baseline!K193</f>
        <v>5.8852812414075171</v>
      </c>
      <c r="L213" s="21">
        <f>L193-Baseline!L193</f>
        <v>5.8366919742838466</v>
      </c>
      <c r="M213" s="21">
        <f>M193-Baseline!M193</f>
        <v>5.7870271834647919</v>
      </c>
      <c r="N213" s="21">
        <f>N193-Baseline!N193</f>
        <v>5.7186072883979184</v>
      </c>
      <c r="O213" s="21">
        <f>O193-Baseline!O193</f>
        <v>5.6674564022778275</v>
      </c>
      <c r="P213" s="21">
        <f>P193-Baseline!P193</f>
        <v>5.6154502897282095</v>
      </c>
      <c r="Q213" s="21">
        <f>Q193-Baseline!Q193</f>
        <v>5.5626598882593896</v>
      </c>
      <c r="R213" s="21">
        <f>R193-Baseline!R193</f>
        <v>5.5252618476016506</v>
      </c>
      <c r="S213" s="21">
        <f>S193-Baseline!S193</f>
        <v>5.4707159017741658</v>
      </c>
      <c r="T213" s="21">
        <f>T193-Baseline!T193</f>
        <v>5.4155906936432396</v>
      </c>
      <c r="U213" s="21">
        <f>U193-Baseline!U193</f>
        <v>5.3599458294340421</v>
      </c>
      <c r="V213" s="21">
        <f>V193-Baseline!V193</f>
        <v>5.3184495034148638</v>
      </c>
      <c r="W213" s="21">
        <f>W193-Baseline!W193</f>
        <v>5.2615819903083203</v>
      </c>
      <c r="X213" s="21">
        <f>X193-Baseline!X193</f>
        <v>5.218282672305727</v>
      </c>
      <c r="Y213" s="21">
        <f>Y193-Baseline!Y193</f>
        <v>5.1604351494664638</v>
      </c>
      <c r="Z213" s="21">
        <f>Z193-Baseline!Z193</f>
        <v>5.1155986696700788</v>
      </c>
      <c r="AA213" s="21">
        <f>AA193-Baseline!AA193</f>
        <v>5.069926924244025</v>
      </c>
      <c r="AB213" s="21">
        <f>AB193-Baseline!AB193</f>
        <v>5.0234862186587765</v>
      </c>
      <c r="AC213" s="21">
        <f>AC193-Baseline!AC193</f>
        <v>4.9735246789461156</v>
      </c>
      <c r="AD213" s="21">
        <f>AD193-Baseline!AD193</f>
        <v>4.9236922793115179</v>
      </c>
      <c r="AE213" s="21">
        <f>AE193-Baseline!AE193</f>
        <v>4.8745258921811034</v>
      </c>
      <c r="AF213" s="21">
        <f>AF193-Baseline!AF193</f>
        <v>4.8244970077404163</v>
      </c>
      <c r="AG213" s="21">
        <f>AG193-Baseline!AG193</f>
        <v>4.7738166260253507</v>
      </c>
      <c r="AH213" s="21">
        <f>AH193-Baseline!AH193</f>
        <v>4.7227155782698631</v>
      </c>
      <c r="AI213" s="21">
        <f>AI193-Baseline!AI193</f>
        <v>4.6714767043089989</v>
      </c>
      <c r="AJ213" s="21">
        <f>AJ193-Baseline!AJ193</f>
        <v>4.6424154785693945</v>
      </c>
      <c r="AK213" s="21">
        <f>AK193-Baseline!AK193</f>
        <v>4.6126585572713363</v>
      </c>
      <c r="AL213" s="21">
        <f>AL193-Baseline!AL193</f>
        <v>4.5823080660622129</v>
      </c>
      <c r="AM213" s="21">
        <f>AM193-Baseline!AM193</f>
        <v>4.5514217535342736</v>
      </c>
      <c r="AN213" s="21">
        <f>AN193-Baseline!AN193</f>
        <v>4.5200253901661736</v>
      </c>
      <c r="AO213" s="21">
        <f>AO193-Baseline!AO193</f>
        <v>4.4881312469524728</v>
      </c>
      <c r="AP213" s="21">
        <f>AP193-Baseline!AP193</f>
        <v>4.4557734864925385</v>
      </c>
      <c r="AQ213" s="21">
        <f>AQ193-Baseline!AQ193</f>
        <v>4.422990043310854</v>
      </c>
      <c r="AR213" s="21">
        <f>AR193-Baseline!AR193</f>
        <v>4.38980843390208</v>
      </c>
      <c r="AS213" s="21">
        <f>AS193-Baseline!AS193</f>
        <v>4.3562538800645987</v>
      </c>
      <c r="AT213" s="21">
        <f>AT193-Baseline!AT193</f>
        <v>4.3223528083832488</v>
      </c>
      <c r="AU213" s="21">
        <f>AU193-Baseline!AU193</f>
        <v>4.2881324395463967</v>
      </c>
      <c r="AV213" s="21">
        <f>AV193-Baseline!AV193</f>
        <v>4.253618122510356</v>
      </c>
      <c r="AW213" s="21">
        <f>AW193-Baseline!AW193</f>
        <v>4.2188335976786089</v>
      </c>
      <c r="AX213" s="21">
        <f>AX193-Baseline!AX193</f>
        <v>4.1838021399268177</v>
      </c>
      <c r="AY213" s="21">
        <f>AY193-Baseline!AY193</f>
        <v>4.1485464962770946</v>
      </c>
      <c r="AZ213" s="21">
        <f>AZ193-Baseline!AZ193</f>
        <v>4.1130885751179376</v>
      </c>
      <c r="BA213" s="21">
        <f>BA193-Baseline!BA193</f>
        <v>4.0774493760079116</v>
      </c>
      <c r="BB213" s="21">
        <f>BB193-Baseline!BB193</f>
        <v>4.0416487021851042</v>
      </c>
    </row>
    <row r="214" spans="1:54" outlineLevel="2">
      <c r="A214" s="475"/>
      <c r="B214" s="150" t="s">
        <v>495</v>
      </c>
      <c r="C214" s="19"/>
      <c r="D214" s="135" t="s">
        <v>389</v>
      </c>
      <c r="E214" s="21">
        <f>E194-Baseline!E194</f>
        <v>3.1266762952300908</v>
      </c>
      <c r="F214" s="21">
        <f>F194-Baseline!F194</f>
        <v>3.0950526915176519</v>
      </c>
      <c r="G214" s="21">
        <f>G194-Baseline!G194</f>
        <v>3.0637112088499858</v>
      </c>
      <c r="H214" s="21">
        <f>H194-Baseline!H194</f>
        <v>3.032740881274389</v>
      </c>
      <c r="I214" s="21">
        <f>I194-Baseline!I194</f>
        <v>3.0020314009696971</v>
      </c>
      <c r="J214" s="21">
        <f>J194-Baseline!J194</f>
        <v>2.9716151540053066</v>
      </c>
      <c r="K214" s="21">
        <f>K194-Baseline!K194</f>
        <v>2.9441655907028816</v>
      </c>
      <c r="L214" s="21">
        <f>L194-Baseline!L194</f>
        <v>2.9169698089246143</v>
      </c>
      <c r="M214" s="21">
        <f>M194-Baseline!M194</f>
        <v>2.8900254629173827</v>
      </c>
      <c r="N214" s="21">
        <f>N194-Baseline!N194</f>
        <v>2.8633302274765149</v>
      </c>
      <c r="O214" s="21">
        <f>O194-Baseline!O194</f>
        <v>2.8368817991928639</v>
      </c>
      <c r="P214" s="21">
        <f>P194-Baseline!P194</f>
        <v>2.810677897469704</v>
      </c>
      <c r="Q214" s="21">
        <f>Q194-Baseline!Q194</f>
        <v>2.7847162620305794</v>
      </c>
      <c r="R214" s="21">
        <f>R194-Baseline!R194</f>
        <v>2.7589946523271069</v>
      </c>
      <c r="S214" s="21">
        <f>S194-Baseline!S194</f>
        <v>2.7328958096061902</v>
      </c>
      <c r="T214" s="21">
        <f>T194-Baseline!T194</f>
        <v>2.7070440739886705</v>
      </c>
      <c r="U214" s="21">
        <f>U194-Baseline!U194</f>
        <v>2.6814371051928485</v>
      </c>
      <c r="V214" s="21">
        <f>V194-Baseline!V194</f>
        <v>2.6560725885090588</v>
      </c>
      <c r="W214" s="21">
        <f>W194-Baseline!W194</f>
        <v>2.63094822519788</v>
      </c>
      <c r="X214" s="21">
        <f>X194-Baseline!X194</f>
        <v>2.6060617436733584</v>
      </c>
      <c r="Y214" s="21">
        <f>Y194-Baseline!Y194</f>
        <v>2.5814108914113154</v>
      </c>
      <c r="Z214" s="21">
        <f>Z194-Baseline!Z194</f>
        <v>2.5569934372035794</v>
      </c>
      <c r="AA214" s="21">
        <f>AA194-Baseline!AA194</f>
        <v>2.5328071704671835</v>
      </c>
      <c r="AB214" s="21">
        <f>AB194-Baseline!AB194</f>
        <v>2.5088499043861523</v>
      </c>
      <c r="AC214" s="21">
        <f>AC194-Baseline!AC194</f>
        <v>2.4835214002906354</v>
      </c>
      <c r="AD214" s="21">
        <f>AD194-Baseline!AD194</f>
        <v>2.4582484101647952</v>
      </c>
      <c r="AE214" s="21">
        <f>AE194-Baseline!AE194</f>
        <v>2.4328786996627092</v>
      </c>
      <c r="AF214" s="21">
        <f>AF194-Baseline!AF194</f>
        <v>2.4073169540968724</v>
      </c>
      <c r="AG214" s="21">
        <f>AG194-Baseline!AG194</f>
        <v>2.381524237276865</v>
      </c>
      <c r="AH214" s="21">
        <f>AH194-Baseline!AH194</f>
        <v>2.3555300090513889</v>
      </c>
      <c r="AI214" s="21">
        <f>AI194-Baseline!AI194</f>
        <v>2.3294545920156753</v>
      </c>
      <c r="AJ214" s="21">
        <f>AJ194-Baseline!AJ194</f>
        <v>2.3144524332794174</v>
      </c>
      <c r="AK214" s="21">
        <f>AK194-Baseline!AK194</f>
        <v>2.2991491846454233</v>
      </c>
      <c r="AL214" s="21">
        <f>AL194-Baseline!AL194</f>
        <v>2.2835661560040816</v>
      </c>
      <c r="AM214" s="21">
        <f>AM194-Baseline!AM194</f>
        <v>2.2677273268396743</v>
      </c>
      <c r="AN214" s="21">
        <f>AN194-Baseline!AN194</f>
        <v>2.2516501226430616</v>
      </c>
      <c r="AO214" s="21">
        <f>AO194-Baseline!AO194</f>
        <v>2.235344051821627</v>
      </c>
      <c r="AP214" s="21">
        <f>AP194-Baseline!AP194</f>
        <v>2.2188246287537225</v>
      </c>
      <c r="AQ214" s="21">
        <f>AQ194-Baseline!AQ194</f>
        <v>2.2021075658630682</v>
      </c>
      <c r="AR214" s="21">
        <f>AR194-Baseline!AR194</f>
        <v>2.1852069758408561</v>
      </c>
      <c r="AS214" s="21">
        <f>AS194-Baseline!AS194</f>
        <v>2.1681357361383378</v>
      </c>
      <c r="AT214" s="21">
        <f>AT194-Baseline!AT194</f>
        <v>2.1509065026921164</v>
      </c>
      <c r="AU214" s="21">
        <f>AU194-Baseline!AU194</f>
        <v>2.1335320720050062</v>
      </c>
      <c r="AV214" s="21">
        <f>AV194-Baseline!AV194</f>
        <v>2.1160246104108604</v>
      </c>
      <c r="AW214" s="21">
        <f>AW194-Baseline!AW194</f>
        <v>2.0983957154385666</v>
      </c>
      <c r="AX214" s="21">
        <f>AX194-Baseline!AX194</f>
        <v>2.0806566040947105</v>
      </c>
      <c r="AY214" s="21">
        <f>AY194-Baseline!AY194</f>
        <v>2.0628181734953661</v>
      </c>
      <c r="AZ214" s="21">
        <f>AZ194-Baseline!AZ194</f>
        <v>2.0448909494196585</v>
      </c>
      <c r="BA214" s="21">
        <f>BA194-Baseline!BA194</f>
        <v>2.0268850510115413</v>
      </c>
      <c r="BB214" s="21">
        <f>BB194-Baseline!BB194</f>
        <v>2.0088100034082657</v>
      </c>
    </row>
    <row r="215" spans="1:54" outlineLevel="2">
      <c r="A215" s="475"/>
      <c r="B215" s="150" t="s">
        <v>496</v>
      </c>
      <c r="C215" s="19"/>
      <c r="D215" s="135" t="s">
        <v>389</v>
      </c>
      <c r="E215" s="21">
        <f>E195-Baseline!E195</f>
        <v>9.3800288834683965</v>
      </c>
      <c r="F215" s="21">
        <f>F195-Baseline!F195</f>
        <v>9.2851580723865403</v>
      </c>
      <c r="G215" s="21">
        <f>G195-Baseline!G195</f>
        <v>9.1911336265499592</v>
      </c>
      <c r="H215" s="21">
        <f>H195-Baseline!H195</f>
        <v>9.098222643823167</v>
      </c>
      <c r="I215" s="21">
        <f>I195-Baseline!I195</f>
        <v>9.0060942029090896</v>
      </c>
      <c r="J215" s="21">
        <f>J195-Baseline!J195</f>
        <v>8.9148454600579292</v>
      </c>
      <c r="K215" s="21">
        <f>K195-Baseline!K195</f>
        <v>8.8324967721086445</v>
      </c>
      <c r="L215" s="21">
        <f>L195-Baseline!L195</f>
        <v>8.7509094267738412</v>
      </c>
      <c r="M215" s="21">
        <f>M195-Baseline!M195</f>
        <v>8.6700763869323296</v>
      </c>
      <c r="N215" s="21">
        <f>N195-Baseline!N195</f>
        <v>8.5899906806535782</v>
      </c>
      <c r="O215" s="21">
        <f>O195-Baseline!O195</f>
        <v>8.5106453975785907</v>
      </c>
      <c r="P215" s="21">
        <f>P195-Baseline!P195</f>
        <v>8.4320336941005127</v>
      </c>
      <c r="Q215" s="21">
        <f>Q195-Baseline!Q195</f>
        <v>8.3541487860917378</v>
      </c>
      <c r="R215" s="21">
        <f>R195-Baseline!R195</f>
        <v>8.2769839569813222</v>
      </c>
      <c r="S215" s="21">
        <f>S195-Baseline!S195</f>
        <v>8.1986874272465258</v>
      </c>
      <c r="T215" s="21">
        <f>T195-Baseline!T195</f>
        <v>8.1211322204318481</v>
      </c>
      <c r="U215" s="21">
        <f>U195-Baseline!U195</f>
        <v>8.0443113170757368</v>
      </c>
      <c r="V215" s="21">
        <f>V195-Baseline!V195</f>
        <v>7.9682177640660639</v>
      </c>
      <c r="W215" s="21">
        <f>W195-Baseline!W195</f>
        <v>7.8928446755936399</v>
      </c>
      <c r="X215" s="21">
        <f>X195-Baseline!X195</f>
        <v>7.8181852310200757</v>
      </c>
      <c r="Y215" s="21">
        <f>Y195-Baseline!Y195</f>
        <v>7.7442326742339453</v>
      </c>
      <c r="Z215" s="21">
        <f>Z195-Baseline!Z195</f>
        <v>7.6709803102854552</v>
      </c>
      <c r="AA215" s="21">
        <f>AA195-Baseline!AA195</f>
        <v>7.5984215126948991</v>
      </c>
      <c r="AB215" s="21">
        <f>AB195-Baseline!AB195</f>
        <v>7.5265497131584569</v>
      </c>
      <c r="AC215" s="21">
        <f>AC195-Baseline!AC195</f>
        <v>7.4505642009422939</v>
      </c>
      <c r="AD215" s="21">
        <f>AD195-Baseline!AD195</f>
        <v>7.3747452306415804</v>
      </c>
      <c r="AE215" s="21">
        <f>AE195-Baseline!AE195</f>
        <v>7.2986360992250763</v>
      </c>
      <c r="AF215" s="21">
        <f>AF195-Baseline!AF195</f>
        <v>7.2219508626341966</v>
      </c>
      <c r="AG215" s="21">
        <f>AG195-Baseline!AG195</f>
        <v>7.1445727120756128</v>
      </c>
      <c r="AH215" s="21">
        <f>AH195-Baseline!AH195</f>
        <v>7.0665900274526239</v>
      </c>
      <c r="AI215" s="21">
        <f>AI195-Baseline!AI195</f>
        <v>6.9883637763830295</v>
      </c>
      <c r="AJ215" s="21">
        <f>AJ195-Baseline!AJ195</f>
        <v>6.943357300200578</v>
      </c>
      <c r="AK215" s="21">
        <f>AK195-Baseline!AK195</f>
        <v>6.8974475543157778</v>
      </c>
      <c r="AL215" s="21">
        <f>AL195-Baseline!AL195</f>
        <v>6.8506984684067591</v>
      </c>
      <c r="AM215" s="21">
        <f>AM195-Baseline!AM195</f>
        <v>6.8031819809394172</v>
      </c>
      <c r="AN215" s="21">
        <f>AN195-Baseline!AN195</f>
        <v>6.754950368369653</v>
      </c>
      <c r="AO215" s="21">
        <f>AO195-Baseline!AO195</f>
        <v>6.7060321559229292</v>
      </c>
      <c r="AP215" s="21">
        <f>AP195-Baseline!AP195</f>
        <v>6.6564738867361939</v>
      </c>
      <c r="AQ215" s="21">
        <f>AQ195-Baseline!AQ195</f>
        <v>6.6063226980812173</v>
      </c>
      <c r="AR215" s="21">
        <f>AR195-Baseline!AR195</f>
        <v>6.5556209280310433</v>
      </c>
      <c r="AS215" s="21">
        <f>AS195-Baseline!AS195</f>
        <v>6.5044072089384812</v>
      </c>
      <c r="AT215" s="21">
        <f>AT195-Baseline!AT195</f>
        <v>6.4527195086140692</v>
      </c>
      <c r="AU215" s="21">
        <f>AU195-Baseline!AU195</f>
        <v>6.4005962165663899</v>
      </c>
      <c r="AV215" s="21">
        <f>AV195-Baseline!AV195</f>
        <v>6.348073831796917</v>
      </c>
      <c r="AW215" s="21">
        <f>AW195-Baseline!AW195</f>
        <v>6.2951871468922409</v>
      </c>
      <c r="AX215" s="21">
        <f>AX195-Baseline!AX195</f>
        <v>6.2419698128721546</v>
      </c>
      <c r="AY215" s="21">
        <f>AY195-Baseline!AY195</f>
        <v>6.1884545210849726</v>
      </c>
      <c r="AZ215" s="21">
        <f>AZ195-Baseline!AZ195</f>
        <v>6.1346728488680693</v>
      </c>
      <c r="BA215" s="21">
        <f>BA195-Baseline!BA195</f>
        <v>6.0806551536533133</v>
      </c>
      <c r="BB215" s="21">
        <f>BB195-Baseline!BB195</f>
        <v>6.026430010852474</v>
      </c>
    </row>
    <row r="216" spans="1:54" outlineLevel="2">
      <c r="A216" s="475"/>
      <c r="B216" s="150" t="s">
        <v>287</v>
      </c>
      <c r="C216" s="19"/>
      <c r="D216" s="135" t="s">
        <v>389</v>
      </c>
      <c r="E216" s="21">
        <f>E196-Baseline!E196</f>
        <v>0.7659222650508658</v>
      </c>
      <c r="F216" s="21">
        <f>F196-Baseline!F196</f>
        <v>0.79619560836616099</v>
      </c>
      <c r="G216" s="21">
        <f>G196-Baseline!G196</f>
        <v>0.8246070790874559</v>
      </c>
      <c r="H216" s="21">
        <f>H196-Baseline!H196</f>
        <v>0.85885724687110343</v>
      </c>
      <c r="I216" s="21">
        <f>I196-Baseline!I196</f>
        <v>0.89159376466485762</v>
      </c>
      <c r="J216" s="21">
        <f>J196-Baseline!J196</f>
        <v>0.91133387370505659</v>
      </c>
      <c r="K216" s="21">
        <f>K196-Baseline!K196</f>
        <v>0.95626684620596558</v>
      </c>
      <c r="L216" s="21">
        <f>L196-Baseline!L196</f>
        <v>1.0043086984369445</v>
      </c>
      <c r="M216" s="21">
        <f>M196-Baseline!M196</f>
        <v>1.0558083942021066</v>
      </c>
      <c r="N216" s="21">
        <f>N196-Baseline!N196</f>
        <v>1.1111613942510326</v>
      </c>
      <c r="O216" s="21">
        <f>O196-Baseline!O196</f>
        <v>1.1708161497153282</v>
      </c>
      <c r="P216" s="21">
        <f>P196-Baseline!P196</f>
        <v>1.2193806977669444</v>
      </c>
      <c r="Q216" s="21">
        <f>Q196-Baseline!Q196</f>
        <v>1.2630886077013255</v>
      </c>
      <c r="R216" s="21">
        <f>R196-Baseline!R196</f>
        <v>1.308118999422206</v>
      </c>
      <c r="S216" s="21">
        <f>S196-Baseline!S196</f>
        <v>1.3545154096234915</v>
      </c>
      <c r="T216" s="21">
        <f>T196-Baseline!T196</f>
        <v>1.4023227547246522</v>
      </c>
      <c r="U216" s="21">
        <f>U196-Baseline!U196</f>
        <v>1.451587375374521</v>
      </c>
      <c r="V216" s="21">
        <f>V196-Baseline!V196</f>
        <v>1.5023570823790213</v>
      </c>
      <c r="W216" s="21">
        <f>W196-Baseline!W196</f>
        <v>1.5546812040984925</v>
      </c>
      <c r="X216" s="21">
        <f>X196-Baseline!X196</f>
        <v>1.6086106353618668</v>
      </c>
      <c r="Y216" s="21">
        <f>Y196-Baseline!Y196</f>
        <v>1.6641978879462842</v>
      </c>
      <c r="Z216" s="21">
        <f>Z196-Baseline!Z196</f>
        <v>1.7214971426725796</v>
      </c>
      <c r="AA216" s="21">
        <f>AA196-Baseline!AA196</f>
        <v>1.7805643031683807</v>
      </c>
      <c r="AB216" s="21">
        <f>AB196-Baseline!AB196</f>
        <v>1.8414570513524258</v>
      </c>
      <c r="AC216" s="21">
        <f>AC196-Baseline!AC196</f>
        <v>3.7748212197378774</v>
      </c>
      <c r="AD216" s="21">
        <f>AD196-Baseline!AD196</f>
        <v>3.903851489130219</v>
      </c>
      <c r="AE216" s="21">
        <f>AE196-Baseline!AE196</f>
        <v>4.0368907752237622</v>
      </c>
      <c r="AF216" s="21">
        <f>AF196-Baseline!AF196</f>
        <v>4.174069530003397</v>
      </c>
      <c r="AG216" s="21">
        <f>AG196-Baseline!AG196</f>
        <v>4.3155223621924881</v>
      </c>
      <c r="AH216" s="21">
        <f>AH196-Baseline!AH196</f>
        <v>4.4613881709963268</v>
      </c>
      <c r="AI216" s="21">
        <f>AI196-Baseline!AI196</f>
        <v>4.6118102841294419</v>
      </c>
      <c r="AJ216" s="21">
        <f>AJ196-Baseline!AJ196</f>
        <v>2.6602764603291451</v>
      </c>
      <c r="AK216" s="21">
        <f>AK196-Baseline!AK196</f>
        <v>2.7095158789360609</v>
      </c>
      <c r="AL216" s="21">
        <f>AL196-Baseline!AL196</f>
        <v>2.7594743517730453</v>
      </c>
      <c r="AM216" s="21">
        <f>AM196-Baseline!AM196</f>
        <v>2.8101677068686199</v>
      </c>
      <c r="AN216" s="21">
        <f>AN196-Baseline!AN196</f>
        <v>2.8616119374344184</v>
      </c>
      <c r="AO216" s="21">
        <f>AO196-Baseline!AO196</f>
        <v>2.9138232077346262</v>
      </c>
      <c r="AP216" s="21">
        <f>AP196-Baseline!AP196</f>
        <v>2.9668178589662384</v>
      </c>
      <c r="AQ216" s="21">
        <f>AQ196-Baseline!AQ196</f>
        <v>3.0206124151533427</v>
      </c>
      <c r="AR216" s="21">
        <f>AR196-Baseline!AR196</f>
        <v>3.0752235890579001</v>
      </c>
      <c r="AS216" s="21">
        <f>AS196-Baseline!AS196</f>
        <v>3.1306682881098631</v>
      </c>
      <c r="AT216" s="21">
        <f>AT196-Baseline!AT196</f>
        <v>3.1869636203593412</v>
      </c>
      <c r="AU216" s="21">
        <f>AU196-Baseline!AU196</f>
        <v>3.2441269004533781</v>
      </c>
      <c r="AV216" s="21">
        <f>AV196-Baseline!AV196</f>
        <v>3.3021756556402528</v>
      </c>
      <c r="AW216" s="21">
        <f>AW196-Baseline!AW196</f>
        <v>3.3611276318035568</v>
      </c>
      <c r="AX216" s="21">
        <f>AX196-Baseline!AX196</f>
        <v>3.4210007995290779</v>
      </c>
      <c r="AY216" s="21">
        <f>AY196-Baseline!AY196</f>
        <v>3.4818133602067856</v>
      </c>
      <c r="AZ216" s="21">
        <f>AZ196-Baseline!AZ196</f>
        <v>3.5435837521706088</v>
      </c>
      <c r="BA216" s="21">
        <f>BA196-Baseline!BA196</f>
        <v>3.6063306568788063</v>
      </c>
      <c r="BB216" s="21">
        <f>BB196-Baseline!BB196</f>
        <v>3.6701886328430593</v>
      </c>
    </row>
    <row r="217" spans="1:54" outlineLevel="2">
      <c r="A217" s="475"/>
      <c r="B217" s="150" t="s">
        <v>290</v>
      </c>
      <c r="C217" s="19"/>
      <c r="D217" s="135"/>
      <c r="E217" s="21">
        <f>E197-Baseline!E197</f>
        <v>14.956085418700702</v>
      </c>
      <c r="F217" s="21">
        <f>F197-Baseline!F197</f>
        <v>14.955550447416737</v>
      </c>
      <c r="G217" s="21">
        <f>G197-Baseline!G197</f>
        <v>14.866867031096293</v>
      </c>
      <c r="H217" s="21">
        <f>H197-Baseline!H197</f>
        <v>14.870883495671707</v>
      </c>
      <c r="I217" s="21">
        <f>I197-Baseline!I197</f>
        <v>14.813409775664329</v>
      </c>
      <c r="J217" s="21">
        <f>J197-Baseline!J197</f>
        <v>14.553712680262828</v>
      </c>
      <c r="K217" s="21">
        <f>K197-Baseline!K197</f>
        <v>14.662224491009461</v>
      </c>
      <c r="L217" s="21">
        <f>L197-Baseline!L197</f>
        <v>14.772432343547081</v>
      </c>
      <c r="M217" s="21">
        <f>M197-Baseline!M197</f>
        <v>14.884496785997991</v>
      </c>
      <c r="N217" s="21">
        <f>N197-Baseline!N197</f>
        <v>14.998591731359431</v>
      </c>
      <c r="O217" s="21">
        <f>O197-Baseline!O197</f>
        <v>15.114905985856188</v>
      </c>
      <c r="P217" s="21">
        <f>P197-Baseline!P197</f>
        <v>15.227167893527533</v>
      </c>
      <c r="Q217" s="21">
        <f>Q197-Baseline!Q197</f>
        <v>15.33823614244303</v>
      </c>
      <c r="R217" s="21">
        <f>R197-Baseline!R197</f>
        <v>15.450748744855289</v>
      </c>
      <c r="S217" s="21">
        <f>S197-Baseline!S197</f>
        <v>15.564798810053436</v>
      </c>
      <c r="T217" s="21">
        <f>T197-Baseline!T197</f>
        <v>15.680483964363573</v>
      </c>
      <c r="U217" s="21">
        <f>U197-Baseline!U197</f>
        <v>15.797906716827409</v>
      </c>
      <c r="V217" s="21">
        <f>V197-Baseline!V197</f>
        <v>15.917174847323057</v>
      </c>
      <c r="W217" s="21">
        <f>W197-Baseline!W197</f>
        <v>16.03840181873721</v>
      </c>
      <c r="X217" s="21">
        <f>X197-Baseline!X197</f>
        <v>16.16170721489754</v>
      </c>
      <c r="Y217" s="21">
        <f>Y197-Baseline!Y197</f>
        <v>16.287217206091341</v>
      </c>
      <c r="Z217" s="21">
        <f>Z197-Baseline!Z197</f>
        <v>16.415065044116673</v>
      </c>
      <c r="AA217" s="21">
        <f>AA197-Baseline!AA197</f>
        <v>16.545391588940806</v>
      </c>
      <c r="AB217" s="21">
        <f>AB197-Baseline!AB197</f>
        <v>16.678345869178763</v>
      </c>
      <c r="AC217" s="21">
        <f>AC197-Baseline!AC197</f>
        <v>32.107269919233126</v>
      </c>
      <c r="AD217" s="21">
        <f>AD197-Baseline!AD197</f>
        <v>32.358047081286244</v>
      </c>
      <c r="AE217" s="21">
        <f>AE197-Baseline!AE197</f>
        <v>32.612148973180219</v>
      </c>
      <c r="AF217" s="21">
        <f>AF197-Baseline!AF197</f>
        <v>32.869784263363115</v>
      </c>
      <c r="AG217" s="21">
        <f>AG197-Baseline!AG197</f>
        <v>33.131172697505043</v>
      </c>
      <c r="AH217" s="21">
        <f>AH197-Baseline!AH197</f>
        <v>33.396545935739042</v>
      </c>
      <c r="AI217" s="21">
        <f>AI197-Baseline!AI197</f>
        <v>33.666148443359489</v>
      </c>
      <c r="AJ217" s="21">
        <f>AJ197-Baseline!AJ197</f>
        <v>34.10499687773796</v>
      </c>
      <c r="AK217" s="21">
        <f>AK197-Baseline!AK197</f>
        <v>34.552119435714538</v>
      </c>
      <c r="AL217" s="21">
        <f>AL197-Baseline!AL197</f>
        <v>35.007902484788509</v>
      </c>
      <c r="AM217" s="21">
        <f>AM197-Baseline!AM197</f>
        <v>35.472756220246893</v>
      </c>
      <c r="AN217" s="21">
        <f>AN197-Baseline!AN197</f>
        <v>35.947116409990528</v>
      </c>
      <c r="AO217" s="21">
        <f>AO197-Baseline!AO197</f>
        <v>36.43144626492434</v>
      </c>
      <c r="AP217" s="21">
        <f>AP197-Baseline!AP197</f>
        <v>36.926238444108392</v>
      </c>
      <c r="AQ217" s="21">
        <f>AQ197-Baseline!AQ197</f>
        <v>37.432017204536479</v>
      </c>
      <c r="AR217" s="21">
        <f>AR197-Baseline!AR197</f>
        <v>37.94934070613003</v>
      </c>
      <c r="AS217" s="21">
        <f>AS197-Baseline!AS197</f>
        <v>38.478803483300403</v>
      </c>
      <c r="AT217" s="21">
        <f>AT197-Baseline!AT197</f>
        <v>39.021039095267717</v>
      </c>
      <c r="AU217" s="21">
        <f>AU197-Baseline!AU197</f>
        <v>39.576722968207427</v>
      </c>
      <c r="AV217" s="21">
        <f>AV197-Baseline!AV197</f>
        <v>40.146575443249908</v>
      </c>
      <c r="AW217" s="21">
        <f>AW197-Baseline!AW197</f>
        <v>40.731365045382674</v>
      </c>
      <c r="AX217" s="21">
        <f>AX197-Baseline!AX197</f>
        <v>41.331911989399934</v>
      </c>
      <c r="AY217" s="21">
        <f>AY197-Baseline!AY197</f>
        <v>41.949091940221976</v>
      </c>
      <c r="AZ217" s="21">
        <f>AZ197-Baseline!AZ197</f>
        <v>42.583840046170664</v>
      </c>
      <c r="BA217" s="21">
        <f>BA197-Baseline!BA197</f>
        <v>43.237155265143663</v>
      </c>
      <c r="BB217" s="21">
        <f>BB197-Baseline!BB197</f>
        <v>43.904812544270932</v>
      </c>
    </row>
    <row r="218" spans="1:54" outlineLevel="2">
      <c r="A218" s="476"/>
      <c r="B218" s="150" t="s">
        <v>476</v>
      </c>
      <c r="C218" s="19"/>
      <c r="D218" s="135" t="s">
        <v>389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4" t="s">
        <v>497</v>
      </c>
      <c r="B220" s="150" t="s">
        <v>498</v>
      </c>
      <c r="C220" s="19"/>
      <c r="D220" s="135" t="s">
        <v>389</v>
      </c>
      <c r="E220" s="21">
        <f>E200-Baseline!E200</f>
        <v>23.012585169923298</v>
      </c>
      <c r="F220" s="21">
        <f>F200-Baseline!F200</f>
        <v>22.968653743314576</v>
      </c>
      <c r="G220" s="21">
        <f>G200-Baseline!G200</f>
        <v>22.812636010216291</v>
      </c>
      <c r="H220" s="21">
        <f>H200-Baseline!H200</f>
        <v>22.755562496288952</v>
      </c>
      <c r="I220" s="21">
        <f>I200-Baseline!I200</f>
        <v>22.655769478945089</v>
      </c>
      <c r="J220" s="21">
        <f>J200-Baseline!J200</f>
        <v>22.34008251381994</v>
      </c>
      <c r="K220" s="21">
        <f>K200-Baseline!K200</f>
        <v>22.404280127166615</v>
      </c>
      <c r="L220" s="21">
        <f>L200-Baseline!L200</f>
        <v>22.492239575307938</v>
      </c>
      <c r="M220" s="21">
        <f>M200-Baseline!M200</f>
        <v>22.584960963284139</v>
      </c>
      <c r="N220" s="21">
        <f>N200-Baseline!N200</f>
        <v>22.665321477444746</v>
      </c>
      <c r="O220" s="21">
        <f>O200-Baseline!O200</f>
        <v>22.769970185378298</v>
      </c>
      <c r="P220" s="21">
        <f>P200-Baseline!P200</f>
        <v>22.859107226514453</v>
      </c>
      <c r="Q220" s="21">
        <f>Q200-Baseline!Q200</f>
        <v>22.941884078731931</v>
      </c>
      <c r="R220" s="21">
        <f>R200-Baseline!R200</f>
        <v>23.043283089353174</v>
      </c>
      <c r="S220" s="21">
        <f>S200-Baseline!S200</f>
        <v>23.130889479440519</v>
      </c>
      <c r="T220" s="21">
        <f>T200-Baseline!T200</f>
        <v>23.221403544646336</v>
      </c>
      <c r="U220" s="21">
        <f>U200-Baseline!U200</f>
        <v>23.315023113423401</v>
      </c>
      <c r="V220" s="21">
        <f>V200-Baseline!V200</f>
        <v>23.42656159943013</v>
      </c>
      <c r="W220" s="21">
        <f>W200-Baseline!W200</f>
        <v>23.526651947336301</v>
      </c>
      <c r="X220" s="21">
        <f>X200-Baseline!X200</f>
        <v>23.644394140657901</v>
      </c>
      <c r="Y220" s="21">
        <f>Y200-Baseline!Y200</f>
        <v>23.75184082227387</v>
      </c>
      <c r="Z220" s="21">
        <f>Z200-Baseline!Z200</f>
        <v>23.876729265785663</v>
      </c>
      <c r="AA220" s="21">
        <f>AA200-Baseline!AA200</f>
        <v>24.005400745965858</v>
      </c>
      <c r="AB220" s="21">
        <f>AB200-Baseline!AB200</f>
        <v>24.138119319950309</v>
      </c>
      <c r="AC220" s="21">
        <f>AC200-Baseline!AC200</f>
        <v>41.43611223776557</v>
      </c>
      <c r="AD220" s="21">
        <f>AD200-Baseline!AD200</f>
        <v>41.752098964426004</v>
      </c>
      <c r="AE220" s="21">
        <f>AE200-Baseline!AE200</f>
        <v>42.07642257937718</v>
      </c>
      <c r="AF220" s="21">
        <f>AF200-Baseline!AF200</f>
        <v>42.407885567425247</v>
      </c>
      <c r="AG220" s="21">
        <f>AG200-Baseline!AG200</f>
        <v>42.74704535305375</v>
      </c>
      <c r="AH220" s="21">
        <f>AH200-Baseline!AH200</f>
        <v>43.094495588034349</v>
      </c>
      <c r="AI220" s="21">
        <f>AI200-Baseline!AI200</f>
        <v>43.450899352948063</v>
      </c>
      <c r="AJ220" s="21">
        <f>AJ200-Baseline!AJ200</f>
        <v>41.89944480088274</v>
      </c>
      <c r="AK220" s="21">
        <f>AK200-Baseline!AK200</f>
        <v>42.356529904373517</v>
      </c>
      <c r="AL220" s="21">
        <f>AL200-Baseline!AL200</f>
        <v>42.822585327784239</v>
      </c>
      <c r="AM220" s="21">
        <f>AM200-Baseline!AM200</f>
        <v>43.298091272926925</v>
      </c>
      <c r="AN220" s="21">
        <f>AN200-Baseline!AN200</f>
        <v>43.783521770441212</v>
      </c>
      <c r="AO220" s="21">
        <f>AO200-Baseline!AO200</f>
        <v>44.279365033344334</v>
      </c>
      <c r="AP220" s="21">
        <f>AP200-Baseline!AP200</f>
        <v>44.786160857838084</v>
      </c>
      <c r="AQ220" s="21">
        <f>AQ200-Baseline!AQ200</f>
        <v>45.304484658014175</v>
      </c>
      <c r="AR220" s="21">
        <f>AR200-Baseline!AR200</f>
        <v>45.834935585541118</v>
      </c>
      <c r="AS220" s="21">
        <f>AS200-Baseline!AS200</f>
        <v>46.37814712925173</v>
      </c>
      <c r="AT220" s="21">
        <f>AT200-Baseline!AT200</f>
        <v>46.934793269682409</v>
      </c>
      <c r="AU220" s="21">
        <f>AU200-Baseline!AU200</f>
        <v>47.50559091532272</v>
      </c>
      <c r="AV220" s="21">
        <f>AV200-Baseline!AV200</f>
        <v>48.091300289615788</v>
      </c>
      <c r="AW220" s="21">
        <f>AW200-Baseline!AW200</f>
        <v>48.692728467928582</v>
      </c>
      <c r="AX220" s="21">
        <f>AX200-Baseline!AX200</f>
        <v>49.310734031470361</v>
      </c>
      <c r="AY220" s="21">
        <f>AY200-Baseline!AY200</f>
        <v>49.946230770286988</v>
      </c>
      <c r="AZ220" s="21">
        <f>AZ200-Baseline!AZ200</f>
        <v>50.60019141081618</v>
      </c>
      <c r="BA220" s="21">
        <f>BA200-Baseline!BA200</f>
        <v>51.273651876986747</v>
      </c>
      <c r="BB220" s="21">
        <f>BB200-Baseline!BB200</f>
        <v>51.962538775090401</v>
      </c>
    </row>
    <row r="221" spans="1:54" outlineLevel="2">
      <c r="A221" s="475"/>
      <c r="B221" s="150" t="s">
        <v>499</v>
      </c>
      <c r="C221" s="19"/>
      <c r="D221" s="135" t="s">
        <v>389</v>
      </c>
      <c r="E221" s="21">
        <f>E201-Baseline!E201</f>
        <v>19.895790014798131</v>
      </c>
      <c r="F221" s="21">
        <f>F201-Baseline!F201</f>
        <v>19.867766486796739</v>
      </c>
      <c r="G221" s="21">
        <f>G201-Baseline!G201</f>
        <v>19.750654979903871</v>
      </c>
      <c r="H221" s="21">
        <f>H201-Baseline!H201</f>
        <v>19.733107218361447</v>
      </c>
      <c r="I221" s="21">
        <f>I201-Baseline!I201</f>
        <v>19.65342004259012</v>
      </c>
      <c r="J221" s="21">
        <f>J201-Baseline!J201</f>
        <v>19.359406194336504</v>
      </c>
      <c r="K221" s="21">
        <f>K201-Baseline!K201</f>
        <v>19.463164476461976</v>
      </c>
      <c r="L221" s="21">
        <f>L201-Baseline!L201</f>
        <v>19.572517409948706</v>
      </c>
      <c r="M221" s="21">
        <f>M201-Baseline!M201</f>
        <v>19.687959242736728</v>
      </c>
      <c r="N221" s="21">
        <f>N201-Baseline!N201</f>
        <v>19.81004441652334</v>
      </c>
      <c r="O221" s="21">
        <f>O201-Baseline!O201</f>
        <v>19.939395582293336</v>
      </c>
      <c r="P221" s="21">
        <f>P201-Baseline!P201</f>
        <v>20.054334834255947</v>
      </c>
      <c r="Q221" s="21">
        <f>Q201-Baseline!Q201</f>
        <v>20.163940452503123</v>
      </c>
      <c r="R221" s="21">
        <f>R201-Baseline!R201</f>
        <v>20.27701589407863</v>
      </c>
      <c r="S221" s="21">
        <f>S201-Baseline!S201</f>
        <v>20.393069387272543</v>
      </c>
      <c r="T221" s="21">
        <f>T201-Baseline!T201</f>
        <v>20.512856924991766</v>
      </c>
      <c r="U221" s="21">
        <f>U201-Baseline!U201</f>
        <v>20.636514389182206</v>
      </c>
      <c r="V221" s="21">
        <f>V201-Baseline!V201</f>
        <v>20.764184684524324</v>
      </c>
      <c r="W221" s="21">
        <f>W201-Baseline!W201</f>
        <v>20.896018182225863</v>
      </c>
      <c r="X221" s="21">
        <f>X201-Baseline!X201</f>
        <v>21.032173212025533</v>
      </c>
      <c r="Y221" s="21">
        <f>Y201-Baseline!Y201</f>
        <v>21.172816564218721</v>
      </c>
      <c r="Z221" s="21">
        <f>Z201-Baseline!Z201</f>
        <v>21.318124033319165</v>
      </c>
      <c r="AA221" s="21">
        <f>AA201-Baseline!AA201</f>
        <v>21.468280992189015</v>
      </c>
      <c r="AB221" s="21">
        <f>AB201-Baseline!AB201</f>
        <v>21.623483005677684</v>
      </c>
      <c r="AC221" s="21">
        <f>AC201-Baseline!AC201</f>
        <v>38.946108959110092</v>
      </c>
      <c r="AD221" s="21">
        <f>AD201-Baseline!AD201</f>
        <v>39.286655095279279</v>
      </c>
      <c r="AE221" s="21">
        <f>AE201-Baseline!AE201</f>
        <v>39.634775386858792</v>
      </c>
      <c r="AF221" s="21">
        <f>AF201-Baseline!AF201</f>
        <v>39.990705513781698</v>
      </c>
      <c r="AG221" s="21">
        <f>AG201-Baseline!AG201</f>
        <v>40.354752964305263</v>
      </c>
      <c r="AH221" s="21">
        <f>AH201-Baseline!AH201</f>
        <v>40.727310018815871</v>
      </c>
      <c r="AI221" s="21">
        <f>AI201-Baseline!AI201</f>
        <v>41.108877240654742</v>
      </c>
      <c r="AJ221" s="21">
        <f>AJ201-Baseline!AJ201</f>
        <v>39.571481755592764</v>
      </c>
      <c r="AK221" s="21">
        <f>AK201-Baseline!AK201</f>
        <v>40.043020531747601</v>
      </c>
      <c r="AL221" s="21">
        <f>AL201-Baseline!AL201</f>
        <v>40.523843417726106</v>
      </c>
      <c r="AM221" s="21">
        <f>AM201-Baseline!AM201</f>
        <v>41.01439684623233</v>
      </c>
      <c r="AN221" s="21">
        <f>AN201-Baseline!AN201</f>
        <v>41.5151465029181</v>
      </c>
      <c r="AO221" s="21">
        <f>AO201-Baseline!AO201</f>
        <v>42.026577838213491</v>
      </c>
      <c r="AP221" s="21">
        <f>AP201-Baseline!AP201</f>
        <v>42.549212000099267</v>
      </c>
      <c r="AQ221" s="21">
        <f>AQ201-Baseline!AQ201</f>
        <v>43.083602180566395</v>
      </c>
      <c r="AR221" s="21">
        <f>AR201-Baseline!AR201</f>
        <v>43.630334127479898</v>
      </c>
      <c r="AS221" s="21">
        <f>AS201-Baseline!AS201</f>
        <v>44.190028985325469</v>
      </c>
      <c r="AT221" s="21">
        <f>AT201-Baseline!AT201</f>
        <v>44.763346963991275</v>
      </c>
      <c r="AU221" s="21">
        <f>AU201-Baseline!AU201</f>
        <v>45.350990547781336</v>
      </c>
      <c r="AV221" s="21">
        <f>AV201-Baseline!AV201</f>
        <v>45.953706777516288</v>
      </c>
      <c r="AW221" s="21">
        <f>AW201-Baseline!AW201</f>
        <v>46.572290585688542</v>
      </c>
      <c r="AX221" s="21">
        <f>AX201-Baseline!AX201</f>
        <v>47.207588495638255</v>
      </c>
      <c r="AY221" s="21">
        <f>AY201-Baseline!AY201</f>
        <v>47.860502447505262</v>
      </c>
      <c r="AZ221" s="21">
        <f>AZ201-Baseline!AZ201</f>
        <v>48.531993785117905</v>
      </c>
      <c r="BA221" s="21">
        <f>BA201-Baseline!BA201</f>
        <v>49.223087551990375</v>
      </c>
      <c r="BB221" s="21">
        <f>BB201-Baseline!BB201</f>
        <v>49.929700076313559</v>
      </c>
    </row>
    <row r="222" spans="1:54" outlineLevel="2">
      <c r="A222" s="476"/>
      <c r="B222" s="150" t="s">
        <v>500</v>
      </c>
      <c r="C222" s="19"/>
      <c r="D222" s="135" t="s">
        <v>389</v>
      </c>
      <c r="E222" s="21">
        <f>E202-Baseline!E202</f>
        <v>26.149142603036438</v>
      </c>
      <c r="F222" s="21">
        <f>F202-Baseline!F202</f>
        <v>26.057871867665629</v>
      </c>
      <c r="G222" s="21">
        <f>G202-Baseline!G202</f>
        <v>25.878077397603846</v>
      </c>
      <c r="H222" s="21">
        <f>H202-Baseline!H202</f>
        <v>25.798588980910225</v>
      </c>
      <c r="I222" s="21">
        <f>I202-Baseline!I202</f>
        <v>25.657482844529511</v>
      </c>
      <c r="J222" s="21">
        <f>J202-Baseline!J202</f>
        <v>25.302636500389127</v>
      </c>
      <c r="K222" s="21">
        <f>K202-Baseline!K202</f>
        <v>25.351495657867737</v>
      </c>
      <c r="L222" s="21">
        <f>L202-Baseline!L202</f>
        <v>25.406457027797931</v>
      </c>
      <c r="M222" s="21">
        <f>M202-Baseline!M202</f>
        <v>25.468010166751675</v>
      </c>
      <c r="N222" s="21">
        <f>N202-Baseline!N202</f>
        <v>25.536704869700404</v>
      </c>
      <c r="O222" s="21">
        <f>O202-Baseline!O202</f>
        <v>25.613159180679062</v>
      </c>
      <c r="P222" s="21">
        <f>P202-Baseline!P202</f>
        <v>25.675690630886756</v>
      </c>
      <c r="Q222" s="21">
        <f>Q202-Baseline!Q202</f>
        <v>25.733372976564283</v>
      </c>
      <c r="R222" s="21">
        <f>R202-Baseline!R202</f>
        <v>25.795005198732845</v>
      </c>
      <c r="S222" s="21">
        <f>S202-Baseline!S202</f>
        <v>25.858861004912878</v>
      </c>
      <c r="T222" s="21">
        <f>T202-Baseline!T202</f>
        <v>25.926945071434943</v>
      </c>
      <c r="U222" s="21">
        <f>U202-Baseline!U202</f>
        <v>25.999388601065093</v>
      </c>
      <c r="V222" s="21">
        <f>V202-Baseline!V202</f>
        <v>26.07632986008133</v>
      </c>
      <c r="W222" s="21">
        <f>W202-Baseline!W202</f>
        <v>26.157914632621623</v>
      </c>
      <c r="X222" s="21">
        <f>X202-Baseline!X202</f>
        <v>26.244296699372249</v>
      </c>
      <c r="Y222" s="21">
        <f>Y202-Baseline!Y202</f>
        <v>26.335638347041353</v>
      </c>
      <c r="Z222" s="21">
        <f>Z202-Baseline!Z202</f>
        <v>26.432110906401039</v>
      </c>
      <c r="AA222" s="21">
        <f>AA202-Baseline!AA202</f>
        <v>26.533895334416734</v>
      </c>
      <c r="AB222" s="21">
        <f>AB202-Baseline!AB202</f>
        <v>26.641182814449991</v>
      </c>
      <c r="AC222" s="21">
        <f>AC202-Baseline!AC202</f>
        <v>43.913151759761746</v>
      </c>
      <c r="AD222" s="21">
        <f>AD202-Baseline!AD202</f>
        <v>44.203151915756067</v>
      </c>
      <c r="AE222" s="21">
        <f>AE202-Baseline!AE202</f>
        <v>44.500532786421161</v>
      </c>
      <c r="AF222" s="21">
        <f>AF202-Baseline!AF202</f>
        <v>44.805339422319022</v>
      </c>
      <c r="AG222" s="21">
        <f>AG202-Baseline!AG202</f>
        <v>45.117801439104007</v>
      </c>
      <c r="AH222" s="21">
        <f>AH202-Baseline!AH202</f>
        <v>45.438370037217112</v>
      </c>
      <c r="AI222" s="21">
        <f>AI202-Baseline!AI202</f>
        <v>45.767786425022095</v>
      </c>
      <c r="AJ222" s="21">
        <f>AJ202-Baseline!AJ202</f>
        <v>44.200386622513925</v>
      </c>
      <c r="AK222" s="21">
        <f>AK202-Baseline!AK202</f>
        <v>44.641318901417961</v>
      </c>
      <c r="AL222" s="21">
        <f>AL202-Baseline!AL202</f>
        <v>45.090975730128783</v>
      </c>
      <c r="AM222" s="21">
        <f>AM202-Baseline!AM202</f>
        <v>45.549851500332068</v>
      </c>
      <c r="AN222" s="21">
        <f>AN202-Baseline!AN202</f>
        <v>46.018446748644692</v>
      </c>
      <c r="AO222" s="21">
        <f>AO202-Baseline!AO202</f>
        <v>46.49726594231479</v>
      </c>
      <c r="AP222" s="21">
        <f>AP202-Baseline!AP202</f>
        <v>46.986861258081738</v>
      </c>
      <c r="AQ222" s="21">
        <f>AQ202-Baseline!AQ202</f>
        <v>47.487817312784543</v>
      </c>
      <c r="AR222" s="21">
        <f>AR202-Baseline!AR202</f>
        <v>48.000748079670082</v>
      </c>
      <c r="AS222" s="21">
        <f>AS202-Baseline!AS202</f>
        <v>48.526300458125604</v>
      </c>
      <c r="AT222" s="21">
        <f>AT202-Baseline!AT202</f>
        <v>49.065159969913232</v>
      </c>
      <c r="AU222" s="21">
        <f>AU202-Baseline!AU202</f>
        <v>49.618054692342717</v>
      </c>
      <c r="AV222" s="21">
        <f>AV202-Baseline!AV202</f>
        <v>50.185755998902351</v>
      </c>
      <c r="AW222" s="21">
        <f>AW202-Baseline!AW202</f>
        <v>50.76908201714221</v>
      </c>
      <c r="AX222" s="21">
        <f>AX202-Baseline!AX202</f>
        <v>51.368901704415705</v>
      </c>
      <c r="AY222" s="21">
        <f>AY202-Baseline!AY202</f>
        <v>51.986138795094867</v>
      </c>
      <c r="AZ222" s="21">
        <f>AZ202-Baseline!AZ202</f>
        <v>52.621775684566316</v>
      </c>
      <c r="BA222" s="21">
        <f>BA202-Baseline!BA202</f>
        <v>53.276857654632153</v>
      </c>
      <c r="BB222" s="21">
        <f>BB202-Baseline!BB202</f>
        <v>53.947320083757774</v>
      </c>
    </row>
    <row r="223" spans="1:54" outlineLevel="2">
      <c r="B223" s="19"/>
      <c r="C223" s="19"/>
      <c r="D223" s="19"/>
      <c r="E223" s="15"/>
    </row>
    <row r="224" spans="1:54" outlineLevel="2">
      <c r="A224" s="474" t="s">
        <v>501</v>
      </c>
      <c r="B224" s="150" t="s">
        <v>498</v>
      </c>
      <c r="C224" s="19"/>
      <c r="D224" s="135" t="s">
        <v>389</v>
      </c>
      <c r="E224" s="21">
        <f>E204-Baseline!E204</f>
        <v>23.012585169923298</v>
      </c>
      <c r="F224" s="21">
        <f>F204-Baseline!F204</f>
        <v>45.981238913237874</v>
      </c>
      <c r="G224" s="21">
        <f>G204-Baseline!G204</f>
        <v>68.793874923454169</v>
      </c>
      <c r="H224" s="21">
        <f>H204-Baseline!H204</f>
        <v>91.549437419743128</v>
      </c>
      <c r="I224" s="21">
        <f>I204-Baseline!I204</f>
        <v>114.20520689868822</v>
      </c>
      <c r="J224" s="21">
        <f>J204-Baseline!J204</f>
        <v>136.54528941250817</v>
      </c>
      <c r="K224" s="21">
        <f>K204-Baseline!K204</f>
        <v>158.94956953967477</v>
      </c>
      <c r="L224" s="21">
        <f>L204-Baseline!L204</f>
        <v>181.4418091149827</v>
      </c>
      <c r="M224" s="21">
        <f>M204-Baseline!M204</f>
        <v>204.02677007826685</v>
      </c>
      <c r="N224" s="21">
        <f>N204-Baseline!N204</f>
        <v>226.69209155571158</v>
      </c>
      <c r="O224" s="21">
        <f>O204-Baseline!O204</f>
        <v>249.46206174108988</v>
      </c>
      <c r="P224" s="21">
        <f>P204-Baseline!P204</f>
        <v>272.32116896760431</v>
      </c>
      <c r="Q224" s="21">
        <f>Q204-Baseline!Q204</f>
        <v>295.26305304633627</v>
      </c>
      <c r="R224" s="21">
        <f>R204-Baseline!R204</f>
        <v>318.30633613568943</v>
      </c>
      <c r="S224" s="21">
        <f>S204-Baseline!S204</f>
        <v>341.43722561512993</v>
      </c>
      <c r="T224" s="21">
        <f>T204-Baseline!T204</f>
        <v>364.6586291597763</v>
      </c>
      <c r="U224" s="21">
        <f>U204-Baseline!U204</f>
        <v>387.97365227319972</v>
      </c>
      <c r="V224" s="21">
        <f>V204-Baseline!V204</f>
        <v>411.40021387262982</v>
      </c>
      <c r="W224" s="21">
        <f>W204-Baseline!W204</f>
        <v>434.92686581996611</v>
      </c>
      <c r="X224" s="21">
        <f>X204-Baseline!X204</f>
        <v>458.57125996062399</v>
      </c>
      <c r="Y224" s="21">
        <f>Y204-Baseline!Y204</f>
        <v>482.32310078289788</v>
      </c>
      <c r="Z224" s="21">
        <f>Z204-Baseline!Z204</f>
        <v>506.19983004868357</v>
      </c>
      <c r="AA224" s="21">
        <f>AA204-Baseline!AA204</f>
        <v>530.20523079464942</v>
      </c>
      <c r="AB224" s="21">
        <f>AB204-Baseline!AB204</f>
        <v>554.34335011459973</v>
      </c>
      <c r="AC224" s="21">
        <f>AC204-Baseline!AC204</f>
        <v>595.77946235236527</v>
      </c>
      <c r="AD224" s="21">
        <f>AD204-Baseline!AD204</f>
        <v>637.53156131679123</v>
      </c>
      <c r="AE224" s="21">
        <f>AE204-Baseline!AE204</f>
        <v>679.60798389616843</v>
      </c>
      <c r="AF224" s="21">
        <f>AF204-Baseline!AF204</f>
        <v>722.01586946359373</v>
      </c>
      <c r="AG224" s="21">
        <f>AG204-Baseline!AG204</f>
        <v>764.76291481664748</v>
      </c>
      <c r="AH224" s="21">
        <f>AH204-Baseline!AH204</f>
        <v>807.85741040468179</v>
      </c>
      <c r="AI224" s="21">
        <f>AI204-Baseline!AI204</f>
        <v>851.3083097576299</v>
      </c>
      <c r="AJ224" s="21">
        <f>AJ204-Baseline!AJ204</f>
        <v>893.20775455851265</v>
      </c>
      <c r="AK224" s="21">
        <f>AK204-Baseline!AK204</f>
        <v>935.56428446288612</v>
      </c>
      <c r="AL224" s="21">
        <f>AL204-Baseline!AL204</f>
        <v>978.3868697906704</v>
      </c>
      <c r="AM224" s="21">
        <f>AM204-Baseline!AM204</f>
        <v>1021.6849610635974</v>
      </c>
      <c r="AN224" s="21">
        <f>AN204-Baseline!AN204</f>
        <v>1065.4684828340387</v>
      </c>
      <c r="AO224" s="21">
        <f>AO204-Baseline!AO204</f>
        <v>1109.7478478673829</v>
      </c>
      <c r="AP224" s="21">
        <f>AP204-Baseline!AP204</f>
        <v>1154.5340087252209</v>
      </c>
      <c r="AQ224" s="21">
        <f>AQ204-Baseline!AQ204</f>
        <v>1199.8384933832351</v>
      </c>
      <c r="AR224" s="21">
        <f>AR204-Baseline!AR204</f>
        <v>1245.6734289687763</v>
      </c>
      <c r="AS224" s="21">
        <f>AS204-Baseline!AS204</f>
        <v>1292.0515760980281</v>
      </c>
      <c r="AT224" s="21">
        <f>AT204-Baseline!AT204</f>
        <v>1338.9863693677105</v>
      </c>
      <c r="AU224" s="21">
        <f>AU204-Baseline!AU204</f>
        <v>1386.4919602830332</v>
      </c>
      <c r="AV224" s="21">
        <f>AV204-Baseline!AV204</f>
        <v>1434.5832605726491</v>
      </c>
      <c r="AW224" s="21">
        <f>AW204-Baseline!AW204</f>
        <v>1483.2759890405778</v>
      </c>
      <c r="AX224" s="21">
        <f>AX204-Baseline!AX204</f>
        <v>1532.5867230720482</v>
      </c>
      <c r="AY224" s="21">
        <f>AY204-Baseline!AY204</f>
        <v>1582.5329538423352</v>
      </c>
      <c r="AZ224" s="21">
        <f>AZ204-Baseline!AZ204</f>
        <v>1633.1331452531515</v>
      </c>
      <c r="BA224" s="21">
        <f>BA204-Baseline!BA204</f>
        <v>1684.4067971301383</v>
      </c>
      <c r="BB224" s="21">
        <f>BB204-Baseline!BB204</f>
        <v>1736.3693359052288</v>
      </c>
    </row>
    <row r="225" spans="1:54" outlineLevel="2">
      <c r="A225" s="475"/>
      <c r="B225" s="150" t="s">
        <v>499</v>
      </c>
      <c r="C225" s="19"/>
      <c r="D225" s="135" t="s">
        <v>389</v>
      </c>
      <c r="E225" s="21">
        <f>E205-Baseline!E205</f>
        <v>19.895790014798131</v>
      </c>
      <c r="F225" s="21">
        <f>F205-Baseline!F205</f>
        <v>39.76355650159487</v>
      </c>
      <c r="G225" s="21">
        <f>G205-Baseline!G205</f>
        <v>59.514211481498741</v>
      </c>
      <c r="H225" s="21">
        <f>H205-Baseline!H205</f>
        <v>79.247318699860188</v>
      </c>
      <c r="I225" s="21">
        <f>I205-Baseline!I205</f>
        <v>98.900738742450301</v>
      </c>
      <c r="J225" s="21">
        <f>J205-Baseline!J205</f>
        <v>118.2601449367868</v>
      </c>
      <c r="K225" s="21">
        <f>K205-Baseline!K205</f>
        <v>137.72330941324878</v>
      </c>
      <c r="L225" s="21">
        <f>L205-Baseline!L205</f>
        <v>157.2958268231975</v>
      </c>
      <c r="M225" s="21">
        <f>M205-Baseline!M205</f>
        <v>176.98378606593423</v>
      </c>
      <c r="N225" s="21">
        <f>N205-Baseline!N205</f>
        <v>196.79383048245757</v>
      </c>
      <c r="O225" s="21">
        <f>O205-Baseline!O205</f>
        <v>216.73322606475091</v>
      </c>
      <c r="P225" s="21">
        <f>P205-Baseline!P205</f>
        <v>236.78756089900685</v>
      </c>
      <c r="Q225" s="21">
        <f>Q205-Baseline!Q205</f>
        <v>256.95150135150999</v>
      </c>
      <c r="R225" s="21">
        <f>R205-Baseline!R205</f>
        <v>277.22851724558859</v>
      </c>
      <c r="S225" s="21">
        <f>S205-Baseline!S205</f>
        <v>297.62158663286112</v>
      </c>
      <c r="T225" s="21">
        <f>T205-Baseline!T205</f>
        <v>318.13444355785288</v>
      </c>
      <c r="U225" s="21">
        <f>U205-Baseline!U205</f>
        <v>338.77095794703507</v>
      </c>
      <c r="V225" s="21">
        <f>V205-Baseline!V205</f>
        <v>359.53514263155938</v>
      </c>
      <c r="W225" s="21">
        <f>W205-Baseline!W205</f>
        <v>380.43116081378525</v>
      </c>
      <c r="X225" s="21">
        <f>X205-Baseline!X205</f>
        <v>401.46333402581081</v>
      </c>
      <c r="Y225" s="21">
        <f>Y205-Baseline!Y205</f>
        <v>422.6361505900295</v>
      </c>
      <c r="Z225" s="21">
        <f>Z205-Baseline!Z205</f>
        <v>443.95427462334868</v>
      </c>
      <c r="AA225" s="21">
        <f>AA205-Baseline!AA205</f>
        <v>465.4225556155377</v>
      </c>
      <c r="AB225" s="21">
        <f>AB205-Baseline!AB205</f>
        <v>487.04603862121542</v>
      </c>
      <c r="AC225" s="21">
        <f>AC205-Baseline!AC205</f>
        <v>525.99214758032554</v>
      </c>
      <c r="AD225" s="21">
        <f>AD205-Baseline!AD205</f>
        <v>565.27880267560477</v>
      </c>
      <c r="AE225" s="21">
        <f>AE205-Baseline!AE205</f>
        <v>604.91357806246356</v>
      </c>
      <c r="AF225" s="21">
        <f>AF205-Baseline!AF205</f>
        <v>644.90428357624523</v>
      </c>
      <c r="AG225" s="21">
        <f>AG205-Baseline!AG205</f>
        <v>685.25903654055048</v>
      </c>
      <c r="AH225" s="21">
        <f>AH205-Baseline!AH205</f>
        <v>725.98634655936632</v>
      </c>
      <c r="AI225" s="21">
        <f>AI205-Baseline!AI205</f>
        <v>767.09522380002102</v>
      </c>
      <c r="AJ225" s="21">
        <f>AJ205-Baseline!AJ205</f>
        <v>806.66670555561382</v>
      </c>
      <c r="AK225" s="21">
        <f>AK205-Baseline!AK205</f>
        <v>846.70972608736145</v>
      </c>
      <c r="AL225" s="21">
        <f>AL205-Baseline!AL205</f>
        <v>887.23356950508753</v>
      </c>
      <c r="AM225" s="21">
        <f>AM205-Baseline!AM205</f>
        <v>928.24796635131986</v>
      </c>
      <c r="AN225" s="21">
        <f>AN205-Baseline!AN205</f>
        <v>969.76311285423799</v>
      </c>
      <c r="AO225" s="21">
        <f>AO205-Baseline!AO205</f>
        <v>1011.7896906924515</v>
      </c>
      <c r="AP225" s="21">
        <f>AP205-Baseline!AP205</f>
        <v>1054.3389026925508</v>
      </c>
      <c r="AQ225" s="21">
        <f>AQ205-Baseline!AQ205</f>
        <v>1097.4225048731173</v>
      </c>
      <c r="AR225" s="21">
        <f>AR205-Baseline!AR205</f>
        <v>1141.0528390005973</v>
      </c>
      <c r="AS225" s="21">
        <f>AS205-Baseline!AS205</f>
        <v>1185.2428679859227</v>
      </c>
      <c r="AT225" s="21">
        <f>AT205-Baseline!AT205</f>
        <v>1230.006214949914</v>
      </c>
      <c r="AU225" s="21">
        <f>AU205-Baseline!AU205</f>
        <v>1275.3572054976953</v>
      </c>
      <c r="AV225" s="21">
        <f>AV205-Baseline!AV205</f>
        <v>1321.3109122752116</v>
      </c>
      <c r="AW225" s="21">
        <f>AW205-Baseline!AW205</f>
        <v>1367.8832028609002</v>
      </c>
      <c r="AX225" s="21">
        <f>AX205-Baseline!AX205</f>
        <v>1415.0907913565384</v>
      </c>
      <c r="AY225" s="21">
        <f>AY205-Baseline!AY205</f>
        <v>1462.9512938040436</v>
      </c>
      <c r="AZ225" s="21">
        <f>AZ205-Baseline!AZ205</f>
        <v>1511.4832875891616</v>
      </c>
      <c r="BA225" s="21">
        <f>BA205-Baseline!BA205</f>
        <v>1560.706375141152</v>
      </c>
      <c r="BB225" s="21">
        <f>BB205-Baseline!BB205</f>
        <v>1610.6360752174655</v>
      </c>
    </row>
    <row r="226" spans="1:54" outlineLevel="2">
      <c r="A226" s="476"/>
      <c r="B226" s="150" t="s">
        <v>500</v>
      </c>
      <c r="C226" s="19"/>
      <c r="D226" s="135" t="s">
        <v>389</v>
      </c>
      <c r="E226" s="21">
        <f>E206-Baseline!E206</f>
        <v>26.149142603036438</v>
      </c>
      <c r="F226" s="21">
        <f>F206-Baseline!F206</f>
        <v>52.207014470702063</v>
      </c>
      <c r="G226" s="21">
        <f>G206-Baseline!G206</f>
        <v>78.085091868305909</v>
      </c>
      <c r="H226" s="21">
        <f>H206-Baseline!H206</f>
        <v>103.88368084921613</v>
      </c>
      <c r="I226" s="21">
        <f>I206-Baseline!I206</f>
        <v>129.54116369374566</v>
      </c>
      <c r="J226" s="21">
        <f>J206-Baseline!J206</f>
        <v>154.84380019413479</v>
      </c>
      <c r="K226" s="21">
        <f>K206-Baseline!K206</f>
        <v>180.19529585200252</v>
      </c>
      <c r="L226" s="21">
        <f>L206-Baseline!L206</f>
        <v>205.60175287980044</v>
      </c>
      <c r="M226" s="21">
        <f>M206-Baseline!M206</f>
        <v>231.06976304655211</v>
      </c>
      <c r="N226" s="21">
        <f>N206-Baseline!N206</f>
        <v>256.60646791625254</v>
      </c>
      <c r="O226" s="21">
        <f>O206-Baseline!O206</f>
        <v>282.21962709693162</v>
      </c>
      <c r="P226" s="21">
        <f>P206-Baseline!P206</f>
        <v>307.89531772781839</v>
      </c>
      <c r="Q226" s="21">
        <f>Q206-Baseline!Q206</f>
        <v>333.62869070438268</v>
      </c>
      <c r="R226" s="21">
        <f>R206-Baseline!R206</f>
        <v>359.42369590311552</v>
      </c>
      <c r="S226" s="21">
        <f>S206-Baseline!S206</f>
        <v>385.28255690802837</v>
      </c>
      <c r="T226" s="21">
        <f>T206-Baseline!T206</f>
        <v>411.20950197946331</v>
      </c>
      <c r="U226" s="21">
        <f>U206-Baseline!U206</f>
        <v>437.20889058052842</v>
      </c>
      <c r="V226" s="21">
        <f>V206-Baseline!V206</f>
        <v>463.28522044060975</v>
      </c>
      <c r="W226" s="21">
        <f>W206-Baseline!W206</f>
        <v>489.44313507323136</v>
      </c>
      <c r="X226" s="21">
        <f>X206-Baseline!X206</f>
        <v>515.68743177260365</v>
      </c>
      <c r="Y226" s="21">
        <f>Y206-Baseline!Y206</f>
        <v>542.02307011964501</v>
      </c>
      <c r="Z226" s="21">
        <f>Z206-Baseline!Z206</f>
        <v>568.45518102604603</v>
      </c>
      <c r="AA226" s="21">
        <f>AA206-Baseline!AA206</f>
        <v>594.98907636046272</v>
      </c>
      <c r="AB226" s="21">
        <f>AB206-Baseline!AB206</f>
        <v>621.63025917491268</v>
      </c>
      <c r="AC226" s="21">
        <f>AC206-Baseline!AC206</f>
        <v>665.5434109346744</v>
      </c>
      <c r="AD226" s="21">
        <f>AD206-Baseline!AD206</f>
        <v>709.74656285043045</v>
      </c>
      <c r="AE226" s="21">
        <f>AE206-Baseline!AE206</f>
        <v>754.24709563685155</v>
      </c>
      <c r="AF226" s="21">
        <f>AF206-Baseline!AF206</f>
        <v>799.05243505917053</v>
      </c>
      <c r="AG226" s="21">
        <f>AG206-Baseline!AG206</f>
        <v>844.17023649827456</v>
      </c>
      <c r="AH226" s="21">
        <f>AH206-Baseline!AH206</f>
        <v>889.60860653549162</v>
      </c>
      <c r="AI226" s="21">
        <f>AI206-Baseline!AI206</f>
        <v>935.37639296051373</v>
      </c>
      <c r="AJ226" s="21">
        <f>AJ206-Baseline!AJ206</f>
        <v>979.5767795830277</v>
      </c>
      <c r="AK226" s="21">
        <f>AK206-Baseline!AK206</f>
        <v>1024.2180984844456</v>
      </c>
      <c r="AL226" s="21">
        <f>AL206-Baseline!AL206</f>
        <v>1069.3090742145744</v>
      </c>
      <c r="AM226" s="21">
        <f>AM206-Baseline!AM206</f>
        <v>1114.8589257149065</v>
      </c>
      <c r="AN226" s="21">
        <f>AN206-Baseline!AN206</f>
        <v>1160.8773724635512</v>
      </c>
      <c r="AO226" s="21">
        <f>AO206-Baseline!AO206</f>
        <v>1207.3746384058659</v>
      </c>
      <c r="AP226" s="21">
        <f>AP206-Baseline!AP206</f>
        <v>1254.3614996639476</v>
      </c>
      <c r="AQ226" s="21">
        <f>AQ206-Baseline!AQ206</f>
        <v>1301.8493169767321</v>
      </c>
      <c r="AR226" s="21">
        <f>AR206-Baseline!AR206</f>
        <v>1349.8500650564022</v>
      </c>
      <c r="AS226" s="21">
        <f>AS206-Baseline!AS206</f>
        <v>1398.3763655145278</v>
      </c>
      <c r="AT226" s="21">
        <f>AT206-Baseline!AT206</f>
        <v>1447.4415254844412</v>
      </c>
      <c r="AU226" s="21">
        <f>AU206-Baseline!AU206</f>
        <v>1497.0595801767838</v>
      </c>
      <c r="AV226" s="21">
        <f>AV206-Baseline!AV206</f>
        <v>1547.2453361756861</v>
      </c>
      <c r="AW226" s="21">
        <f>AW206-Baseline!AW206</f>
        <v>1598.0144181928283</v>
      </c>
      <c r="AX226" s="21">
        <f>AX206-Baseline!AX206</f>
        <v>1649.3833198972441</v>
      </c>
      <c r="AY226" s="21">
        <f>AY206-Baseline!AY206</f>
        <v>1701.3694586923389</v>
      </c>
      <c r="AZ226" s="21">
        <f>AZ206-Baseline!AZ206</f>
        <v>1753.9912343769051</v>
      </c>
      <c r="BA226" s="21">
        <f>BA206-Baseline!BA206</f>
        <v>1807.2680920315372</v>
      </c>
      <c r="BB226" s="21">
        <f>BB206-Baseline!BB206</f>
        <v>1861.2154121152951</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505</v>
      </c>
      <c r="C229" s="57"/>
      <c r="D229" s="56" t="s">
        <v>389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31:A40"/>
    <mergeCell ref="D31:G31"/>
    <mergeCell ref="D32:G32"/>
    <mergeCell ref="D33:G33"/>
    <mergeCell ref="D34:G34"/>
    <mergeCell ref="D35:G35"/>
    <mergeCell ref="D36:G36"/>
    <mergeCell ref="D37:G37"/>
    <mergeCell ref="D38:G38"/>
    <mergeCell ref="D39:G39"/>
    <mergeCell ref="D40:G40"/>
    <mergeCell ref="A220:A222"/>
    <mergeCell ref="A224:A226"/>
    <mergeCell ref="A190:A198"/>
    <mergeCell ref="A200:A202"/>
    <mergeCell ref="A75:A77"/>
    <mergeCell ref="A143:A154"/>
    <mergeCell ref="A158:A169"/>
    <mergeCell ref="A172:A174"/>
    <mergeCell ref="A176:A178"/>
    <mergeCell ref="A186:A187"/>
    <mergeCell ref="A204:A206"/>
    <mergeCell ref="A210:A218"/>
    <mergeCell ref="AI51:AM51"/>
    <mergeCell ref="AN51:AR51"/>
    <mergeCell ref="AS51:AW51"/>
    <mergeCell ref="AX51:BB51"/>
    <mergeCell ref="A54:A64"/>
    <mergeCell ref="Y51:AC51"/>
    <mergeCell ref="AD51:AH51"/>
    <mergeCell ref="A66:A71"/>
    <mergeCell ref="E51:I51"/>
    <mergeCell ref="J51:N51"/>
    <mergeCell ref="O51:S51"/>
    <mergeCell ref="T51:X51"/>
    <mergeCell ref="I20:N20"/>
    <mergeCell ref="P20:U20"/>
    <mergeCell ref="I21:N45"/>
    <mergeCell ref="P21:U45"/>
    <mergeCell ref="B23:G23"/>
    <mergeCell ref="D30:G30"/>
    <mergeCell ref="A19:B19"/>
    <mergeCell ref="I2:U2"/>
    <mergeCell ref="I3:N4"/>
    <mergeCell ref="P3:U4"/>
    <mergeCell ref="I5:N18"/>
    <mergeCell ref="P5:U18"/>
  </mergeCells>
  <dataValidations count="1">
    <dataValidation type="list" allowBlank="1" showInputMessage="1" showErrorMessage="1" sqref="B7" xr:uid="{B427340A-2129-41D9-B02C-AB779CE2DF12}">
      <formula1>"Y,N"</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89A14B27-A9B6-4BC9-8D2D-5B7E323F2391}">
          <x14:formula1>
            <xm:f>'Fixed Data'!$E$55:$E$58</xm:f>
          </x14:formula1>
          <xm:sqref>B143:B149 B163:B169</xm:sqref>
        </x14:dataValidation>
        <x14:dataValidation type="list" allowBlank="1" showInputMessage="1" showErrorMessage="1" xr:uid="{0E7A2772-621A-43E1-92E0-E821A4475567}">
          <x14:formula1>
            <xm:f>'Fixed Data'!$C$64:$C$65</xm:f>
          </x14:formula1>
          <xm:sqref>B66:B70</xm:sqref>
        </x14:dataValidation>
        <x14:dataValidation type="list" allowBlank="1" showInputMessage="1" showErrorMessage="1" xr:uid="{1D77B3B9-AA3C-4E84-B5E7-86B3D30A220D}">
          <x14:formula1>
            <xm:f>'Fixed Data'!$C$55:$C$61</xm:f>
          </x14:formula1>
          <xm:sqref>C54:C63</xm:sqref>
        </x14:dataValidation>
        <x14:dataValidation type="list" allowBlank="1" showInputMessage="1" showErrorMessage="1" xr:uid="{4450C4CF-1C4E-4CD2-9CD7-0DD9FDBAAE6A}">
          <x14:formula1>
            <xm:f>'Fixed Data'!$A$55:$A$78</xm:f>
          </x14:formula1>
          <xm:sqref>B54:B63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1C370-32CC-4884-8D90-AA9934A83E00}">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506</v>
      </c>
    </row>
    <row r="2" spans="1:19">
      <c r="A2" s="467" t="s">
        <v>507</v>
      </c>
      <c r="B2" s="467"/>
      <c r="C2" s="467"/>
      <c r="D2" s="467"/>
      <c r="E2" s="467"/>
      <c r="F2" s="467"/>
      <c r="G2" s="467"/>
      <c r="H2" s="467"/>
      <c r="I2" s="467"/>
      <c r="J2" s="467"/>
      <c r="K2" s="467"/>
      <c r="L2" s="467"/>
      <c r="M2" s="467"/>
      <c r="N2" s="467"/>
      <c r="O2" s="467"/>
      <c r="P2" s="467"/>
      <c r="Q2" s="467"/>
      <c r="R2" s="467"/>
      <c r="S2" s="467"/>
    </row>
    <row r="3" spans="1:19">
      <c r="A3" s="467"/>
      <c r="B3" s="467"/>
      <c r="C3" s="467"/>
      <c r="D3" s="467"/>
      <c r="E3" s="467"/>
      <c r="F3" s="467"/>
      <c r="G3" s="467"/>
      <c r="H3" s="467"/>
      <c r="I3" s="467"/>
      <c r="J3" s="467"/>
      <c r="K3" s="467"/>
      <c r="L3" s="467"/>
      <c r="M3" s="467"/>
      <c r="N3" s="467"/>
      <c r="O3" s="467"/>
      <c r="P3" s="467"/>
      <c r="Q3" s="467"/>
      <c r="R3" s="467"/>
      <c r="S3" s="467"/>
    </row>
    <row r="4" spans="1:19">
      <c r="A4" s="467"/>
      <c r="B4" s="467"/>
      <c r="C4" s="467"/>
      <c r="D4" s="467"/>
      <c r="E4" s="467"/>
      <c r="F4" s="467"/>
      <c r="G4" s="467"/>
      <c r="H4" s="467"/>
      <c r="I4" s="467"/>
      <c r="J4" s="467"/>
      <c r="K4" s="467"/>
      <c r="L4" s="467"/>
      <c r="M4" s="467"/>
      <c r="N4" s="467"/>
      <c r="O4" s="467"/>
      <c r="P4" s="467"/>
      <c r="Q4" s="467"/>
      <c r="R4" s="467"/>
      <c r="S4" s="467"/>
    </row>
    <row r="19" spans="1:19">
      <c r="A19" s="4" t="s">
        <v>509</v>
      </c>
    </row>
    <row r="20" spans="1:19">
      <c r="A20" s="467" t="s">
        <v>510</v>
      </c>
      <c r="B20" s="467"/>
      <c r="C20" s="467"/>
      <c r="D20" s="467"/>
      <c r="E20" s="467"/>
      <c r="F20" s="467"/>
      <c r="G20" s="467"/>
      <c r="H20" s="467"/>
      <c r="I20" s="467"/>
      <c r="J20" s="467"/>
      <c r="K20" s="467"/>
      <c r="L20" s="467"/>
      <c r="M20" s="467"/>
      <c r="N20" s="467"/>
      <c r="O20" s="467"/>
      <c r="P20" s="467"/>
      <c r="Q20" s="467"/>
      <c r="R20" s="467"/>
      <c r="S20" s="467"/>
    </row>
    <row r="21" spans="1:19" ht="25.5" customHeight="1">
      <c r="A21" s="467"/>
      <c r="B21" s="467"/>
      <c r="C21" s="467"/>
      <c r="D21" s="467"/>
      <c r="E21" s="467"/>
      <c r="F21" s="467"/>
      <c r="G21" s="467"/>
      <c r="H21" s="467"/>
      <c r="I21" s="467"/>
      <c r="J21" s="467"/>
      <c r="K21" s="467"/>
      <c r="L21" s="467"/>
      <c r="M21" s="467"/>
      <c r="N21" s="467"/>
      <c r="O21" s="467"/>
      <c r="P21" s="467"/>
      <c r="Q21" s="467"/>
      <c r="R21" s="467"/>
      <c r="S21" s="467"/>
    </row>
    <row r="23" spans="1:19">
      <c r="A23" s="158" t="s">
        <v>492</v>
      </c>
      <c r="B23" s="401"/>
      <c r="C23" s="401"/>
      <c r="D23" s="401"/>
      <c r="E23" s="401"/>
      <c r="F23" s="401"/>
      <c r="G23" s="401"/>
      <c r="H23" s="401"/>
      <c r="I23" s="401"/>
      <c r="J23" s="401"/>
      <c r="K23" s="401"/>
      <c r="L23" s="401"/>
      <c r="M23" s="401"/>
      <c r="N23" s="401"/>
      <c r="O23" s="401"/>
      <c r="P23" s="401"/>
      <c r="Q23" s="401"/>
      <c r="R23" s="401"/>
      <c r="S23" s="401"/>
    </row>
    <row r="24" spans="1:19">
      <c r="A24" s="158" t="s">
        <v>493</v>
      </c>
      <c r="B24" s="401"/>
      <c r="C24" s="401"/>
      <c r="D24" s="401"/>
      <c r="E24" s="401"/>
      <c r="F24" s="401"/>
      <c r="G24" s="401"/>
      <c r="H24" s="401"/>
      <c r="I24" s="401"/>
      <c r="J24" s="401"/>
      <c r="K24" s="401"/>
      <c r="L24" s="401"/>
      <c r="M24" s="401"/>
      <c r="N24" s="401"/>
      <c r="O24" s="401"/>
      <c r="P24" s="401"/>
      <c r="Q24" s="401"/>
      <c r="R24" s="401"/>
      <c r="S24" s="401"/>
    </row>
    <row r="25" spans="1:19">
      <c r="A25" s="159" t="s">
        <v>395</v>
      </c>
      <c r="B25" s="401"/>
      <c r="C25" s="401"/>
      <c r="D25" s="401"/>
      <c r="E25" s="401"/>
      <c r="F25" s="401"/>
      <c r="G25" s="401"/>
      <c r="H25" s="401"/>
      <c r="I25" s="401"/>
      <c r="J25" s="401"/>
      <c r="K25" s="401"/>
      <c r="L25" s="401"/>
      <c r="M25" s="401"/>
      <c r="N25" s="401"/>
      <c r="O25" s="401"/>
      <c r="P25" s="401"/>
      <c r="Q25" s="401"/>
      <c r="R25" s="401"/>
      <c r="S25" s="401"/>
    </row>
    <row r="26" spans="1:19">
      <c r="A26" s="159" t="s">
        <v>471</v>
      </c>
      <c r="B26" s="401"/>
      <c r="C26" s="401"/>
      <c r="D26" s="401"/>
      <c r="E26" s="401"/>
      <c r="F26" s="401"/>
      <c r="G26" s="401"/>
      <c r="H26" s="401"/>
      <c r="I26" s="401"/>
      <c r="J26" s="401"/>
      <c r="K26" s="401"/>
      <c r="L26" s="401"/>
      <c r="M26" s="401"/>
      <c r="N26" s="401"/>
      <c r="O26" s="401"/>
      <c r="P26" s="401"/>
      <c r="Q26" s="401"/>
      <c r="R26" s="401"/>
      <c r="S26" s="401"/>
    </row>
    <row r="27" spans="1:19">
      <c r="A27" s="159" t="s">
        <v>472</v>
      </c>
      <c r="B27" s="401"/>
      <c r="C27" s="401"/>
      <c r="D27" s="401"/>
      <c r="E27" s="401"/>
      <c r="F27" s="401"/>
      <c r="G27" s="401"/>
      <c r="H27" s="401"/>
      <c r="I27" s="401"/>
      <c r="J27" s="401"/>
      <c r="K27" s="401"/>
      <c r="L27" s="401"/>
      <c r="M27" s="401"/>
      <c r="N27" s="401"/>
      <c r="O27" s="401"/>
      <c r="P27" s="401"/>
      <c r="Q27" s="401"/>
      <c r="R27" s="401"/>
      <c r="S27" s="401"/>
    </row>
    <row r="31" spans="1:19">
      <c r="A31" s="4" t="s">
        <v>514</v>
      </c>
    </row>
    <row r="32" spans="1:19">
      <c r="A32" t="s">
        <v>515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rgb="FF92D050"/>
    <pageSetUpPr autoPageBreaks="0"/>
  </sheetPr>
  <dimension ref="A1:BB358"/>
  <sheetViews>
    <sheetView zoomScale="85" zoomScaleNormal="85" workbookViewId="0">
      <selection activeCell="C166" sqref="C166"/>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07" t="s">
        <v>342</v>
      </c>
      <c r="J2" s="408"/>
      <c r="K2" s="408"/>
      <c r="L2" s="408"/>
      <c r="M2" s="408"/>
      <c r="N2" s="408"/>
      <c r="O2" s="408"/>
      <c r="P2" s="408"/>
      <c r="Q2" s="408"/>
      <c r="R2" s="408"/>
      <c r="S2" s="408"/>
      <c r="T2" s="408"/>
      <c r="U2" s="409"/>
    </row>
    <row r="3" spans="1:21" ht="13.5" customHeight="1" outlineLevel="1" thickBot="1">
      <c r="A3" s="3"/>
      <c r="B3" s="7"/>
      <c r="F3" s="24"/>
      <c r="G3" s="10"/>
      <c r="I3" s="410" t="s">
        <v>343</v>
      </c>
      <c r="J3" s="411"/>
      <c r="K3" s="411"/>
      <c r="L3" s="411"/>
      <c r="M3" s="411"/>
      <c r="N3" s="412"/>
      <c r="O3" s="1"/>
      <c r="P3" s="416" t="s">
        <v>344</v>
      </c>
      <c r="Q3" s="417"/>
      <c r="R3" s="417"/>
      <c r="S3" s="417"/>
      <c r="T3" s="417"/>
      <c r="U3" s="418"/>
    </row>
    <row r="4" spans="1:21" ht="56.25" customHeight="1" outlineLevel="1">
      <c r="A4" s="31" t="s">
        <v>158</v>
      </c>
      <c r="B4" s="86"/>
      <c r="E4" s="53" t="s">
        <v>346</v>
      </c>
      <c r="F4" s="91"/>
      <c r="G4" s="28"/>
      <c r="H4" s="10"/>
      <c r="I4" s="413"/>
      <c r="J4" s="414"/>
      <c r="K4" s="414"/>
      <c r="L4" s="414"/>
      <c r="M4" s="414"/>
      <c r="N4" s="415"/>
      <c r="P4" s="419"/>
      <c r="Q4" s="420"/>
      <c r="R4" s="420"/>
      <c r="S4" s="420"/>
      <c r="T4" s="420"/>
      <c r="U4" s="421"/>
    </row>
    <row r="5" spans="1:21" outlineLevel="1">
      <c r="A5" s="13" t="s">
        <v>347</v>
      </c>
      <c r="B5" s="88"/>
      <c r="E5" s="14"/>
      <c r="H5" s="10"/>
      <c r="I5" s="477"/>
      <c r="J5" s="434"/>
      <c r="K5" s="434"/>
      <c r="L5" s="434"/>
      <c r="M5" s="434"/>
      <c r="N5" s="435"/>
      <c r="P5" s="477"/>
      <c r="Q5" s="434"/>
      <c r="R5" s="434"/>
      <c r="S5" s="434"/>
      <c r="T5" s="434"/>
      <c r="U5" s="435"/>
    </row>
    <row r="6" spans="1:21" outlineLevel="1">
      <c r="A6" s="13" t="s">
        <v>350</v>
      </c>
      <c r="B6" s="88"/>
      <c r="E6" s="53" t="s">
        <v>352</v>
      </c>
      <c r="F6" s="90"/>
      <c r="H6" s="10"/>
      <c r="I6" s="436"/>
      <c r="J6" s="437"/>
      <c r="K6" s="437"/>
      <c r="L6" s="437"/>
      <c r="M6" s="437"/>
      <c r="N6" s="438"/>
      <c r="P6" s="436"/>
      <c r="Q6" s="437"/>
      <c r="R6" s="437"/>
      <c r="S6" s="437"/>
      <c r="T6" s="437"/>
      <c r="U6" s="438"/>
    </row>
    <row r="7" spans="1:21" outlineLevel="1">
      <c r="A7" s="13" t="s">
        <v>354</v>
      </c>
      <c r="B7" s="88"/>
      <c r="E7" s="14"/>
      <c r="H7" s="10"/>
      <c r="I7" s="436"/>
      <c r="J7" s="437"/>
      <c r="K7" s="437"/>
      <c r="L7" s="437"/>
      <c r="M7" s="437"/>
      <c r="N7" s="438"/>
      <c r="P7" s="436"/>
      <c r="Q7" s="437"/>
      <c r="R7" s="437"/>
      <c r="S7" s="437"/>
      <c r="T7" s="437"/>
      <c r="U7" s="438"/>
    </row>
    <row r="8" spans="1:21" ht="41" outlineLevel="1" thickBot="1">
      <c r="A8" s="34" t="s">
        <v>355</v>
      </c>
      <c r="B8" s="89"/>
      <c r="E8" s="14"/>
      <c r="H8" s="10"/>
      <c r="I8" s="436"/>
      <c r="J8" s="437"/>
      <c r="K8" s="437"/>
      <c r="L8" s="437"/>
      <c r="M8" s="437"/>
      <c r="N8" s="438"/>
      <c r="P8" s="436"/>
      <c r="Q8" s="437"/>
      <c r="R8" s="437"/>
      <c r="S8" s="437"/>
      <c r="T8" s="437"/>
      <c r="U8" s="438"/>
    </row>
    <row r="9" spans="1:21" outlineLevel="1">
      <c r="E9" s="14"/>
      <c r="H9" s="10"/>
      <c r="I9" s="436"/>
      <c r="J9" s="437"/>
      <c r="K9" s="437"/>
      <c r="L9" s="437"/>
      <c r="M9" s="437"/>
      <c r="N9" s="438"/>
      <c r="P9" s="436"/>
      <c r="Q9" s="437"/>
      <c r="R9" s="437"/>
      <c r="S9" s="437"/>
      <c r="T9" s="437"/>
      <c r="U9" s="438"/>
    </row>
    <row r="10" spans="1:21" ht="14" outlineLevel="1" thickBot="1">
      <c r="A10" s="32" t="s">
        <v>357</v>
      </c>
      <c r="B10" s="35">
        <f>Baseline!B10</f>
        <v>2027</v>
      </c>
      <c r="E10" s="14"/>
      <c r="H10" s="10"/>
      <c r="I10" s="436"/>
      <c r="J10" s="437"/>
      <c r="K10" s="437"/>
      <c r="L10" s="437"/>
      <c r="M10" s="437"/>
      <c r="N10" s="438"/>
      <c r="P10" s="436"/>
      <c r="Q10" s="437"/>
      <c r="R10" s="437"/>
      <c r="S10" s="437"/>
      <c r="T10" s="437"/>
      <c r="U10" s="438"/>
    </row>
    <row r="11" spans="1:21" outlineLevel="1">
      <c r="A11" s="16"/>
      <c r="H11" s="10"/>
      <c r="I11" s="436"/>
      <c r="J11" s="437"/>
      <c r="K11" s="437"/>
      <c r="L11" s="437"/>
      <c r="M11" s="437"/>
      <c r="N11" s="438"/>
      <c r="P11" s="436"/>
      <c r="Q11" s="437"/>
      <c r="R11" s="437"/>
      <c r="S11" s="437"/>
      <c r="T11" s="437"/>
      <c r="U11" s="438"/>
    </row>
    <row r="12" spans="1:21" ht="40.5" outlineLevel="1">
      <c r="A12" s="26" t="s">
        <v>358</v>
      </c>
      <c r="B12" s="26" t="s">
        <v>359</v>
      </c>
      <c r="C12" s="26" t="s">
        <v>360</v>
      </c>
      <c r="D12" s="26" t="s">
        <v>361</v>
      </c>
      <c r="E12" s="26" t="s">
        <v>362</v>
      </c>
      <c r="F12" s="26" t="s">
        <v>363</v>
      </c>
      <c r="G12" s="26" t="s">
        <v>364</v>
      </c>
      <c r="I12" s="436"/>
      <c r="J12" s="437"/>
      <c r="K12" s="437"/>
      <c r="L12" s="437"/>
      <c r="M12" s="437"/>
      <c r="N12" s="438"/>
      <c r="P12" s="436"/>
      <c r="Q12" s="437"/>
      <c r="R12" s="437"/>
      <c r="S12" s="437"/>
      <c r="T12" s="437"/>
      <c r="U12" s="438"/>
    </row>
    <row r="13" spans="1:21" outlineLevel="1">
      <c r="A13" s="58">
        <v>2035</v>
      </c>
      <c r="B13" s="21">
        <f t="shared" ref="B13:B18" si="0">INDEX($E$204:$AW$204,1,MATCH($A13,$E$53:$BB$53,0))</f>
        <v>0</v>
      </c>
      <c r="C13" s="21">
        <f>B13-Baseline!B13</f>
        <v>204.02677007826685</v>
      </c>
      <c r="D13" s="21">
        <f t="shared" ref="D13:D18" si="1">INDEX($E$205:$AW$205,1,MATCH($A13,$E$53:$BB$53,0))</f>
        <v>0</v>
      </c>
      <c r="E13" s="21">
        <f>D13-Baseline!D13</f>
        <v>176.98378606593423</v>
      </c>
      <c r="F13" s="21">
        <f t="shared" ref="F13:F18" si="2">INDEX($E$206:$AW$206,1,MATCH($A13,$E$53:$BB$53,0))</f>
        <v>0</v>
      </c>
      <c r="G13" s="21">
        <f>F13-Baseline!F13</f>
        <v>231.06976304655211</v>
      </c>
      <c r="I13" s="436"/>
      <c r="J13" s="437"/>
      <c r="K13" s="437"/>
      <c r="L13" s="437"/>
      <c r="M13" s="437"/>
      <c r="N13" s="438"/>
      <c r="P13" s="436"/>
      <c r="Q13" s="437"/>
      <c r="R13" s="437"/>
      <c r="S13" s="437"/>
      <c r="T13" s="437"/>
      <c r="U13" s="438"/>
    </row>
    <row r="14" spans="1:21" outlineLevel="1">
      <c r="A14" s="58">
        <v>2040</v>
      </c>
      <c r="B14" s="21">
        <f t="shared" si="0"/>
        <v>0</v>
      </c>
      <c r="C14" s="21">
        <f>B14-Baseline!B14</f>
        <v>318.30633613568943</v>
      </c>
      <c r="D14" s="21">
        <f t="shared" si="1"/>
        <v>0</v>
      </c>
      <c r="E14" s="21">
        <f>D14-Baseline!D14</f>
        <v>277.22851724558859</v>
      </c>
      <c r="F14" s="21">
        <f t="shared" si="2"/>
        <v>0</v>
      </c>
      <c r="G14" s="21">
        <f>F14-Baseline!F14</f>
        <v>359.42369590311552</v>
      </c>
      <c r="I14" s="436"/>
      <c r="J14" s="437"/>
      <c r="K14" s="437"/>
      <c r="L14" s="437"/>
      <c r="M14" s="437"/>
      <c r="N14" s="438"/>
      <c r="P14" s="436"/>
      <c r="Q14" s="437"/>
      <c r="R14" s="437"/>
      <c r="S14" s="437"/>
      <c r="T14" s="437"/>
      <c r="U14" s="438"/>
    </row>
    <row r="15" spans="1:21" outlineLevel="1">
      <c r="A15" s="58">
        <v>2045</v>
      </c>
      <c r="B15" s="21">
        <f t="shared" si="0"/>
        <v>0</v>
      </c>
      <c r="C15" s="21">
        <f>B15-Baseline!B15</f>
        <v>434.92686581996611</v>
      </c>
      <c r="D15" s="21">
        <f t="shared" si="1"/>
        <v>0</v>
      </c>
      <c r="E15" s="21">
        <f>D15-Baseline!D15</f>
        <v>380.43116081378525</v>
      </c>
      <c r="F15" s="21">
        <f t="shared" si="2"/>
        <v>0</v>
      </c>
      <c r="G15" s="21">
        <f>F15-Baseline!F15</f>
        <v>489.44313507323136</v>
      </c>
      <c r="I15" s="436"/>
      <c r="J15" s="437"/>
      <c r="K15" s="437"/>
      <c r="L15" s="437"/>
      <c r="M15" s="437"/>
      <c r="N15" s="438"/>
      <c r="P15" s="436"/>
      <c r="Q15" s="437"/>
      <c r="R15" s="437"/>
      <c r="S15" s="437"/>
      <c r="T15" s="437"/>
      <c r="U15" s="438"/>
    </row>
    <row r="16" spans="1:21" outlineLevel="1">
      <c r="A16" s="58">
        <v>2050</v>
      </c>
      <c r="B16" s="21">
        <f t="shared" si="0"/>
        <v>0</v>
      </c>
      <c r="C16" s="21">
        <f>B16-Baseline!B16</f>
        <v>554.34335011459973</v>
      </c>
      <c r="D16" s="21">
        <f t="shared" si="1"/>
        <v>0</v>
      </c>
      <c r="E16" s="21">
        <f>D16-Baseline!D16</f>
        <v>487.04603862121542</v>
      </c>
      <c r="F16" s="21">
        <f t="shared" si="2"/>
        <v>0</v>
      </c>
      <c r="G16" s="21">
        <f>F16-Baseline!F16</f>
        <v>621.63025917491268</v>
      </c>
      <c r="I16" s="436"/>
      <c r="J16" s="437"/>
      <c r="K16" s="437"/>
      <c r="L16" s="437"/>
      <c r="M16" s="437"/>
      <c r="N16" s="438"/>
      <c r="P16" s="436"/>
      <c r="Q16" s="437"/>
      <c r="R16" s="437"/>
      <c r="S16" s="437"/>
      <c r="T16" s="437"/>
      <c r="U16" s="438"/>
    </row>
    <row r="17" spans="1:21" outlineLevel="1">
      <c r="A17" s="58">
        <v>2060</v>
      </c>
      <c r="B17" s="21">
        <f t="shared" si="0"/>
        <v>0</v>
      </c>
      <c r="C17" s="21">
        <f>B17-Baseline!B17</f>
        <v>978.3868697906704</v>
      </c>
      <c r="D17" s="21">
        <f t="shared" si="1"/>
        <v>0</v>
      </c>
      <c r="E17" s="21">
        <f>D17-Baseline!D17</f>
        <v>887.23356950508753</v>
      </c>
      <c r="F17" s="21">
        <f t="shared" si="2"/>
        <v>0</v>
      </c>
      <c r="G17" s="21">
        <f>F17-Baseline!F17</f>
        <v>1069.3090742145744</v>
      </c>
      <c r="I17" s="436"/>
      <c r="J17" s="437"/>
      <c r="K17" s="437"/>
      <c r="L17" s="437"/>
      <c r="M17" s="437"/>
      <c r="N17" s="438"/>
      <c r="P17" s="436"/>
      <c r="Q17" s="437"/>
      <c r="R17" s="437"/>
      <c r="S17" s="437"/>
      <c r="T17" s="437"/>
      <c r="U17" s="438"/>
    </row>
    <row r="18" spans="1:21" outlineLevel="1">
      <c r="A18" s="58">
        <v>2070</v>
      </c>
      <c r="B18" s="21">
        <f t="shared" si="0"/>
        <v>0</v>
      </c>
      <c r="C18" s="21">
        <f>B18-Baseline!B18</f>
        <v>1434.5832605726491</v>
      </c>
      <c r="D18" s="21">
        <f t="shared" si="1"/>
        <v>0</v>
      </c>
      <c r="E18" s="21">
        <f>D18-Baseline!D18</f>
        <v>1321.3109122752116</v>
      </c>
      <c r="F18" s="21">
        <f t="shared" si="2"/>
        <v>0</v>
      </c>
      <c r="G18" s="21">
        <f>F18-Baseline!F18</f>
        <v>1547.2453361756861</v>
      </c>
      <c r="I18" s="439"/>
      <c r="J18" s="440"/>
      <c r="K18" s="440"/>
      <c r="L18" s="440"/>
      <c r="M18" s="440"/>
      <c r="N18" s="441"/>
      <c r="P18" s="439"/>
      <c r="Q18" s="440"/>
      <c r="R18" s="440"/>
      <c r="S18" s="440"/>
      <c r="T18" s="440"/>
      <c r="U18" s="441"/>
    </row>
    <row r="19" spans="1:21" ht="14" outlineLevel="1" thickBot="1">
      <c r="A19" s="442"/>
      <c r="B19" s="442"/>
      <c r="I19" s="250"/>
      <c r="J19" s="251"/>
      <c r="K19" s="251"/>
      <c r="L19" s="251"/>
      <c r="M19" s="251"/>
      <c r="N19" s="251"/>
      <c r="P19" s="249"/>
      <c r="Q19" s="249"/>
      <c r="R19" s="249"/>
      <c r="S19" s="249"/>
      <c r="T19" s="249"/>
      <c r="U19" s="232"/>
    </row>
    <row r="20" spans="1:21" ht="26.25" customHeight="1" outlineLevel="1">
      <c r="A20" s="54" t="s">
        <v>365</v>
      </c>
      <c r="B20" s="55">
        <f>Baseline!B20</f>
        <v>0.33700000000000002</v>
      </c>
      <c r="E20" s="154"/>
      <c r="I20" s="431" t="s">
        <v>366</v>
      </c>
      <c r="J20" s="432"/>
      <c r="K20" s="432"/>
      <c r="L20" s="432"/>
      <c r="M20" s="432"/>
      <c r="N20" s="433"/>
      <c r="P20" s="431" t="s">
        <v>367</v>
      </c>
      <c r="Q20" s="432"/>
      <c r="R20" s="432"/>
      <c r="S20" s="432"/>
      <c r="T20" s="432"/>
      <c r="U20" s="433"/>
    </row>
    <row r="21" spans="1:21" ht="12.75" customHeight="1" outlineLevel="1">
      <c r="A21" s="154"/>
      <c r="B21" s="155"/>
      <c r="I21" s="477"/>
      <c r="J21" s="434"/>
      <c r="K21" s="434"/>
      <c r="L21" s="434"/>
      <c r="M21" s="434"/>
      <c r="N21" s="435"/>
      <c r="P21" s="477"/>
      <c r="Q21" s="434"/>
      <c r="R21" s="434"/>
      <c r="S21" s="434"/>
      <c r="T21" s="434"/>
      <c r="U21" s="435"/>
    </row>
    <row r="22" spans="1:21" ht="12.75" customHeight="1" outlineLevel="1">
      <c r="A22" s="154"/>
      <c r="B22" s="155"/>
      <c r="I22" s="436"/>
      <c r="J22" s="437"/>
      <c r="K22" s="437"/>
      <c r="L22" s="437"/>
      <c r="M22" s="437"/>
      <c r="N22" s="438"/>
      <c r="P22" s="436"/>
      <c r="Q22" s="437"/>
      <c r="R22" s="437"/>
      <c r="S22" s="437"/>
      <c r="T22" s="437"/>
      <c r="U22" s="438"/>
    </row>
    <row r="23" spans="1:21" outlineLevel="1">
      <c r="A23" s="154"/>
      <c r="B23" s="457" t="s">
        <v>369</v>
      </c>
      <c r="C23" s="458"/>
      <c r="D23" s="458"/>
      <c r="E23" s="458"/>
      <c r="F23" s="458"/>
      <c r="G23" s="459"/>
      <c r="I23" s="436"/>
      <c r="J23" s="437"/>
      <c r="K23" s="437"/>
      <c r="L23" s="437"/>
      <c r="M23" s="437"/>
      <c r="N23" s="438"/>
      <c r="P23" s="436"/>
      <c r="Q23" s="437"/>
      <c r="R23" s="437"/>
      <c r="S23" s="437"/>
      <c r="T23" s="437"/>
      <c r="U23" s="438"/>
    </row>
    <row r="24" spans="1:21" outlineLevel="1">
      <c r="B24" s="17">
        <v>2027</v>
      </c>
      <c r="C24" s="17">
        <v>2028</v>
      </c>
      <c r="D24" s="17">
        <v>2029</v>
      </c>
      <c r="E24" s="17">
        <v>2030</v>
      </c>
      <c r="F24" s="17">
        <v>2031</v>
      </c>
      <c r="G24" s="17" t="s">
        <v>370</v>
      </c>
      <c r="I24" s="436"/>
      <c r="J24" s="437"/>
      <c r="K24" s="437"/>
      <c r="L24" s="437"/>
      <c r="M24" s="437"/>
      <c r="N24" s="438"/>
      <c r="P24" s="436"/>
      <c r="Q24" s="437"/>
      <c r="R24" s="437"/>
      <c r="S24" s="437"/>
      <c r="T24" s="437"/>
      <c r="U24" s="438"/>
    </row>
    <row r="25" spans="1:21" ht="14" outlineLevel="1" thickBot="1">
      <c r="B25" s="30" t="s">
        <v>371</v>
      </c>
      <c r="C25" s="30" t="s">
        <v>371</v>
      </c>
      <c r="D25" s="30" t="s">
        <v>371</v>
      </c>
      <c r="E25" s="30" t="s">
        <v>371</v>
      </c>
      <c r="F25" s="30" t="s">
        <v>371</v>
      </c>
      <c r="G25" s="30" t="s">
        <v>371</v>
      </c>
      <c r="I25" s="436"/>
      <c r="J25" s="437"/>
      <c r="K25" s="437"/>
      <c r="L25" s="437"/>
      <c r="M25" s="437"/>
      <c r="N25" s="438"/>
      <c r="P25" s="436"/>
      <c r="Q25" s="437"/>
      <c r="R25" s="437"/>
      <c r="S25" s="437"/>
      <c r="T25" s="437"/>
      <c r="U25" s="438"/>
    </row>
    <row r="26" spans="1:21" outlineLevel="1">
      <c r="A26" s="54" t="s">
        <v>372</v>
      </c>
      <c r="B26" s="21">
        <f>E64</f>
        <v>0</v>
      </c>
      <c r="C26" s="21">
        <f>F64</f>
        <v>0</v>
      </c>
      <c r="D26" s="21">
        <f>G64</f>
        <v>0</v>
      </c>
      <c r="E26" s="21">
        <f>H64</f>
        <v>0</v>
      </c>
      <c r="F26" s="21">
        <f>I64</f>
        <v>0</v>
      </c>
      <c r="G26" s="21">
        <f>SUM(J64:BB64)</f>
        <v>0</v>
      </c>
      <c r="I26" s="436"/>
      <c r="J26" s="437"/>
      <c r="K26" s="437"/>
      <c r="L26" s="437"/>
      <c r="M26" s="437"/>
      <c r="N26" s="438"/>
      <c r="P26" s="436"/>
      <c r="Q26" s="437"/>
      <c r="R26" s="437"/>
      <c r="S26" s="437"/>
      <c r="T26" s="437"/>
      <c r="U26" s="438"/>
    </row>
    <row r="27" spans="1:21" outlineLevel="1">
      <c r="A27" s="54" t="s">
        <v>373</v>
      </c>
      <c r="B27" s="21">
        <f>E71+E77</f>
        <v>0</v>
      </c>
      <c r="C27" s="21">
        <f>F71+F77</f>
        <v>0</v>
      </c>
      <c r="D27" s="21">
        <f>G71+G77</f>
        <v>0</v>
      </c>
      <c r="E27" s="21">
        <f>H71+H77</f>
        <v>0</v>
      </c>
      <c r="F27" s="21">
        <f>I71+I77</f>
        <v>0</v>
      </c>
      <c r="G27" s="21">
        <f>SUM(J71:BB71)+SUM(J77:BB77)</f>
        <v>0</v>
      </c>
      <c r="I27" s="436"/>
      <c r="J27" s="437"/>
      <c r="K27" s="437"/>
      <c r="L27" s="437"/>
      <c r="M27" s="437"/>
      <c r="N27" s="438"/>
      <c r="P27" s="436"/>
      <c r="Q27" s="437"/>
      <c r="R27" s="437"/>
      <c r="S27" s="437"/>
      <c r="T27" s="437"/>
      <c r="U27" s="438"/>
    </row>
    <row r="28" spans="1:21" outlineLevel="1">
      <c r="A28" s="154"/>
      <c r="B28" s="248"/>
      <c r="C28" s="248"/>
      <c r="D28" s="248"/>
      <c r="E28" s="248"/>
      <c r="F28" s="248"/>
      <c r="G28" s="248"/>
      <c r="I28" s="436"/>
      <c r="J28" s="437"/>
      <c r="K28" s="437"/>
      <c r="L28" s="437"/>
      <c r="M28" s="437"/>
      <c r="N28" s="438"/>
      <c r="P28" s="436"/>
      <c r="Q28" s="437"/>
      <c r="R28" s="437"/>
      <c r="S28" s="437"/>
      <c r="T28" s="437"/>
      <c r="U28" s="438"/>
    </row>
    <row r="29" spans="1:21" ht="14" outlineLevel="1" thickBot="1">
      <c r="A29" s="154"/>
      <c r="B29" s="248"/>
      <c r="C29" s="248"/>
      <c r="D29" s="248"/>
      <c r="E29" s="248"/>
      <c r="F29" s="248"/>
      <c r="G29" s="248"/>
      <c r="I29" s="436"/>
      <c r="J29" s="437"/>
      <c r="K29" s="437"/>
      <c r="L29" s="437"/>
      <c r="M29" s="437"/>
      <c r="N29" s="438"/>
      <c r="P29" s="436"/>
      <c r="Q29" s="437"/>
      <c r="R29" s="437"/>
      <c r="S29" s="437"/>
      <c r="T29" s="437"/>
      <c r="U29" s="438"/>
    </row>
    <row r="30" spans="1:21" ht="14" outlineLevel="1" thickBot="1">
      <c r="A30" s="308"/>
      <c r="B30" s="309" t="s">
        <v>374</v>
      </c>
      <c r="C30" s="310" t="s">
        <v>375</v>
      </c>
      <c r="D30" s="461" t="s">
        <v>325</v>
      </c>
      <c r="E30" s="462"/>
      <c r="F30" s="462"/>
      <c r="G30" s="463"/>
      <c r="I30" s="436"/>
      <c r="J30" s="437"/>
      <c r="K30" s="437"/>
      <c r="L30" s="437"/>
      <c r="M30" s="437"/>
      <c r="N30" s="438"/>
      <c r="P30" s="436"/>
      <c r="Q30" s="437"/>
      <c r="R30" s="437"/>
      <c r="S30" s="437"/>
      <c r="T30" s="437"/>
      <c r="U30" s="438"/>
    </row>
    <row r="31" spans="1:21" outlineLevel="1">
      <c r="A31" s="454" t="s">
        <v>376</v>
      </c>
      <c r="B31" s="311"/>
      <c r="C31" s="307"/>
      <c r="D31" s="405"/>
      <c r="E31" s="405"/>
      <c r="F31" s="405"/>
      <c r="G31" s="406"/>
      <c r="I31" s="436"/>
      <c r="J31" s="437"/>
      <c r="K31" s="437"/>
      <c r="L31" s="437"/>
      <c r="M31" s="437"/>
      <c r="N31" s="438"/>
      <c r="P31" s="436"/>
      <c r="Q31" s="437"/>
      <c r="R31" s="437"/>
      <c r="S31" s="437"/>
      <c r="T31" s="437"/>
      <c r="U31" s="438"/>
    </row>
    <row r="32" spans="1:21" outlineLevel="1">
      <c r="A32" s="454"/>
      <c r="B32" s="312"/>
      <c r="C32" s="252"/>
      <c r="D32" s="403"/>
      <c r="E32" s="403"/>
      <c r="F32" s="403"/>
      <c r="G32" s="404"/>
      <c r="I32" s="436"/>
      <c r="J32" s="437"/>
      <c r="K32" s="437"/>
      <c r="L32" s="437"/>
      <c r="M32" s="437"/>
      <c r="N32" s="438"/>
      <c r="P32" s="436"/>
      <c r="Q32" s="437"/>
      <c r="R32" s="437"/>
      <c r="S32" s="437"/>
      <c r="T32" s="437"/>
      <c r="U32" s="438"/>
    </row>
    <row r="33" spans="1:21" outlineLevel="1">
      <c r="A33" s="454"/>
      <c r="B33" s="312"/>
      <c r="C33" s="252"/>
      <c r="D33" s="403"/>
      <c r="E33" s="403"/>
      <c r="F33" s="403"/>
      <c r="G33" s="404"/>
      <c r="I33" s="436"/>
      <c r="J33" s="437"/>
      <c r="K33" s="437"/>
      <c r="L33" s="437"/>
      <c r="M33" s="437"/>
      <c r="N33" s="438"/>
      <c r="P33" s="436"/>
      <c r="Q33" s="437"/>
      <c r="R33" s="437"/>
      <c r="S33" s="437"/>
      <c r="T33" s="437"/>
      <c r="U33" s="438"/>
    </row>
    <row r="34" spans="1:21" outlineLevel="1">
      <c r="A34" s="454"/>
      <c r="B34" s="312"/>
      <c r="C34" s="252"/>
      <c r="D34" s="403"/>
      <c r="E34" s="403"/>
      <c r="F34" s="403"/>
      <c r="G34" s="404"/>
      <c r="I34" s="436"/>
      <c r="J34" s="437"/>
      <c r="K34" s="437"/>
      <c r="L34" s="437"/>
      <c r="M34" s="437"/>
      <c r="N34" s="438"/>
      <c r="P34" s="436"/>
      <c r="Q34" s="437"/>
      <c r="R34" s="437"/>
      <c r="S34" s="437"/>
      <c r="T34" s="437"/>
      <c r="U34" s="438"/>
    </row>
    <row r="35" spans="1:21" outlineLevel="1">
      <c r="A35" s="454"/>
      <c r="B35" s="312"/>
      <c r="C35" s="252"/>
      <c r="D35" s="403"/>
      <c r="E35" s="403"/>
      <c r="F35" s="403"/>
      <c r="G35" s="404"/>
      <c r="I35" s="436"/>
      <c r="J35" s="437"/>
      <c r="K35" s="437"/>
      <c r="L35" s="437"/>
      <c r="M35" s="437"/>
      <c r="N35" s="438"/>
      <c r="P35" s="436"/>
      <c r="Q35" s="437"/>
      <c r="R35" s="437"/>
      <c r="S35" s="437"/>
      <c r="T35" s="437"/>
      <c r="U35" s="438"/>
    </row>
    <row r="36" spans="1:21" outlineLevel="1">
      <c r="A36" s="454"/>
      <c r="B36" s="312"/>
      <c r="C36" s="252"/>
      <c r="D36" s="403"/>
      <c r="E36" s="403"/>
      <c r="F36" s="403"/>
      <c r="G36" s="404"/>
      <c r="I36" s="436"/>
      <c r="J36" s="437"/>
      <c r="K36" s="437"/>
      <c r="L36" s="437"/>
      <c r="M36" s="437"/>
      <c r="N36" s="438"/>
      <c r="P36" s="436"/>
      <c r="Q36" s="437"/>
      <c r="R36" s="437"/>
      <c r="S36" s="437"/>
      <c r="T36" s="437"/>
      <c r="U36" s="438"/>
    </row>
    <row r="37" spans="1:21" outlineLevel="1">
      <c r="A37" s="454"/>
      <c r="B37" s="312"/>
      <c r="C37" s="252"/>
      <c r="D37" s="403"/>
      <c r="E37" s="403"/>
      <c r="F37" s="403"/>
      <c r="G37" s="404"/>
      <c r="I37" s="436"/>
      <c r="J37" s="437"/>
      <c r="K37" s="437"/>
      <c r="L37" s="437"/>
      <c r="M37" s="437"/>
      <c r="N37" s="438"/>
      <c r="P37" s="436"/>
      <c r="Q37" s="437"/>
      <c r="R37" s="437"/>
      <c r="S37" s="437"/>
      <c r="T37" s="437"/>
      <c r="U37" s="438"/>
    </row>
    <row r="38" spans="1:21" outlineLevel="1">
      <c r="A38" s="454"/>
      <c r="B38" s="312"/>
      <c r="C38" s="252"/>
      <c r="D38" s="403"/>
      <c r="E38" s="403"/>
      <c r="F38" s="403"/>
      <c r="G38" s="404"/>
      <c r="I38" s="436"/>
      <c r="J38" s="437"/>
      <c r="K38" s="437"/>
      <c r="L38" s="437"/>
      <c r="M38" s="437"/>
      <c r="N38" s="438"/>
      <c r="P38" s="436"/>
      <c r="Q38" s="437"/>
      <c r="R38" s="437"/>
      <c r="S38" s="437"/>
      <c r="T38" s="437"/>
      <c r="U38" s="438"/>
    </row>
    <row r="39" spans="1:21" outlineLevel="1">
      <c r="A39" s="454"/>
      <c r="B39" s="312"/>
      <c r="C39" s="252"/>
      <c r="D39" s="403"/>
      <c r="E39" s="403"/>
      <c r="F39" s="403"/>
      <c r="G39" s="404"/>
      <c r="I39" s="436"/>
      <c r="J39" s="437"/>
      <c r="K39" s="437"/>
      <c r="L39" s="437"/>
      <c r="M39" s="437"/>
      <c r="N39" s="438"/>
      <c r="P39" s="436"/>
      <c r="Q39" s="437"/>
      <c r="R39" s="437"/>
      <c r="S39" s="437"/>
      <c r="T39" s="437"/>
      <c r="U39" s="438"/>
    </row>
    <row r="40" spans="1:21" ht="14" outlineLevel="1" thickBot="1">
      <c r="A40" s="455"/>
      <c r="B40" s="313"/>
      <c r="C40" s="314"/>
      <c r="D40" s="464"/>
      <c r="E40" s="464"/>
      <c r="F40" s="464"/>
      <c r="G40" s="465"/>
      <c r="I40" s="436"/>
      <c r="J40" s="437"/>
      <c r="K40" s="437"/>
      <c r="L40" s="437"/>
      <c r="M40" s="437"/>
      <c r="N40" s="438"/>
      <c r="P40" s="436"/>
      <c r="Q40" s="437"/>
      <c r="R40" s="437"/>
      <c r="S40" s="437"/>
      <c r="T40" s="437"/>
      <c r="U40" s="438"/>
    </row>
    <row r="41" spans="1:21" outlineLevel="1">
      <c r="A41" s="154"/>
      <c r="B41" s="248"/>
      <c r="C41" s="248"/>
      <c r="D41" s="248"/>
      <c r="E41" s="248"/>
      <c r="F41" s="248"/>
      <c r="G41" s="248"/>
      <c r="I41" s="436"/>
      <c r="J41" s="437"/>
      <c r="K41" s="437"/>
      <c r="L41" s="437"/>
      <c r="M41" s="437"/>
      <c r="N41" s="438"/>
      <c r="P41" s="436"/>
      <c r="Q41" s="437"/>
      <c r="R41" s="437"/>
      <c r="S41" s="437"/>
      <c r="T41" s="437"/>
      <c r="U41" s="438"/>
    </row>
    <row r="42" spans="1:21" outlineLevel="1">
      <c r="A42" s="154"/>
      <c r="B42" s="248"/>
      <c r="C42" s="248"/>
      <c r="D42" s="248"/>
      <c r="E42" s="248"/>
      <c r="F42" s="248"/>
      <c r="G42" s="248"/>
      <c r="I42" s="436"/>
      <c r="J42" s="437"/>
      <c r="K42" s="437"/>
      <c r="L42" s="437"/>
      <c r="M42" s="437"/>
      <c r="N42" s="438"/>
      <c r="P42" s="436"/>
      <c r="Q42" s="437"/>
      <c r="R42" s="437"/>
      <c r="S42" s="437"/>
      <c r="T42" s="437"/>
      <c r="U42" s="438"/>
    </row>
    <row r="43" spans="1:21" outlineLevel="1">
      <c r="A43" s="154"/>
      <c r="B43" s="248"/>
      <c r="C43" s="248"/>
      <c r="D43" s="248"/>
      <c r="E43" s="248"/>
      <c r="F43" s="248"/>
      <c r="G43" s="248"/>
      <c r="I43" s="436"/>
      <c r="J43" s="437"/>
      <c r="K43" s="437"/>
      <c r="L43" s="437"/>
      <c r="M43" s="437"/>
      <c r="N43" s="438"/>
      <c r="P43" s="436"/>
      <c r="Q43" s="437"/>
      <c r="R43" s="437"/>
      <c r="S43" s="437"/>
      <c r="T43" s="437"/>
      <c r="U43" s="438"/>
    </row>
    <row r="44" spans="1:21" outlineLevel="1">
      <c r="A44" s="154"/>
      <c r="B44" s="248"/>
      <c r="C44" s="248"/>
      <c r="D44" s="248"/>
      <c r="E44" s="248"/>
      <c r="F44" s="248"/>
      <c r="G44" s="248"/>
      <c r="I44" s="436"/>
      <c r="J44" s="437"/>
      <c r="K44" s="437"/>
      <c r="L44" s="437"/>
      <c r="M44" s="437"/>
      <c r="N44" s="438"/>
      <c r="P44" s="436"/>
      <c r="Q44" s="437"/>
      <c r="R44" s="437"/>
      <c r="S44" s="437"/>
      <c r="T44" s="437"/>
      <c r="U44" s="438"/>
    </row>
    <row r="45" spans="1:21" outlineLevel="1">
      <c r="A45" s="154"/>
      <c r="B45" s="248"/>
      <c r="C45" s="248"/>
      <c r="D45" s="248"/>
      <c r="E45" s="248"/>
      <c r="F45" s="248"/>
      <c r="G45" s="248"/>
      <c r="I45" s="439"/>
      <c r="J45" s="440"/>
      <c r="K45" s="440"/>
      <c r="L45" s="440"/>
      <c r="M45" s="440"/>
      <c r="N45" s="441"/>
      <c r="P45" s="439"/>
      <c r="Q45" s="440"/>
      <c r="R45" s="440"/>
      <c r="S45" s="440"/>
      <c r="T45" s="440"/>
      <c r="U45" s="441"/>
    </row>
    <row r="46" spans="1:21" outlineLevel="1">
      <c r="A46" s="154"/>
      <c r="B46" s="248"/>
      <c r="C46" s="248"/>
      <c r="D46" s="248"/>
      <c r="E46" s="248"/>
      <c r="F46" s="248"/>
      <c r="G46" s="248"/>
    </row>
    <row r="47" spans="1:21">
      <c r="A47" s="154"/>
      <c r="B47" s="155"/>
    </row>
    <row r="48" spans="1:21" ht="15">
      <c r="A48" s="12" t="s">
        <v>379</v>
      </c>
    </row>
    <row r="49" spans="1:54" ht="15" outlineLevel="1">
      <c r="A49" s="12"/>
    </row>
    <row r="50" spans="1:54" ht="14" outlineLevel="1" thickBot="1">
      <c r="A50" s="4" t="s">
        <v>380</v>
      </c>
    </row>
    <row r="51" spans="1:54" outlineLevel="2">
      <c r="B51" s="19"/>
      <c r="C51" s="19"/>
      <c r="D51" s="19"/>
      <c r="E51" s="466" t="s">
        <v>272</v>
      </c>
      <c r="F51" s="456"/>
      <c r="G51" s="456"/>
      <c r="H51" s="456"/>
      <c r="I51" s="456"/>
      <c r="J51" s="456" t="s">
        <v>273</v>
      </c>
      <c r="K51" s="456"/>
      <c r="L51" s="456"/>
      <c r="M51" s="456"/>
      <c r="N51" s="456"/>
      <c r="O51" s="456" t="s">
        <v>274</v>
      </c>
      <c r="P51" s="456"/>
      <c r="Q51" s="456"/>
      <c r="R51" s="456"/>
      <c r="S51" s="456"/>
      <c r="T51" s="456" t="s">
        <v>275</v>
      </c>
      <c r="U51" s="456"/>
      <c r="V51" s="456"/>
      <c r="W51" s="456"/>
      <c r="X51" s="456"/>
      <c r="Y51" s="456" t="s">
        <v>381</v>
      </c>
      <c r="Z51" s="456"/>
      <c r="AA51" s="456"/>
      <c r="AB51" s="456"/>
      <c r="AC51" s="456"/>
      <c r="AD51" s="456" t="s">
        <v>382</v>
      </c>
      <c r="AE51" s="456"/>
      <c r="AF51" s="456"/>
      <c r="AG51" s="456"/>
      <c r="AH51" s="456"/>
      <c r="AI51" s="456" t="s">
        <v>383</v>
      </c>
      <c r="AJ51" s="456"/>
      <c r="AK51" s="456"/>
      <c r="AL51" s="456"/>
      <c r="AM51" s="456"/>
      <c r="AN51" s="456" t="s">
        <v>384</v>
      </c>
      <c r="AO51" s="456"/>
      <c r="AP51" s="456"/>
      <c r="AQ51" s="456"/>
      <c r="AR51" s="456"/>
      <c r="AS51" s="456" t="s">
        <v>385</v>
      </c>
      <c r="AT51" s="456"/>
      <c r="AU51" s="456"/>
      <c r="AV51" s="456"/>
      <c r="AW51" s="456"/>
      <c r="AX51" s="456" t="s">
        <v>386</v>
      </c>
      <c r="AY51" s="456"/>
      <c r="AZ51" s="456"/>
      <c r="BA51" s="456"/>
      <c r="BB51" s="460"/>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374</v>
      </c>
      <c r="C53" s="19" t="s">
        <v>387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43" t="s">
        <v>388</v>
      </c>
      <c r="B54" s="127"/>
      <c r="C54" s="127"/>
      <c r="D54" s="124" t="s">
        <v>389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44"/>
      <c r="B55" s="36"/>
      <c r="C55" s="121"/>
      <c r="D55" s="2" t="s">
        <v>389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44"/>
      <c r="B56" s="36"/>
      <c r="C56" s="121"/>
      <c r="D56" s="2" t="s">
        <v>389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44"/>
      <c r="B57" s="36"/>
      <c r="C57" s="121"/>
      <c r="D57" s="2" t="s">
        <v>389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44"/>
      <c r="B58" s="36"/>
      <c r="C58" s="121"/>
      <c r="D58" s="2" t="s">
        <v>389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44"/>
      <c r="B59" s="36"/>
      <c r="C59" s="121"/>
      <c r="D59" s="2" t="s">
        <v>389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44"/>
      <c r="B60" s="36"/>
      <c r="C60" s="121"/>
      <c r="D60" s="2" t="s">
        <v>389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44"/>
      <c r="B61" s="36"/>
      <c r="C61" s="121"/>
      <c r="D61" s="2" t="s">
        <v>389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44"/>
      <c r="B62" s="36"/>
      <c r="C62" s="121"/>
      <c r="D62" s="2" t="s">
        <v>389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44"/>
      <c r="B63" s="36"/>
      <c r="C63" s="121"/>
      <c r="D63" s="2" t="s">
        <v>389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45"/>
      <c r="B64" s="122" t="s">
        <v>390</v>
      </c>
      <c r="C64" s="296" t="s">
        <v>391</v>
      </c>
      <c r="D64" s="123" t="s">
        <v>389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51" t="s">
        <v>392</v>
      </c>
      <c r="B66" s="266"/>
      <c r="C66" s="267"/>
      <c r="D66" s="268" t="s">
        <v>389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52"/>
      <c r="B67" s="252"/>
      <c r="C67" s="267"/>
      <c r="D67" s="269" t="s">
        <v>389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52"/>
      <c r="B68" s="252"/>
      <c r="C68" s="267"/>
      <c r="D68" s="269" t="s">
        <v>389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52"/>
      <c r="B69" s="252"/>
      <c r="C69" s="267"/>
      <c r="D69" s="269" t="s">
        <v>389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52"/>
      <c r="B70" s="252"/>
      <c r="C70" s="267"/>
      <c r="D70" s="269" t="s">
        <v>389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53"/>
      <c r="B71" s="122" t="s">
        <v>393</v>
      </c>
      <c r="C71" s="123"/>
      <c r="D71" s="270" t="s">
        <v>389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51" t="s">
        <v>394</v>
      </c>
      <c r="B75" s="127" t="s">
        <v>395</v>
      </c>
      <c r="C75" s="274"/>
      <c r="D75" s="124" t="s">
        <v>389</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52"/>
      <c r="B76" s="121"/>
      <c r="C76" s="272"/>
      <c r="D76" s="2" t="s">
        <v>389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53"/>
      <c r="B77" s="273" t="s">
        <v>396</v>
      </c>
      <c r="C77" s="271"/>
      <c r="D77" s="123" t="s">
        <v>389</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398</v>
      </c>
      <c r="C81" s="6" t="s">
        <v>399</v>
      </c>
      <c r="D81" t="s">
        <v>400</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401</v>
      </c>
      <c r="C82" t="s">
        <v>402</v>
      </c>
      <c r="D82" t="s">
        <v>389</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403</v>
      </c>
      <c r="C83" t="s">
        <v>404</v>
      </c>
      <c r="D83" t="s">
        <v>389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405</v>
      </c>
      <c r="C84" t="s">
        <v>406</v>
      </c>
      <c r="D84" t="s">
        <v>389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407</v>
      </c>
      <c r="C85" t="s">
        <v>408</v>
      </c>
      <c r="D85" t="s">
        <v>389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409</v>
      </c>
      <c r="C86" t="s">
        <v>410</v>
      </c>
      <c r="D86" t="s">
        <v>389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411</v>
      </c>
      <c r="C87" t="s">
        <v>412</v>
      </c>
      <c r="D87" t="s">
        <v>389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413</v>
      </c>
      <c r="C88" t="s">
        <v>414</v>
      </c>
      <c r="D88" t="s">
        <v>389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415</v>
      </c>
      <c r="C89" t="s">
        <v>416</v>
      </c>
      <c r="D89" t="s">
        <v>389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417</v>
      </c>
      <c r="C90" t="s">
        <v>418</v>
      </c>
      <c r="D90" t="s">
        <v>389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419</v>
      </c>
      <c r="C91" t="s">
        <v>420</v>
      </c>
      <c r="D91" t="s">
        <v>389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421</v>
      </c>
      <c r="C92" t="s">
        <v>422</v>
      </c>
      <c r="D92" t="s">
        <v>389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423</v>
      </c>
      <c r="C93" t="s">
        <v>424</v>
      </c>
      <c r="D93" t="s">
        <v>389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425</v>
      </c>
      <c r="C94" t="s">
        <v>426</v>
      </c>
      <c r="D94" t="s">
        <v>389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427</v>
      </c>
      <c r="C95" t="s">
        <v>428</v>
      </c>
      <c r="D95" t="s">
        <v>389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429</v>
      </c>
      <c r="C96" t="s">
        <v>430</v>
      </c>
      <c r="D96" t="s">
        <v>389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431</v>
      </c>
      <c r="C97" t="s">
        <v>432</v>
      </c>
      <c r="D97" t="s">
        <v>389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433</v>
      </c>
      <c r="C98" t="s">
        <v>434</v>
      </c>
      <c r="D98" t="s">
        <v>389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435</v>
      </c>
      <c r="C99" t="s">
        <v>436</v>
      </c>
      <c r="D99" t="s">
        <v>389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437</v>
      </c>
      <c r="C100" t="s">
        <v>438</v>
      </c>
      <c r="D100" t="s">
        <v>389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439</v>
      </c>
      <c r="C101" t="s">
        <v>440</v>
      </c>
      <c r="D101" t="s">
        <v>389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441</v>
      </c>
      <c r="C102" t="s">
        <v>442</v>
      </c>
      <c r="D102" t="s">
        <v>389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443</v>
      </c>
      <c r="C103" t="s">
        <v>444</v>
      </c>
      <c r="D103" t="s">
        <v>389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445</v>
      </c>
      <c r="C104" t="s">
        <v>446</v>
      </c>
      <c r="D104" t="s">
        <v>389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447</v>
      </c>
      <c r="C105" t="s">
        <v>448</v>
      </c>
      <c r="D105" t="s">
        <v>389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449</v>
      </c>
      <c r="C106" t="s">
        <v>450</v>
      </c>
      <c r="D106" t="s">
        <v>389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451</v>
      </c>
      <c r="C107" t="s">
        <v>452</v>
      </c>
      <c r="D107" t="s">
        <v>389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526</v>
      </c>
      <c r="C108" t="s">
        <v>527</v>
      </c>
      <c r="D108" t="s">
        <v>389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528</v>
      </c>
      <c r="C109" t="s">
        <v>529</v>
      </c>
      <c r="D109" t="s">
        <v>389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530</v>
      </c>
      <c r="C110" t="s">
        <v>531</v>
      </c>
      <c r="D110" t="s">
        <v>389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532</v>
      </c>
      <c r="C111" t="s">
        <v>533</v>
      </c>
      <c r="D111" t="s">
        <v>389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534</v>
      </c>
      <c r="C112" t="s">
        <v>535</v>
      </c>
      <c r="D112" t="s">
        <v>389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536</v>
      </c>
      <c r="C113" t="s">
        <v>537</v>
      </c>
      <c r="D113" t="s">
        <v>389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538</v>
      </c>
      <c r="C114" t="s">
        <v>539</v>
      </c>
      <c r="D114" t="s">
        <v>389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540</v>
      </c>
      <c r="C115" t="s">
        <v>541</v>
      </c>
      <c r="D115" t="s">
        <v>389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542</v>
      </c>
      <c r="C116" t="s">
        <v>543</v>
      </c>
      <c r="D116" t="s">
        <v>389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544</v>
      </c>
      <c r="C117" t="s">
        <v>545</v>
      </c>
      <c r="D117" t="s">
        <v>389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546</v>
      </c>
      <c r="C118" t="s">
        <v>547</v>
      </c>
      <c r="D118" t="s">
        <v>389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548</v>
      </c>
      <c r="C119" t="s">
        <v>549</v>
      </c>
      <c r="D119" t="s">
        <v>389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550</v>
      </c>
      <c r="C120" t="s">
        <v>551</v>
      </c>
      <c r="D120" t="s">
        <v>389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552</v>
      </c>
      <c r="C121" t="s">
        <v>553</v>
      </c>
      <c r="D121" t="s">
        <v>389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554</v>
      </c>
      <c r="C122" t="s">
        <v>555</v>
      </c>
      <c r="D122" t="s">
        <v>389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556</v>
      </c>
      <c r="C123" t="s">
        <v>557</v>
      </c>
      <c r="D123" t="s">
        <v>389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558</v>
      </c>
      <c r="C124" t="s">
        <v>559</v>
      </c>
      <c r="D124" t="s">
        <v>389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560</v>
      </c>
      <c r="C125" t="s">
        <v>561</v>
      </c>
      <c r="D125" t="s">
        <v>389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562</v>
      </c>
      <c r="C126" t="s">
        <v>563</v>
      </c>
      <c r="D126" t="s">
        <v>389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564</v>
      </c>
      <c r="C127" t="s">
        <v>565</v>
      </c>
      <c r="D127" t="s">
        <v>389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453</v>
      </c>
      <c r="C128" t="s">
        <v>454</v>
      </c>
      <c r="D128" t="s">
        <v>389</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455</v>
      </c>
      <c r="C129" t="s">
        <v>456</v>
      </c>
      <c r="D129" t="s">
        <v>389</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457</v>
      </c>
      <c r="C130" t="s">
        <v>458</v>
      </c>
      <c r="D130" t="s">
        <v>389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459</v>
      </c>
      <c r="C131" t="s">
        <v>460</v>
      </c>
      <c r="D131" t="s">
        <v>389</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461</v>
      </c>
      <c r="C132" t="s">
        <v>462</v>
      </c>
      <c r="D132" t="s">
        <v>389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463</v>
      </c>
      <c r="C133" s="7" t="s">
        <v>464</v>
      </c>
      <c r="D133" s="7" t="s">
        <v>389</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465</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466</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469</v>
      </c>
      <c r="C142" s="134" t="s">
        <v>159</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46" t="s">
        <v>470</v>
      </c>
      <c r="B143" s="135" t="s">
        <v>284</v>
      </c>
      <c r="C143" s="135" t="s">
        <v>395</v>
      </c>
      <c r="D143" s="135" t="s">
        <v>389</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47"/>
      <c r="B144" s="135" t="s">
        <v>284</v>
      </c>
      <c r="C144" s="135"/>
      <c r="D144" s="135" t="s">
        <v>389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47"/>
      <c r="B145" s="135" t="s">
        <v>284</v>
      </c>
      <c r="C145" s="135"/>
      <c r="D145" s="135" t="s">
        <v>389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47"/>
      <c r="B146" s="135" t="s">
        <v>287</v>
      </c>
      <c r="C146" s="135" t="s">
        <v>471</v>
      </c>
      <c r="D146" s="135" t="s">
        <v>389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47"/>
      <c r="B147" s="135" t="s">
        <v>287</v>
      </c>
      <c r="C147" s="135" t="s">
        <v>472</v>
      </c>
      <c r="D147" s="135" t="s">
        <v>389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47"/>
      <c r="B148" s="135" t="s">
        <v>287</v>
      </c>
      <c r="C148" s="135"/>
      <c r="D148" s="135" t="s">
        <v>389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47"/>
      <c r="B149" s="135" t="s">
        <v>287</v>
      </c>
      <c r="C149" s="135"/>
      <c r="D149" s="135" t="s">
        <v>389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47"/>
      <c r="B150" s="135" t="s">
        <v>290</v>
      </c>
      <c r="C150" s="315" t="s">
        <v>473</v>
      </c>
      <c r="D150" s="135" t="s">
        <v>389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47"/>
      <c r="B151" s="135" t="s">
        <v>290</v>
      </c>
      <c r="C151" s="315" t="s">
        <v>474</v>
      </c>
      <c r="D151" s="135" t="s">
        <v>389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47"/>
      <c r="B152" s="135" t="s">
        <v>290</v>
      </c>
      <c r="C152" s="315" t="s">
        <v>475</v>
      </c>
      <c r="D152" s="135" t="s">
        <v>389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47"/>
      <c r="B153" s="135" t="s">
        <v>476</v>
      </c>
      <c r="C153" s="135"/>
      <c r="D153" s="135" t="s">
        <v>389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48"/>
      <c r="B154" s="135" t="s">
        <v>476</v>
      </c>
      <c r="C154" s="135"/>
      <c r="D154" s="135" t="s">
        <v>389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469</v>
      </c>
      <c r="C157" s="134" t="s">
        <v>159</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46" t="s">
        <v>477</v>
      </c>
      <c r="B158" s="135" t="s">
        <v>284</v>
      </c>
      <c r="C158" s="315" t="s">
        <v>395</v>
      </c>
      <c r="D158" s="135" t="s">
        <v>478</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47"/>
      <c r="B159" s="135" t="s">
        <v>284</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47"/>
      <c r="B160" s="135" t="s">
        <v>284</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47"/>
      <c r="B161" s="135" t="s">
        <v>287</v>
      </c>
      <c r="C161" s="315" t="s">
        <v>471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47"/>
      <c r="B162" s="135" t="s">
        <v>287</v>
      </c>
      <c r="C162" s="315" t="s">
        <v>472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47"/>
      <c r="B163" s="135" t="s">
        <v>287</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47"/>
      <c r="B164" s="135" t="s">
        <v>287</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47"/>
      <c r="B165" s="135" t="s">
        <v>476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47"/>
      <c r="B166" s="135" t="s">
        <v>476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47"/>
      <c r="B167" s="135" t="s">
        <v>476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47"/>
      <c r="B168" s="135" t="s">
        <v>476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48"/>
      <c r="B169" s="135" t="s">
        <v>476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46" t="s">
        <v>482</v>
      </c>
      <c r="B172" s="135" t="s">
        <v>284</v>
      </c>
      <c r="C172" s="135" t="s">
        <v>395</v>
      </c>
      <c r="D172" s="135" t="s">
        <v>389</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47"/>
      <c r="B173" s="135" t="s">
        <v>284</v>
      </c>
      <c r="C173" s="135"/>
      <c r="D173" s="135" t="s">
        <v>389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48"/>
      <c r="B174" s="135" t="s">
        <v>284</v>
      </c>
      <c r="C174" s="135"/>
      <c r="D174" s="135" t="s">
        <v>389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46" t="s">
        <v>483</v>
      </c>
      <c r="B176" s="135" t="s">
        <v>284</v>
      </c>
      <c r="C176" s="135" t="s">
        <v>395</v>
      </c>
      <c r="D176" s="135" t="s">
        <v>389</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47"/>
      <c r="B177" s="135" t="s">
        <v>284</v>
      </c>
      <c r="C177" s="135"/>
      <c r="D177" s="135" t="s">
        <v>389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48"/>
      <c r="B178" s="135" t="s">
        <v>284</v>
      </c>
      <c r="C178" s="135"/>
      <c r="D178" s="135" t="s">
        <v>389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484</v>
      </c>
      <c r="B182" s="19"/>
      <c r="C182" s="19"/>
      <c r="D182" s="19"/>
      <c r="E182" s="15"/>
    </row>
    <row r="183" spans="1:54" ht="15" outlineLevel="1">
      <c r="A183" s="12"/>
      <c r="B183" s="19"/>
      <c r="C183" s="19"/>
      <c r="D183" s="19"/>
      <c r="E183" s="15"/>
    </row>
    <row r="184" spans="1:54" s="4" customFormat="1" outlineLevel="1">
      <c r="A184" s="4" t="s">
        <v>485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49" t="s">
        <v>486</v>
      </c>
      <c r="B186" s="150" t="s">
        <v>487</v>
      </c>
      <c r="C186" s="6" t="s">
        <v>488</v>
      </c>
      <c r="D186" s="10" t="s">
        <v>400</v>
      </c>
      <c r="E186" s="129">
        <f>IF(E53&lt;=($B$10),1,IF((E52-1)&gt;30,(D$186/(1+'Fixed Data'!$B$14)),(1/(1+'Fixed Data'!$B$13)^(E$52-$E$52))))</f>
        <v>1</v>
      </c>
      <c r="F186" s="129">
        <f>IF(F53&lt;=($B$10),1,IF((F52-1)&gt;30,(E$186/(1+'Fixed Data'!$B$14)),(1/(1+'Fixed Data'!$B$13)^(F$52-$E$52))))</f>
        <v>0.96618357487922713</v>
      </c>
      <c r="G186" s="129">
        <f>IF(G53&lt;=($B$10),1,IF((G52-1)&gt;30,(F$186/(1+'Fixed Data'!$B$14)),(1/(1+'Fixed Data'!$B$13)^(G$52-$E$52))))</f>
        <v>0.93351070036640305</v>
      </c>
      <c r="H186" s="129">
        <f>IF(H53&lt;=($B$10),1,IF((H52-1)&gt;30,(G$186/(1+'Fixed Data'!$B$14)),(1/(1+'Fixed Data'!$B$13)^(H$52-$E$52))))</f>
        <v>0.90194270566802237</v>
      </c>
      <c r="I186" s="129">
        <f>IF(I53&lt;=($B$10),1,IF((I52-1)&gt;30,(H$186/(1+'Fixed Data'!$B$14)),(1/(1+'Fixed Data'!$B$13)^(I$52-$E$52))))</f>
        <v>0.87144222769857238</v>
      </c>
      <c r="J186" s="129">
        <f>IF(J53&lt;=($B$10),1,IF((J52-1)&gt;30,(I$186/(1+'Fixed Data'!$B$14)),(1/(1+'Fixed Data'!$B$13)^(J$52-$E$52))))</f>
        <v>0.84197316685852419</v>
      </c>
      <c r="K186" s="129">
        <f>IF(K53&lt;=($B$10),1,IF((K52-1)&gt;30,(J$186/(1+'Fixed Data'!$B$14)),(1/(1+'Fixed Data'!$B$13)^(K$52-$E$52))))</f>
        <v>0.81350064430775282</v>
      </c>
      <c r="L186" s="129">
        <f>IF(L53&lt;=($B$10),1,IF((L52-1)&gt;30,(K$186/(1+'Fixed Data'!$B$14)),(1/(1+'Fixed Data'!$B$13)^(L$52-$E$52))))</f>
        <v>0.78599096068381913</v>
      </c>
      <c r="M186" s="129">
        <f>IF(M53&lt;=($B$10),1,IF((M52-1)&gt;30,(L$186/(1+'Fixed Data'!$B$14)),(1/(1+'Fixed Data'!$B$13)^(M$52-$E$52))))</f>
        <v>0.75941155621625056</v>
      </c>
      <c r="N186" s="129">
        <f>IF(N53&lt;=($B$10),1,IF((N52-1)&gt;30,(M$186/(1+'Fixed Data'!$B$14)),(1/(1+'Fixed Data'!$B$13)^(N$52-$E$52))))</f>
        <v>0.73373097218961414</v>
      </c>
      <c r="O186" s="129">
        <f>IF(O53&lt;=($B$10),1,IF((O52-1)&gt;30,(N$186/(1+'Fixed Data'!$B$14)),(1/(1+'Fixed Data'!$B$13)^(O$52-$E$52))))</f>
        <v>0.70891881370977217</v>
      </c>
      <c r="P186" s="129">
        <f>IF(P53&lt;=($B$10),1,IF((P52-1)&gt;30,(O$186/(1+'Fixed Data'!$B$14)),(1/(1+'Fixed Data'!$B$13)^(P$52-$E$52))))</f>
        <v>0.68494571372924851</v>
      </c>
      <c r="Q186" s="129">
        <f>IF(Q53&lt;=($B$10),1,IF((Q52-1)&gt;30,(P$186/(1+'Fixed Data'!$B$14)),(1/(1+'Fixed Data'!$B$13)^(Q$52-$E$52))))</f>
        <v>0.66178329828912896</v>
      </c>
      <c r="R186" s="129">
        <f>IF(R53&lt;=($B$10),1,IF((R52-1)&gt;30,(Q$186/(1+'Fixed Data'!$B$14)),(1/(1+'Fixed Data'!$B$13)^(R$52-$E$52))))</f>
        <v>0.63940415293635666</v>
      </c>
      <c r="S186" s="129">
        <f>IF(S53&lt;=($B$10),1,IF((S52-1)&gt;30,(R$186/(1+'Fixed Data'!$B$14)),(1/(1+'Fixed Data'!$B$13)^(S$52-$E$52))))</f>
        <v>0.61778179027667302</v>
      </c>
      <c r="T186" s="129">
        <f>IF(T53&lt;=($B$10),1,IF((T52-1)&gt;30,(S$186/(1+'Fixed Data'!$B$14)),(1/(1+'Fixed Data'!$B$13)^(T$52-$E$52))))</f>
        <v>0.59689061862480497</v>
      </c>
      <c r="U186" s="129">
        <f>IF(U53&lt;=($B$10),1,IF((U52-1)&gt;30,(T$186/(1+'Fixed Data'!$B$14)),(1/(1+'Fixed Data'!$B$13)^(U$52-$E$52))))</f>
        <v>0.57670591171478747</v>
      </c>
      <c r="V186" s="129">
        <f>IF(V53&lt;=($B$10),1,IF((V52-1)&gt;30,(U$186/(1+'Fixed Data'!$B$14)),(1/(1+'Fixed Data'!$B$13)^(V$52-$E$52))))</f>
        <v>0.55720377943457733</v>
      </c>
      <c r="W186" s="129">
        <f>IF(W53&lt;=($B$10),1,IF((W52-1)&gt;30,(V$186/(1+'Fixed Data'!$B$14)),(1/(1+'Fixed Data'!$B$13)^(W$52-$E$52))))</f>
        <v>0.53836113955031628</v>
      </c>
      <c r="X186" s="129">
        <f>IF(X53&lt;=($B$10),1,IF((X52-1)&gt;30,(W$186/(1+'Fixed Data'!$B$14)),(1/(1+'Fixed Data'!$B$13)^(X$52-$E$52))))</f>
        <v>0.52015569038677911</v>
      </c>
      <c r="Y186" s="129">
        <f>IF(Y53&lt;=($B$10),1,IF((Y52-1)&gt;30,(X$186/(1+'Fixed Data'!$B$14)),(1/(1+'Fixed Data'!$B$13)^(Y$52-$E$52))))</f>
        <v>0.50256588443167061</v>
      </c>
      <c r="Z186" s="129">
        <f>IF(Z53&lt;=($B$10),1,IF((Z52-1)&gt;30,(Y$186/(1+'Fixed Data'!$B$14)),(1/(1+'Fixed Data'!$B$13)^(Z$52-$E$52))))</f>
        <v>0.48557090283253213</v>
      </c>
      <c r="AA186" s="129">
        <f>IF(AA53&lt;=($B$10),1,IF((AA52-1)&gt;30,(Z$186/(1+'Fixed Data'!$B$14)),(1/(1+'Fixed Data'!$B$13)^(AA$52-$E$52))))</f>
        <v>0.46915063075606966</v>
      </c>
      <c r="AB186" s="129">
        <f>IF(AB53&lt;=($B$10),1,IF((AB52-1)&gt;30,(AA$186/(1+'Fixed Data'!$B$14)),(1/(1+'Fixed Data'!$B$13)^(AB$52-$E$52))))</f>
        <v>0.45328563358074364</v>
      </c>
      <c r="AC186" s="129">
        <f>IF(AC53&lt;=($B$10),1,IF((AC52-1)&gt;30,(AB$186/(1+'Fixed Data'!$B$14)),(1/(1+'Fixed Data'!$B$13)^(AC$52-$E$52))))</f>
        <v>0.43795713389443841</v>
      </c>
      <c r="AD186" s="129">
        <f>IF(AD53&lt;=($B$10),1,IF((AD52-1)&gt;30,(AC$186/(1+'Fixed Data'!$B$14)),(1/(1+'Fixed Data'!$B$13)^(AD$52-$E$52))))</f>
        <v>0.42314698926998884</v>
      </c>
      <c r="AE186" s="129">
        <f>IF(AE53&lt;=($B$10),1,IF((AE52-1)&gt;30,(AD$186/(1+'Fixed Data'!$B$14)),(1/(1+'Fixed Data'!$B$13)^(AE$52-$E$52))))</f>
        <v>0.40883767079225974</v>
      </c>
      <c r="AF186" s="129">
        <f>IF(AF53&lt;=($B$10),1,IF((AF52-1)&gt;30,(AE$186/(1+'Fixed Data'!$B$14)),(1/(1+'Fixed Data'!$B$13)^(AF$52-$E$52))))</f>
        <v>0.39501224231136206</v>
      </c>
      <c r="AG186" s="129">
        <f>IF(AG53&lt;=($B$10),1,IF((AG52-1)&gt;30,(AF$186/(1+'Fixed Data'!$B$14)),(1/(1+'Fixed Data'!$B$13)^(AG$52-$E$52))))</f>
        <v>0.38165434039745127</v>
      </c>
      <c r="AH186" s="129">
        <f>IF(AH53&lt;=($B$10),1,IF((AH52-1)&gt;30,(AG$186/(1+'Fixed Data'!$B$14)),(1/(1+'Fixed Data'!$B$13)^(AH$52-$E$52))))</f>
        <v>0.36874815497338298</v>
      </c>
      <c r="AI186" s="129">
        <f>IF(AI53&lt;=($B$10),1,IF((AI52-1)&gt;30,(AH$186/(1+'Fixed Data'!$B$14)),(1/(1+'Fixed Data'!$B$13)^(AI$52-$E$52))))</f>
        <v>0.35627841060230236</v>
      </c>
      <c r="AJ186" s="129">
        <f>IF(AJ53&lt;=($B$10),1,IF((AJ52-1)&gt;30,(AI$186/(1+'Fixed Data'!$B$14)),(1/(1+'Fixed Data'!$B$13)^(AJ$52-$E$52))))</f>
        <v>0.3459013695167984</v>
      </c>
      <c r="AK186" s="129">
        <f>IF(AK53&lt;=($B$10),1,IF((AK52-1)&gt;30,(AJ$186/(1+'Fixed Data'!$B$14)),(1/(1+'Fixed Data'!$B$13)^(AK$52-$E$52))))</f>
        <v>0.33582657234640623</v>
      </c>
      <c r="AL186" s="129">
        <f>IF(AL53&lt;=($B$10),1,IF((AL52-1)&gt;30,(AK$186/(1+'Fixed Data'!$B$14)),(1/(1+'Fixed Data'!$B$13)^(AL$52-$E$52))))</f>
        <v>0.32604521587029728</v>
      </c>
      <c r="AM186" s="129">
        <f>IF(AM53&lt;=($B$10),1,IF((AM52-1)&gt;30,(AL$186/(1+'Fixed Data'!$B$14)),(1/(1+'Fixed Data'!$B$13)^(AM$52-$E$52))))</f>
        <v>0.31654875327213328</v>
      </c>
      <c r="AN186" s="129">
        <f>IF(AN53&lt;=($B$10),1,IF((AN52-1)&gt;30,(AM$186/(1+'Fixed Data'!$B$14)),(1/(1+'Fixed Data'!$B$13)^(AN$52-$E$52))))</f>
        <v>0.30732888667197406</v>
      </c>
      <c r="AO186" s="129">
        <f>IF(AO53&lt;=($B$10),1,IF((AO52-1)&gt;30,(AN$186/(1+'Fixed Data'!$B$14)),(1/(1+'Fixed Data'!$B$13)^(AO$52-$E$52))))</f>
        <v>0.29837755987570297</v>
      </c>
      <c r="AP186" s="129">
        <f>IF(AP53&lt;=($B$10),1,IF((AP52-1)&gt;30,(AO$186/(1+'Fixed Data'!$B$14)),(1/(1+'Fixed Data'!$B$13)^(AP$52-$E$52))))</f>
        <v>0.28968695133563394</v>
      </c>
      <c r="AQ186" s="129">
        <f>IF(AQ53&lt;=($B$10),1,IF((AQ52-1)&gt;30,(AP$186/(1+'Fixed Data'!$B$14)),(1/(1+'Fixed Data'!$B$13)^(AQ$52-$E$52))))</f>
        <v>0.28124946731614947</v>
      </c>
      <c r="AR186" s="129">
        <f>IF(AR53&lt;=($B$10),1,IF((AR52-1)&gt;30,(AQ$186/(1+'Fixed Data'!$B$14)),(1/(1+'Fixed Data'!$B$13)^(AR$52-$E$52))))</f>
        <v>0.27305773525839755</v>
      </c>
      <c r="AS186" s="129">
        <f>IF(AS53&lt;=($B$10),1,IF((AS52-1)&gt;30,(AR$186/(1+'Fixed Data'!$B$14)),(1/(1+'Fixed Data'!$B$13)^(AS$52-$E$52))))</f>
        <v>0.26510459733825004</v>
      </c>
      <c r="AT186" s="129">
        <f>IF(AT53&lt;=($B$10),1,IF((AT52-1)&gt;30,(AS$186/(1+'Fixed Data'!$B$14)),(1/(1+'Fixed Data'!$B$13)^(AT$52-$E$52))))</f>
        <v>0.25738310421189325</v>
      </c>
      <c r="AU186" s="129">
        <f>IF(AU53&lt;=($B$10),1,IF((AU52-1)&gt;30,(AT$186/(1+'Fixed Data'!$B$14)),(1/(1+'Fixed Data'!$B$13)^(AU$52-$E$52))))</f>
        <v>0.24988650894358569</v>
      </c>
      <c r="AV186" s="129">
        <f>IF(AV53&lt;=($B$10),1,IF((AV52-1)&gt;30,(AU$186/(1+'Fixed Data'!$B$14)),(1/(1+'Fixed Data'!$B$13)^(AV$52-$E$52))))</f>
        <v>0.24260826111027736</v>
      </c>
      <c r="AW186" s="129">
        <f>IF(AW53&lt;=($B$10),1,IF((AW52-1)&gt;30,(AV$186/(1+'Fixed Data'!$B$14)),(1/(1+'Fixed Data'!$B$13)^(AW$52-$E$52))))</f>
        <v>0.23554200107793918</v>
      </c>
      <c r="AX186" s="129">
        <f>IF(AX53&lt;=($B$10),1,IF((AX52-1)&gt;30,(AW$186/(1+'Fixed Data'!$B$14)),(1/(1+'Fixed Data'!$B$13)^(AX$52-$E$52))))</f>
        <v>0.22868155444460114</v>
      </c>
      <c r="AY186" s="129">
        <f>IF(AY53&lt;=($B$10),1,IF((AY52-1)&gt;30,(AX$186/(1+'Fixed Data'!$B$14)),(1/(1+'Fixed Data'!$B$13)^(AY$52-$E$52))))</f>
        <v>0.22202092664524381</v>
      </c>
      <c r="AZ186" s="129">
        <f>IF(AZ53&lt;=($B$10),1,IF((AZ52-1)&gt;30,(AY$186/(1+'Fixed Data'!$B$14)),(1/(1+'Fixed Data'!$B$13)^(AZ$52-$E$52))))</f>
        <v>0.21555429771382895</v>
      </c>
      <c r="BA186" s="129">
        <f>IF(BA53&lt;=($B$10),1,IF((BA52-1)&gt;30,(AZ$186/(1+'Fixed Data'!$B$14)),(1/(1+'Fixed Data'!$B$13)^(BA$52-$E$52))))</f>
        <v>0.20927601719789218</v>
      </c>
      <c r="BB186" s="129">
        <f>IF(BB53&lt;=($B$10),1,IF((BB52-1)&gt;30,(BA$186/(1+'Fixed Data'!$B$14)),(1/(1+'Fixed Data'!$B$13)^(BB$52-$E$52))))</f>
        <v>0.20318059922125453</v>
      </c>
    </row>
    <row r="187" spans="1:54" outlineLevel="2">
      <c r="A187" s="450"/>
      <c r="B187" s="150" t="s">
        <v>489</v>
      </c>
      <c r="C187" s="6" t="s">
        <v>490</v>
      </c>
      <c r="D187" s="10" t="s">
        <v>400</v>
      </c>
      <c r="E187" s="33">
        <f>IF(E53&lt;=($B$10),1,IF((E52-1)&gt;30,(D$186/(1+'Fixed Data'!$B$16)),(1/(1+'Fixed Data'!$B$15)^(E$52-$E$52))))</f>
        <v>1</v>
      </c>
      <c r="F187" s="33">
        <f>IF(F53&lt;=($B$10),1,IF((F52-1)&gt;30,(E$186/(1+'Fixed Data'!$B$16)),(1/(1+'Fixed Data'!$B$15)^(F$52-$E$52))))</f>
        <v>0.98522167487684742</v>
      </c>
      <c r="G187" s="33">
        <f>IF(G53&lt;=($B$10),1,IF((G52-1)&gt;30,(F$186/(1+'Fixed Data'!$B$16)),(1/(1+'Fixed Data'!$B$15)^(G$52-$E$52))))</f>
        <v>0.9706617486471405</v>
      </c>
      <c r="H187" s="33">
        <f>IF(H53&lt;=($B$10),1,IF((H52-1)&gt;30,(G$186/(1+'Fixed Data'!$B$16)),(1/(1+'Fixed Data'!$B$15)^(H$52-$E$52))))</f>
        <v>0.95631699374102519</v>
      </c>
      <c r="I187" s="33">
        <f>IF(I53&lt;=($B$10),1,IF((I52-1)&gt;30,(H$186/(1+'Fixed Data'!$B$16)),(1/(1+'Fixed Data'!$B$15)^(I$52-$E$52))))</f>
        <v>0.94218423028672449</v>
      </c>
      <c r="J187" s="33">
        <f>IF(J53&lt;=($B$10),1,IF((J52-1)&gt;30,(I$186/(1+'Fixed Data'!$B$16)),(1/(1+'Fixed Data'!$B$15)^(J$52-$E$52))))</f>
        <v>0.92826032540563996</v>
      </c>
      <c r="K187" s="33">
        <f>IF(K53&lt;=($B$10),1,IF((K52-1)&gt;30,(J$186/(1+'Fixed Data'!$B$16)),(1/(1+'Fixed Data'!$B$15)^(K$52-$E$52))))</f>
        <v>0.91454219251787205</v>
      </c>
      <c r="L187" s="33">
        <f>IF(L53&lt;=($B$10),1,IF((L52-1)&gt;30,(K$186/(1+'Fixed Data'!$B$16)),(1/(1+'Fixed Data'!$B$15)^(L$52-$E$52))))</f>
        <v>0.90102679065800217</v>
      </c>
      <c r="M187" s="33">
        <f>IF(M53&lt;=($B$10),1,IF((M52-1)&gt;30,(L$186/(1+'Fixed Data'!$B$16)),(1/(1+'Fixed Data'!$B$15)^(M$52-$E$52))))</f>
        <v>0.88771112380098749</v>
      </c>
      <c r="N187" s="33">
        <f>IF(N53&lt;=($B$10),1,IF((N52-1)&gt;30,(M$186/(1+'Fixed Data'!$B$16)),(1/(1+'Fixed Data'!$B$15)^(N$52-$E$52))))</f>
        <v>0.87459224019801729</v>
      </c>
      <c r="O187" s="33">
        <f>IF(O53&lt;=($B$10),1,IF((O52-1)&gt;30,(N$186/(1+'Fixed Data'!$B$16)),(1/(1+'Fixed Data'!$B$15)^(O$52-$E$52))))</f>
        <v>0.86166723172218462</v>
      </c>
      <c r="P187" s="33">
        <f>IF(P53&lt;=($B$10),1,IF((P52-1)&gt;30,(O$186/(1+'Fixed Data'!$B$16)),(1/(1+'Fixed Data'!$B$15)^(P$52-$E$52))))</f>
        <v>0.8489332332238273</v>
      </c>
      <c r="Q187" s="33">
        <f>IF(Q53&lt;=($B$10),1,IF((Q52-1)&gt;30,(P$186/(1+'Fixed Data'!$B$16)),(1/(1+'Fixed Data'!$B$15)^(Q$52-$E$52))))</f>
        <v>0.83638742189539661</v>
      </c>
      <c r="R187" s="33">
        <f>IF(R53&lt;=($B$10),1,IF((R52-1)&gt;30,(Q$186/(1+'Fixed Data'!$B$16)),(1/(1+'Fixed Data'!$B$15)^(R$52-$E$52))))</f>
        <v>0.82402701664571099</v>
      </c>
      <c r="S187" s="33">
        <f>IF(S53&lt;=($B$10),1,IF((S52-1)&gt;30,(R$186/(1+'Fixed Data'!$B$16)),(1/(1+'Fixed Data'!$B$15)^(S$52-$E$52))))</f>
        <v>0.81184927748345925</v>
      </c>
      <c r="T187" s="33">
        <f>IF(T53&lt;=($B$10),1,IF((T52-1)&gt;30,(S$186/(1+'Fixed Data'!$B$16)),(1/(1+'Fixed Data'!$B$15)^(T$52-$E$52))))</f>
        <v>0.79985150490981216</v>
      </c>
      <c r="U187" s="33">
        <f>IF(U53&lt;=($B$10),1,IF((U52-1)&gt;30,(T$186/(1+'Fixed Data'!$B$16)),(1/(1+'Fixed Data'!$B$15)^(U$52-$E$52))))</f>
        <v>0.78803103932001206</v>
      </c>
      <c r="V187" s="33">
        <f>IF(V53&lt;=($B$10),1,IF((V52-1)&gt;30,(U$186/(1+'Fixed Data'!$B$16)),(1/(1+'Fixed Data'!$B$15)^(V$52-$E$52))))</f>
        <v>0.77638526041380518</v>
      </c>
      <c r="W187" s="33">
        <f>IF(W53&lt;=($B$10),1,IF((W52-1)&gt;30,(V$186/(1+'Fixed Data'!$B$16)),(1/(1+'Fixed Data'!$B$15)^(W$52-$E$52))))</f>
        <v>0.76491158661458636</v>
      </c>
      <c r="X187" s="33">
        <f>IF(X53&lt;=($B$10),1,IF((X52-1)&gt;30,(W$186/(1+'Fixed Data'!$B$16)),(1/(1+'Fixed Data'!$B$15)^(X$52-$E$52))))</f>
        <v>0.7536074744971295</v>
      </c>
      <c r="Y187" s="33">
        <f>IF(Y53&lt;=($B$10),1,IF((Y52-1)&gt;30,(X$186/(1+'Fixed Data'!$B$16)),(1/(1+'Fixed Data'!$B$15)^(Y$52-$E$52))))</f>
        <v>0.74247041822377313</v>
      </c>
      <c r="Z187" s="33">
        <f>IF(Z53&lt;=($B$10),1,IF((Z52-1)&gt;30,(Y$186/(1+'Fixed Data'!$B$16)),(1/(1+'Fixed Data'!$B$15)^(Z$52-$E$52))))</f>
        <v>0.73149794898893916</v>
      </c>
      <c r="AA187" s="33">
        <f>IF(AA53&lt;=($B$10),1,IF((AA52-1)&gt;30,(Z$186/(1+'Fixed Data'!$B$16)),(1/(1+'Fixed Data'!$B$15)^(AA$52-$E$52))))</f>
        <v>0.72068763447186135</v>
      </c>
      <c r="AB187" s="33">
        <f>IF(AB53&lt;=($B$10),1,IF((AB52-1)&gt;30,(AA$186/(1+'Fixed Data'!$B$16)),(1/(1+'Fixed Data'!$B$15)^(AB$52-$E$52))))</f>
        <v>0.71003707829740037</v>
      </c>
      <c r="AC187" s="33">
        <f>IF(AC53&lt;=($B$10),1,IF((AC52-1)&gt;30,(AB$186/(1+'Fixed Data'!$B$16)),(1/(1+'Fixed Data'!$B$15)^(AC$52-$E$52))))</f>
        <v>0.69954391950482808</v>
      </c>
      <c r="AD187" s="33">
        <f>IF(AD53&lt;=($B$10),1,IF((AD52-1)&gt;30,(AC$186/(1+'Fixed Data'!$B$16)),(1/(1+'Fixed Data'!$B$15)^(AD$52-$E$52))))</f>
        <v>0.68920583202446117</v>
      </c>
      <c r="AE187" s="33">
        <f>IF(AE53&lt;=($B$10),1,IF((AE52-1)&gt;30,(AD$186/(1+'Fixed Data'!$B$16)),(1/(1+'Fixed Data'!$B$15)^(AE$52-$E$52))))</f>
        <v>0.67902052416203085</v>
      </c>
      <c r="AF187" s="33">
        <f>IF(AF53&lt;=($B$10),1,IF((AF52-1)&gt;30,(AE$186/(1+'Fixed Data'!$B$16)),(1/(1+'Fixed Data'!$B$15)^(AF$52-$E$52))))</f>
        <v>0.66898573809067086</v>
      </c>
      <c r="AG187" s="33">
        <f>IF(AG53&lt;=($B$10),1,IF((AG52-1)&gt;30,(AF$186/(1+'Fixed Data'!$B$16)),(1/(1+'Fixed Data'!$B$15)^(AG$52-$E$52))))</f>
        <v>0.65909924935041486</v>
      </c>
      <c r="AH187" s="33">
        <f>IF(AH53&lt;=($B$10),1,IF((AH52-1)&gt;30,(AG$186/(1+'Fixed Data'!$B$16)),(1/(1+'Fixed Data'!$B$15)^(AH$52-$E$52))))</f>
        <v>0.64935886635508844</v>
      </c>
      <c r="AI187" s="33">
        <f>IF(AI53&lt;=($B$10),1,IF((AI52-1)&gt;30,(AH$186/(1+'Fixed Data'!$B$16)),(1/(1+'Fixed Data'!$B$15)^(AI$52-$E$52))))</f>
        <v>0.63976242990649135</v>
      </c>
      <c r="AJ187" s="33">
        <f>IF(AJ53&lt;=($B$10),1,IF((AJ52-1)&gt;30,(AI$186/(1+'Fixed Data'!$B$16)),(1/(1+'Fixed Data'!$B$15)^(AJ$52-$E$52))))</f>
        <v>0.3517548433172426</v>
      </c>
      <c r="AK187" s="33">
        <f>IF(AK53&lt;=($B$10),1,IF((AK52-1)&gt;30,(AJ$186/(1+'Fixed Data'!$B$16)),(1/(1+'Fixed Data'!$B$15)^(AK$52-$E$52))))</f>
        <v>0.3415095566186821</v>
      </c>
      <c r="AL187" s="33">
        <f>IF(AL53&lt;=($B$10),1,IF((AL52-1)&gt;30,(AK$186/(1+'Fixed Data'!$B$16)),(1/(1+'Fixed Data'!$B$15)^(AL$52-$E$52))))</f>
        <v>0.33156267632881758</v>
      </c>
      <c r="AM187" s="33">
        <f>IF(AM53&lt;=($B$10),1,IF((AM52-1)&gt;30,(AL$186/(1+'Fixed Data'!$B$16)),(1/(1+'Fixed Data'!$B$15)^(AM$52-$E$52))))</f>
        <v>0.32190551099885201</v>
      </c>
      <c r="AN187" s="33">
        <f>IF(AN53&lt;=($B$10),1,IF((AN52-1)&gt;30,(AM$186/(1+'Fixed Data'!$B$16)),(1/(1+'Fixed Data'!$B$15)^(AN$52-$E$52))))</f>
        <v>0.31252962232898251</v>
      </c>
      <c r="AO187" s="33">
        <f>IF(AO53&lt;=($B$10),1,IF((AO52-1)&gt;30,(AN$186/(1+'Fixed Data'!$B$16)),(1/(1+'Fixed Data'!$B$15)^(AO$52-$E$52))))</f>
        <v>0.30342681779512864</v>
      </c>
      <c r="AP187" s="33">
        <f>IF(AP53&lt;=($B$10),1,IF((AP52-1)&gt;30,(AO$186/(1+'Fixed Data'!$B$16)),(1/(1+'Fixed Data'!$B$15)^(AP$52-$E$52))))</f>
        <v>0.29458914349041621</v>
      </c>
      <c r="AQ187" s="33">
        <f>IF(AQ53&lt;=($B$10),1,IF((AQ52-1)&gt;30,(AP$186/(1+'Fixed Data'!$B$16)),(1/(1+'Fixed Data'!$B$15)^(AQ$52-$E$52))))</f>
        <v>0.28600887717516132</v>
      </c>
      <c r="AR187" s="33">
        <f>IF(AR53&lt;=($B$10),1,IF((AR52-1)&gt;30,(AQ$186/(1+'Fixed Data'!$B$16)),(1/(1+'Fixed Data'!$B$15)^(AR$52-$E$52))))</f>
        <v>0.27767852152928285</v>
      </c>
      <c r="AS187" s="33">
        <f>IF(AS53&lt;=($B$10),1,IF((AS52-1)&gt;30,(AR$186/(1+'Fixed Data'!$B$16)),(1/(1+'Fixed Data'!$B$15)^(AS$52-$E$52))))</f>
        <v>0.26959079760124549</v>
      </c>
      <c r="AT187" s="33">
        <f>IF(AT53&lt;=($B$10),1,IF((AT52-1)&gt;30,(AS$186/(1+'Fixed Data'!$B$16)),(1/(1+'Fixed Data'!$B$15)^(AT$52-$E$52))))</f>
        <v>0.26173863844781114</v>
      </c>
      <c r="AU187" s="33">
        <f>IF(AU53&lt;=($B$10),1,IF((AU52-1)&gt;30,(AT$186/(1+'Fixed Data'!$B$16)),(1/(1+'Fixed Data'!$B$15)^(AU$52-$E$52))))</f>
        <v>0.25411518295903995</v>
      </c>
      <c r="AV187" s="33">
        <f>IF(AV53&lt;=($B$10),1,IF((AV52-1)&gt;30,(AU$186/(1+'Fixed Data'!$B$16)),(1/(1+'Fixed Data'!$B$15)^(AV$52-$E$52))))</f>
        <v>0.24671376986314561</v>
      </c>
      <c r="AW187" s="33">
        <f>IF(AW53&lt;=($B$10),1,IF((AW52-1)&gt;30,(AV$186/(1+'Fixed Data'!$B$16)),(1/(1+'Fixed Data'!$B$15)^(AW$52-$E$52))))</f>
        <v>0.23952793190596661</v>
      </c>
      <c r="AX187" s="33">
        <f>IF(AX53&lt;=($B$10),1,IF((AX52-1)&gt;30,(AW$186/(1+'Fixed Data'!$B$16)),(1/(1+'Fixed Data'!$B$15)^(AX$52-$E$52))))</f>
        <v>0.23255139019996757</v>
      </c>
      <c r="AY187" s="33">
        <f>IF(AY53&lt;=($B$10),1,IF((AY52-1)&gt;30,(AX$186/(1+'Fixed Data'!$B$16)),(1/(1+'Fixed Data'!$B$15)^(AY$52-$E$52))))</f>
        <v>0.22577804873783258</v>
      </c>
      <c r="AZ187" s="33">
        <f>IF(AZ53&lt;=($B$10),1,IF((AZ52-1)&gt;30,(AY$186/(1+'Fixed Data'!$B$16)),(1/(1+'Fixed Data'!$B$15)^(AZ$52-$E$52))))</f>
        <v>0.21920198906585686</v>
      </c>
      <c r="BA187" s="33">
        <f>IF(BA53&lt;=($B$10),1,IF((BA52-1)&gt;30,(AZ$186/(1+'Fixed Data'!$B$16)),(1/(1+'Fixed Data'!$B$15)^(BA$52-$E$52))))</f>
        <v>0.2128174651124824</v>
      </c>
      <c r="BB187" s="33">
        <f>IF(BB53&lt;=($B$10),1,IF((BB52-1)&gt;30,(BA$186/(1+'Fixed Data'!$B$16)),(1/(1+'Fixed Data'!$B$15)^(BB$52-$E$52))))</f>
        <v>0.20661889816745865</v>
      </c>
    </row>
    <row r="188" spans="1:54" outlineLevel="2">
      <c r="B188" s="19"/>
      <c r="C188" s="19"/>
      <c r="D188" s="19"/>
      <c r="E188" s="15"/>
    </row>
    <row r="189" spans="1:54" outlineLevel="2">
      <c r="A189" s="10"/>
      <c r="B189" s="19"/>
      <c r="C189" s="19"/>
      <c r="D189" s="19"/>
      <c r="E189" s="15"/>
    </row>
    <row r="190" spans="1:54" ht="12.75" customHeight="1" outlineLevel="2">
      <c r="A190" s="446" t="s">
        <v>491</v>
      </c>
      <c r="B190" s="150" t="s">
        <v>492</v>
      </c>
      <c r="C190" s="19"/>
      <c r="D190" s="135" t="s">
        <v>389</v>
      </c>
      <c r="E190" s="21">
        <f t="shared" ref="E190:BB190" si="17">E133*E186</f>
        <v>0</v>
      </c>
      <c r="F190" s="21">
        <f t="shared" si="17"/>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47"/>
      <c r="B191" s="150" t="s">
        <v>493</v>
      </c>
      <c r="C191" s="19"/>
      <c r="D191" s="135" t="s">
        <v>389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47"/>
      <c r="B192" s="150" t="s">
        <v>568</v>
      </c>
      <c r="C192" s="19"/>
      <c r="D192" s="135" t="s">
        <v>389</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47"/>
      <c r="B193" s="150" t="s">
        <v>494</v>
      </c>
      <c r="C193" s="19"/>
      <c r="D193" s="135" t="s">
        <v>389</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47"/>
      <c r="B194" s="150" t="s">
        <v>495</v>
      </c>
      <c r="C194" s="19"/>
      <c r="D194" s="135" t="s">
        <v>389</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47"/>
      <c r="B195" s="150" t="s">
        <v>496</v>
      </c>
      <c r="C195" s="19"/>
      <c r="D195" s="135" t="s">
        <v>389</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47"/>
      <c r="B196" s="150" t="s">
        <v>287</v>
      </c>
      <c r="C196" s="19"/>
      <c r="D196" s="135" t="s">
        <v>389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47"/>
      <c r="B197" s="150" t="s">
        <v>290</v>
      </c>
      <c r="C197" s="19"/>
      <c r="D197" s="135" t="s">
        <v>389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48"/>
      <c r="B198" s="150" t="s">
        <v>476</v>
      </c>
      <c r="C198" s="19"/>
      <c r="D198" s="135" t="s">
        <v>389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46" t="s">
        <v>497</v>
      </c>
      <c r="B200" s="150" t="s">
        <v>498</v>
      </c>
      <c r="C200" s="19"/>
      <c r="D200" s="135" t="s">
        <v>389</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47"/>
      <c r="B201" s="150" t="s">
        <v>499</v>
      </c>
      <c r="C201" s="19"/>
      <c r="D201" s="135" t="s">
        <v>389</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48"/>
      <c r="B202" s="150" t="s">
        <v>500</v>
      </c>
      <c r="C202" s="19"/>
      <c r="D202" s="135" t="s">
        <v>389</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46" t="s">
        <v>501</v>
      </c>
      <c r="B204" s="150" t="s">
        <v>502</v>
      </c>
      <c r="C204" s="19"/>
      <c r="D204" s="135" t="s">
        <v>389</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47"/>
      <c r="B205" s="150" t="s">
        <v>503</v>
      </c>
      <c r="C205" s="19"/>
      <c r="D205" s="135" t="s">
        <v>389</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48"/>
      <c r="B206" s="150" t="s">
        <v>504</v>
      </c>
      <c r="C206" s="19"/>
      <c r="D206" s="135" t="s">
        <v>389</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569</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4" t="s">
        <v>491</v>
      </c>
      <c r="B210" s="150" t="s">
        <v>570</v>
      </c>
      <c r="C210" s="19"/>
      <c r="D210" s="135" t="s">
        <v>389</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5"/>
      <c r="B211" s="150" t="s">
        <v>493</v>
      </c>
      <c r="C211" s="19"/>
      <c r="D211" s="135" t="s">
        <v>389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5"/>
      <c r="B212" s="150" t="s">
        <v>568</v>
      </c>
      <c r="C212" s="19"/>
      <c r="D212" s="135" t="s">
        <v>389</v>
      </c>
      <c r="E212" s="21">
        <f>E192-Baseline!E192</f>
        <v>1.0471060358164734</v>
      </c>
      <c r="F212" s="21">
        <f>F77*F186-Baseline!F77*Baseline!F186</f>
        <v>1.0209677394961905</v>
      </c>
      <c r="G212" s="21">
        <f>G77*G186-Baseline!G77*Baseline!G186</f>
        <v>0.99546966087013777</v>
      </c>
      <c r="H212" s="21">
        <f>H77*H186-Baseline!H77*Baseline!H186</f>
        <v>0.97062559454424591</v>
      </c>
      <c r="I212" s="21">
        <f>I77*I186-Baseline!I77*Baseline!I186</f>
        <v>0.94638510129123499</v>
      </c>
      <c r="J212" s="21">
        <f>J77*J186-Baseline!J77*Baseline!J186</f>
        <v>0.92274448636331208</v>
      </c>
      <c r="K212" s="21">
        <f>K77*K186-Baseline!K77*Baseline!K186</f>
        <v>0.9005075485436691</v>
      </c>
      <c r="L212" s="21">
        <f>L77*L186-Baseline!L77*Baseline!L186</f>
        <v>0.87880655904006466</v>
      </c>
      <c r="M212" s="21">
        <f>M77*M186-Baseline!M77*Baseline!M186</f>
        <v>0.85762859961924853</v>
      </c>
      <c r="N212" s="21">
        <f>N77*N186-Baseline!N77*Baseline!N186</f>
        <v>0.83696106343636212</v>
      </c>
      <c r="O212" s="21">
        <f>O77*O186-Baseline!O77*Baseline!O186</f>
        <v>0.81679164752895594</v>
      </c>
      <c r="P212" s="21">
        <f>P77*P186-Baseline!P77*Baseline!P186</f>
        <v>0.79710834549176779</v>
      </c>
      <c r="Q212" s="21">
        <f>Q77*Q186-Baseline!Q77*Baseline!Q186</f>
        <v>0.77789944032818792</v>
      </c>
      <c r="R212" s="21">
        <f>R77*R186-Baseline!R77*Baseline!R186</f>
        <v>0.75915349747402816</v>
      </c>
      <c r="S212" s="21">
        <f>S77*S186-Baseline!S77*Baseline!S186</f>
        <v>0.74085935798942548</v>
      </c>
      <c r="T212" s="21">
        <f>T77*T186-Baseline!T77*Baseline!T186</f>
        <v>0.72300613191487129</v>
      </c>
      <c r="U212" s="21">
        <f>U77*U186-Baseline!U77*Baseline!U186</f>
        <v>0.70558319178742746</v>
      </c>
      <c r="V212" s="21">
        <f>V77*V186-Baseline!V77*Baseline!V186</f>
        <v>0.68858016631318797</v>
      </c>
      <c r="W212" s="21">
        <f>W77*W186-Baseline!W77*Baseline!W186</f>
        <v>0.67198693419227939</v>
      </c>
      <c r="X212" s="21">
        <f>X77*X186-Baseline!X77*Baseline!X186</f>
        <v>0.65579361809276748</v>
      </c>
      <c r="Y212" s="21">
        <f>Y77*Y186-Baseline!Y77*Baseline!Y186</f>
        <v>0.63999057876978083</v>
      </c>
      <c r="Z212" s="21">
        <f>Z77*Z186-Baseline!Z77*Baseline!Z186</f>
        <v>0.6245684093263314</v>
      </c>
      <c r="AA212" s="21">
        <f>AA77*AA186-Baseline!AA77*Baseline!AA186</f>
        <v>0.60951792961264495</v>
      </c>
      <c r="AB212" s="21">
        <f>AB77*AB186-Baseline!AB77*Baseline!AB186</f>
        <v>0.59483018076034422</v>
      </c>
      <c r="AC212" s="21">
        <f>AC77*AC186-Baseline!AC77*Baseline!AC186</f>
        <v>0.58049641984845135</v>
      </c>
      <c r="AD212" s="21">
        <f>AD77*AD186-Baseline!AD77*Baseline!AD186</f>
        <v>0.5665081146980222</v>
      </c>
      <c r="AE212" s="21">
        <f>AE77*AE186-Baseline!AE77*Baseline!AE186</f>
        <v>0.55285693879209974</v>
      </c>
      <c r="AF212" s="21">
        <f>AF77*AF186-Baseline!AF77*Baseline!AF186</f>
        <v>0.53953476631831609</v>
      </c>
      <c r="AG212" s="21">
        <f>AG77*AG186-Baseline!AG77*Baseline!AG186</f>
        <v>0.52653366733086271</v>
      </c>
      <c r="AH212" s="21">
        <f>AH77*AH186-Baseline!AH77*Baseline!AH186</f>
        <v>0.51384590302911493</v>
      </c>
      <c r="AI212" s="21">
        <f>AI77*AI186-Baseline!AI77*Baseline!AI186</f>
        <v>0.50146392115013416</v>
      </c>
      <c r="AJ212" s="21">
        <f>AJ77*AJ186-Baseline!AJ77*Baseline!AJ186</f>
        <v>0.49175598424624251</v>
      </c>
      <c r="AK212" s="21">
        <f>AK77*AK186-Baseline!AK77*Baseline!AK186</f>
        <v>0.48223603245158098</v>
      </c>
      <c r="AL212" s="21">
        <f>AL77*AL186-Baseline!AL77*Baseline!AL186</f>
        <v>0.47290042516046804</v>
      </c>
      <c r="AM212" s="21">
        <f>AM77*AM186-Baseline!AM77*Baseline!AM186</f>
        <v>0.46374559227714118</v>
      </c>
      <c r="AN212" s="21">
        <f>AN77*AN186-Baseline!AN77*Baseline!AN186</f>
        <v>0.45476803285009437</v>
      </c>
      <c r="AO212" s="21">
        <f>AO77*AO186-Baseline!AO77*Baseline!AO186</f>
        <v>0.44596431373289647</v>
      </c>
      <c r="AP212" s="21">
        <f>AP77*AP186-Baseline!AP77*Baseline!AP186</f>
        <v>0.43733106827091439</v>
      </c>
      <c r="AQ212" s="21">
        <f>AQ77*AQ186-Baseline!AQ77*Baseline!AQ186</f>
        <v>0.42886499501350372</v>
      </c>
      <c r="AR212" s="21">
        <f>AR77*AR186-Baseline!AR77*Baseline!AR186</f>
        <v>0.42056285645110786</v>
      </c>
      <c r="AS212" s="21">
        <f>AS77*AS186-Baseline!AS77*Baseline!AS186</f>
        <v>0.41242147777686111</v>
      </c>
      <c r="AT212" s="21">
        <f>AT77*AT186-Baseline!AT77*Baseline!AT186</f>
        <v>0.404437745672102</v>
      </c>
      <c r="AU212" s="21">
        <f>AU77*AU186-Baseline!AU77*Baseline!AU186</f>
        <v>0.39660860711552104</v>
      </c>
      <c r="AV212" s="21">
        <f>AV77*AV186-Baseline!AV77*Baseline!AV186</f>
        <v>0.38893106821526979</v>
      </c>
      <c r="AW212" s="21">
        <f>AW77*AW186-Baseline!AW77*Baseline!AW186</f>
        <v>0.38140219306374346</v>
      </c>
      <c r="AX212" s="21">
        <f>AX77*AX186-Baseline!AX77*Baseline!AX186</f>
        <v>0.37401910261453408</v>
      </c>
      <c r="AY212" s="21">
        <f>AY77*AY186-Baseline!AY77*Baseline!AY186</f>
        <v>0.36677897358113437</v>
      </c>
      <c r="AZ212" s="21">
        <f>AZ77*AZ186-Baseline!AZ77*Baseline!AZ186</f>
        <v>0.35967903735697371</v>
      </c>
      <c r="BA212" s="21">
        <f>BA77*BA186-Baseline!BA77*Baseline!BA186</f>
        <v>0.35271657895636682</v>
      </c>
      <c r="BB212" s="21">
        <f>BB77*BB186-Baseline!BB77*Baseline!BB186</f>
        <v>0.34588889579130433</v>
      </c>
    </row>
    <row r="213" spans="1:54" outlineLevel="2">
      <c r="A213" s="475"/>
      <c r="B213" s="150" t="s">
        <v>494</v>
      </c>
      <c r="C213" s="19"/>
      <c r="D213" s="135" t="s">
        <v>389</v>
      </c>
      <c r="E213" s="21">
        <f>E193-Baseline!E193</f>
        <v>6.243471450355254</v>
      </c>
      <c r="F213" s="21">
        <f>F193-Baseline!F193</f>
        <v>6.1959399480354875</v>
      </c>
      <c r="G213" s="21">
        <f>G193-Baseline!G193</f>
        <v>6.1256922391624054</v>
      </c>
      <c r="H213" s="21">
        <f>H193-Baseline!H193</f>
        <v>6.0551961592018939</v>
      </c>
      <c r="I213" s="21">
        <f>I193-Baseline!I193</f>
        <v>6.0043808373246677</v>
      </c>
      <c r="J213" s="21">
        <f>J193-Baseline!J193</f>
        <v>5.9522914734887431</v>
      </c>
      <c r="K213" s="21">
        <f>K193-Baseline!K193</f>
        <v>5.8852812414075171</v>
      </c>
      <c r="L213" s="21">
        <f>L193-Baseline!L193</f>
        <v>5.8366919742838466</v>
      </c>
      <c r="M213" s="21">
        <f>M193-Baseline!M193</f>
        <v>5.7870271834647919</v>
      </c>
      <c r="N213" s="21">
        <f>N193-Baseline!N193</f>
        <v>5.7186072883979184</v>
      </c>
      <c r="O213" s="21">
        <f>O193-Baseline!O193</f>
        <v>5.6674564022778275</v>
      </c>
      <c r="P213" s="21">
        <f>P193-Baseline!P193</f>
        <v>5.6154502897282095</v>
      </c>
      <c r="Q213" s="21">
        <f>Q193-Baseline!Q193</f>
        <v>5.5626598882593896</v>
      </c>
      <c r="R213" s="21">
        <f>R193-Baseline!R193</f>
        <v>5.5252618476016506</v>
      </c>
      <c r="S213" s="21">
        <f>S193-Baseline!S193</f>
        <v>5.4707159017741658</v>
      </c>
      <c r="T213" s="21">
        <f>T193-Baseline!T193</f>
        <v>5.4155906936432396</v>
      </c>
      <c r="U213" s="21">
        <f>U193-Baseline!U193</f>
        <v>5.3599458294340421</v>
      </c>
      <c r="V213" s="21">
        <f>V193-Baseline!V193</f>
        <v>5.3184495034148638</v>
      </c>
      <c r="W213" s="21">
        <f>W193-Baseline!W193</f>
        <v>5.2615819903083203</v>
      </c>
      <c r="X213" s="21">
        <f>X193-Baseline!X193</f>
        <v>5.218282672305727</v>
      </c>
      <c r="Y213" s="21">
        <f>Y193-Baseline!Y193</f>
        <v>5.1604351494664638</v>
      </c>
      <c r="Z213" s="21">
        <f>Z193-Baseline!Z193</f>
        <v>5.1155986696700788</v>
      </c>
      <c r="AA213" s="21">
        <f>AA193-Baseline!AA193</f>
        <v>5.069926924244025</v>
      </c>
      <c r="AB213" s="21">
        <f>AB193-Baseline!AB193</f>
        <v>5.0234862186587765</v>
      </c>
      <c r="AC213" s="21">
        <f>AC193-Baseline!AC193</f>
        <v>4.9735246789461156</v>
      </c>
      <c r="AD213" s="21">
        <f>AD193-Baseline!AD193</f>
        <v>4.9236922793115179</v>
      </c>
      <c r="AE213" s="21">
        <f>AE193-Baseline!AE193</f>
        <v>4.8745258921811034</v>
      </c>
      <c r="AF213" s="21">
        <f>AF193-Baseline!AF193</f>
        <v>4.8244970077404163</v>
      </c>
      <c r="AG213" s="21">
        <f>AG193-Baseline!AG193</f>
        <v>4.7738166260253507</v>
      </c>
      <c r="AH213" s="21">
        <f>AH193-Baseline!AH193</f>
        <v>4.7227155782698631</v>
      </c>
      <c r="AI213" s="21">
        <f>AI193-Baseline!AI193</f>
        <v>4.6714767043089989</v>
      </c>
      <c r="AJ213" s="21">
        <f>AJ193-Baseline!AJ193</f>
        <v>4.6424154785693945</v>
      </c>
      <c r="AK213" s="21">
        <f>AK193-Baseline!AK193</f>
        <v>4.6126585572713363</v>
      </c>
      <c r="AL213" s="21">
        <f>AL193-Baseline!AL193</f>
        <v>4.5823080660622129</v>
      </c>
      <c r="AM213" s="21">
        <f>AM193-Baseline!AM193</f>
        <v>4.5514217535342736</v>
      </c>
      <c r="AN213" s="21">
        <f>AN193-Baseline!AN193</f>
        <v>4.5200253901661736</v>
      </c>
      <c r="AO213" s="21">
        <f>AO193-Baseline!AO193</f>
        <v>4.4881312469524728</v>
      </c>
      <c r="AP213" s="21">
        <f>AP193-Baseline!AP193</f>
        <v>4.4557734864925385</v>
      </c>
      <c r="AQ213" s="21">
        <f>AQ193-Baseline!AQ193</f>
        <v>4.422990043310854</v>
      </c>
      <c r="AR213" s="21">
        <f>AR193-Baseline!AR193</f>
        <v>4.38980843390208</v>
      </c>
      <c r="AS213" s="21">
        <f>AS193-Baseline!AS193</f>
        <v>4.3562538800645987</v>
      </c>
      <c r="AT213" s="21">
        <f>AT193-Baseline!AT193</f>
        <v>4.3223528083832488</v>
      </c>
      <c r="AU213" s="21">
        <f>AU193-Baseline!AU193</f>
        <v>4.2881324395463967</v>
      </c>
      <c r="AV213" s="21">
        <f>AV193-Baseline!AV193</f>
        <v>4.253618122510356</v>
      </c>
      <c r="AW213" s="21">
        <f>AW193-Baseline!AW193</f>
        <v>4.2188335976786089</v>
      </c>
      <c r="AX213" s="21">
        <f>AX193-Baseline!AX193</f>
        <v>4.1838021399268177</v>
      </c>
      <c r="AY213" s="21">
        <f>AY193-Baseline!AY193</f>
        <v>4.1485464962770946</v>
      </c>
      <c r="AZ213" s="21">
        <f>AZ193-Baseline!AZ193</f>
        <v>4.1130885751179376</v>
      </c>
      <c r="BA213" s="21">
        <f>BA193-Baseline!BA193</f>
        <v>4.0774493760079116</v>
      </c>
      <c r="BB213" s="21">
        <f>BB193-Baseline!BB193</f>
        <v>4.0416487021851042</v>
      </c>
    </row>
    <row r="214" spans="1:54" outlineLevel="2">
      <c r="A214" s="475"/>
      <c r="B214" s="150" t="s">
        <v>495</v>
      </c>
      <c r="C214" s="19"/>
      <c r="D214" s="135" t="s">
        <v>389</v>
      </c>
      <c r="E214" s="21">
        <f>E194-Baseline!E194</f>
        <v>3.1266762952300908</v>
      </c>
      <c r="F214" s="21">
        <f>F194-Baseline!F194</f>
        <v>3.0950526915176519</v>
      </c>
      <c r="G214" s="21">
        <f>G194-Baseline!G194</f>
        <v>3.0637112088499858</v>
      </c>
      <c r="H214" s="21">
        <f>H194-Baseline!H194</f>
        <v>3.032740881274389</v>
      </c>
      <c r="I214" s="21">
        <f>I194-Baseline!I194</f>
        <v>3.0020314009696971</v>
      </c>
      <c r="J214" s="21">
        <f>J194-Baseline!J194</f>
        <v>2.9716151540053066</v>
      </c>
      <c r="K214" s="21">
        <f>K194-Baseline!K194</f>
        <v>2.9441655907028816</v>
      </c>
      <c r="L214" s="21">
        <f>L194-Baseline!L194</f>
        <v>2.9169698089246143</v>
      </c>
      <c r="M214" s="21">
        <f>M194-Baseline!M194</f>
        <v>2.8900254629173827</v>
      </c>
      <c r="N214" s="21">
        <f>N194-Baseline!N194</f>
        <v>2.8633302274765149</v>
      </c>
      <c r="O214" s="21">
        <f>O194-Baseline!O194</f>
        <v>2.8368817991928639</v>
      </c>
      <c r="P214" s="21">
        <f>P194-Baseline!P194</f>
        <v>2.810677897469704</v>
      </c>
      <c r="Q214" s="21">
        <f>Q194-Baseline!Q194</f>
        <v>2.7847162620305794</v>
      </c>
      <c r="R214" s="21">
        <f>R194-Baseline!R194</f>
        <v>2.7589946523271069</v>
      </c>
      <c r="S214" s="21">
        <f>S194-Baseline!S194</f>
        <v>2.7328958096061902</v>
      </c>
      <c r="T214" s="21">
        <f>T194-Baseline!T194</f>
        <v>2.7070440739886705</v>
      </c>
      <c r="U214" s="21">
        <f>U194-Baseline!U194</f>
        <v>2.6814371051928485</v>
      </c>
      <c r="V214" s="21">
        <f>V194-Baseline!V194</f>
        <v>2.6560725885090588</v>
      </c>
      <c r="W214" s="21">
        <f>W194-Baseline!W194</f>
        <v>2.63094822519788</v>
      </c>
      <c r="X214" s="21">
        <f>X194-Baseline!X194</f>
        <v>2.6060617436733584</v>
      </c>
      <c r="Y214" s="21">
        <f>Y194-Baseline!Y194</f>
        <v>2.5814108914113154</v>
      </c>
      <c r="Z214" s="21">
        <f>Z194-Baseline!Z194</f>
        <v>2.5569934372035794</v>
      </c>
      <c r="AA214" s="21">
        <f>AA194-Baseline!AA194</f>
        <v>2.5328071704671835</v>
      </c>
      <c r="AB214" s="21">
        <f>AB194-Baseline!AB194</f>
        <v>2.5088499043861523</v>
      </c>
      <c r="AC214" s="21">
        <f>AC194-Baseline!AC194</f>
        <v>2.4835214002906354</v>
      </c>
      <c r="AD214" s="21">
        <f>AD194-Baseline!AD194</f>
        <v>2.4582484101647952</v>
      </c>
      <c r="AE214" s="21">
        <f>AE194-Baseline!AE194</f>
        <v>2.4328786996627092</v>
      </c>
      <c r="AF214" s="21">
        <f>AF194-Baseline!AF194</f>
        <v>2.4073169540968724</v>
      </c>
      <c r="AG214" s="21">
        <f>AG194-Baseline!AG194</f>
        <v>2.381524237276865</v>
      </c>
      <c r="AH214" s="21">
        <f>AH194-Baseline!AH194</f>
        <v>2.3555300090513889</v>
      </c>
      <c r="AI214" s="21">
        <f>AI194-Baseline!AI194</f>
        <v>2.3294545920156753</v>
      </c>
      <c r="AJ214" s="21">
        <f>AJ194-Baseline!AJ194</f>
        <v>2.3144524332794174</v>
      </c>
      <c r="AK214" s="21">
        <f>AK194-Baseline!AK194</f>
        <v>2.2991491846454233</v>
      </c>
      <c r="AL214" s="21">
        <f>AL194-Baseline!AL194</f>
        <v>2.2835661560040816</v>
      </c>
      <c r="AM214" s="21">
        <f>AM194-Baseline!AM194</f>
        <v>2.2677273268396743</v>
      </c>
      <c r="AN214" s="21">
        <f>AN194-Baseline!AN194</f>
        <v>2.2516501226430616</v>
      </c>
      <c r="AO214" s="21">
        <f>AO194-Baseline!AO194</f>
        <v>2.235344051821627</v>
      </c>
      <c r="AP214" s="21">
        <f>AP194-Baseline!AP194</f>
        <v>2.2188246287537225</v>
      </c>
      <c r="AQ214" s="21">
        <f>AQ194-Baseline!AQ194</f>
        <v>2.2021075658630682</v>
      </c>
      <c r="AR214" s="21">
        <f>AR194-Baseline!AR194</f>
        <v>2.1852069758408561</v>
      </c>
      <c r="AS214" s="21">
        <f>AS194-Baseline!AS194</f>
        <v>2.1681357361383378</v>
      </c>
      <c r="AT214" s="21">
        <f>AT194-Baseline!AT194</f>
        <v>2.1509065026921164</v>
      </c>
      <c r="AU214" s="21">
        <f>AU194-Baseline!AU194</f>
        <v>2.1335320720050062</v>
      </c>
      <c r="AV214" s="21">
        <f>AV194-Baseline!AV194</f>
        <v>2.1160246104108604</v>
      </c>
      <c r="AW214" s="21">
        <f>AW194-Baseline!AW194</f>
        <v>2.0983957154385666</v>
      </c>
      <c r="AX214" s="21">
        <f>AX194-Baseline!AX194</f>
        <v>2.0806566040947105</v>
      </c>
      <c r="AY214" s="21">
        <f>AY194-Baseline!AY194</f>
        <v>2.0628181734953661</v>
      </c>
      <c r="AZ214" s="21">
        <f>AZ194-Baseline!AZ194</f>
        <v>2.0448909494196585</v>
      </c>
      <c r="BA214" s="21">
        <f>BA194-Baseline!BA194</f>
        <v>2.0268850510115413</v>
      </c>
      <c r="BB214" s="21">
        <f>BB194-Baseline!BB194</f>
        <v>2.0088100034082657</v>
      </c>
    </row>
    <row r="215" spans="1:54" outlineLevel="2">
      <c r="A215" s="475"/>
      <c r="B215" s="150" t="s">
        <v>496</v>
      </c>
      <c r="C215" s="19"/>
      <c r="D215" s="135" t="s">
        <v>389</v>
      </c>
      <c r="E215" s="21">
        <f>E195-Baseline!E195</f>
        <v>9.3800288834683965</v>
      </c>
      <c r="F215" s="21">
        <f>F195-Baseline!F195</f>
        <v>9.2851580723865403</v>
      </c>
      <c r="G215" s="21">
        <f>G195-Baseline!G195</f>
        <v>9.1911336265499592</v>
      </c>
      <c r="H215" s="21">
        <f>H195-Baseline!H195</f>
        <v>9.098222643823167</v>
      </c>
      <c r="I215" s="21">
        <f>I195-Baseline!I195</f>
        <v>9.0060942029090896</v>
      </c>
      <c r="J215" s="21">
        <f>J195-Baseline!J195</f>
        <v>8.9148454600579292</v>
      </c>
      <c r="K215" s="21">
        <f>K195-Baseline!K195</f>
        <v>8.8324967721086445</v>
      </c>
      <c r="L215" s="21">
        <f>L195-Baseline!L195</f>
        <v>8.7509094267738412</v>
      </c>
      <c r="M215" s="21">
        <f>M195-Baseline!M195</f>
        <v>8.6700763869323296</v>
      </c>
      <c r="N215" s="21">
        <f>N195-Baseline!N195</f>
        <v>8.5899906806535782</v>
      </c>
      <c r="O215" s="21">
        <f>O195-Baseline!O195</f>
        <v>8.5106453975785907</v>
      </c>
      <c r="P215" s="21">
        <f>P195-Baseline!P195</f>
        <v>8.4320336941005127</v>
      </c>
      <c r="Q215" s="21">
        <f>Q195-Baseline!Q195</f>
        <v>8.3541487860917378</v>
      </c>
      <c r="R215" s="21">
        <f>R195-Baseline!R195</f>
        <v>8.2769839569813222</v>
      </c>
      <c r="S215" s="21">
        <f>S195-Baseline!S195</f>
        <v>8.1986874272465258</v>
      </c>
      <c r="T215" s="21">
        <f>T195-Baseline!T195</f>
        <v>8.1211322204318481</v>
      </c>
      <c r="U215" s="21">
        <f>U195-Baseline!U195</f>
        <v>8.0443113170757368</v>
      </c>
      <c r="V215" s="21">
        <f>V195-Baseline!V195</f>
        <v>7.9682177640660639</v>
      </c>
      <c r="W215" s="21">
        <f>W195-Baseline!W195</f>
        <v>7.8928446755936399</v>
      </c>
      <c r="X215" s="21">
        <f>X195-Baseline!X195</f>
        <v>7.8181852310200757</v>
      </c>
      <c r="Y215" s="21">
        <f>Y195-Baseline!Y195</f>
        <v>7.7442326742339453</v>
      </c>
      <c r="Z215" s="21">
        <f>Z195-Baseline!Z195</f>
        <v>7.6709803102854552</v>
      </c>
      <c r="AA215" s="21">
        <f>AA195-Baseline!AA195</f>
        <v>7.5984215126948991</v>
      </c>
      <c r="AB215" s="21">
        <f>AB195-Baseline!AB195</f>
        <v>7.5265497131584569</v>
      </c>
      <c r="AC215" s="21">
        <f>AC195-Baseline!AC195</f>
        <v>7.4505642009422939</v>
      </c>
      <c r="AD215" s="21">
        <f>AD195-Baseline!AD195</f>
        <v>7.3747452306415804</v>
      </c>
      <c r="AE215" s="21">
        <f>AE195-Baseline!AE195</f>
        <v>7.2986360992250763</v>
      </c>
      <c r="AF215" s="21">
        <f>AF195-Baseline!AF195</f>
        <v>7.2219508626341966</v>
      </c>
      <c r="AG215" s="21">
        <f>AG195-Baseline!AG195</f>
        <v>7.1445727120756128</v>
      </c>
      <c r="AH215" s="21">
        <f>AH195-Baseline!AH195</f>
        <v>7.0665900274526239</v>
      </c>
      <c r="AI215" s="21">
        <f>AI195-Baseline!AI195</f>
        <v>6.9883637763830295</v>
      </c>
      <c r="AJ215" s="21">
        <f>AJ195-Baseline!AJ195</f>
        <v>6.943357300200578</v>
      </c>
      <c r="AK215" s="21">
        <f>AK195-Baseline!AK195</f>
        <v>6.8974475543157778</v>
      </c>
      <c r="AL215" s="21">
        <f>AL195-Baseline!AL195</f>
        <v>6.8506984684067591</v>
      </c>
      <c r="AM215" s="21">
        <f>AM195-Baseline!AM195</f>
        <v>6.8031819809394172</v>
      </c>
      <c r="AN215" s="21">
        <f>AN195-Baseline!AN195</f>
        <v>6.754950368369653</v>
      </c>
      <c r="AO215" s="21">
        <f>AO195-Baseline!AO195</f>
        <v>6.7060321559229292</v>
      </c>
      <c r="AP215" s="21">
        <f>AP195-Baseline!AP195</f>
        <v>6.6564738867361939</v>
      </c>
      <c r="AQ215" s="21">
        <f>AQ195-Baseline!AQ195</f>
        <v>6.6063226980812173</v>
      </c>
      <c r="AR215" s="21">
        <f>AR195-Baseline!AR195</f>
        <v>6.5556209280310433</v>
      </c>
      <c r="AS215" s="21">
        <f>AS195-Baseline!AS195</f>
        <v>6.5044072089384812</v>
      </c>
      <c r="AT215" s="21">
        <f>AT195-Baseline!AT195</f>
        <v>6.4527195086140692</v>
      </c>
      <c r="AU215" s="21">
        <f>AU195-Baseline!AU195</f>
        <v>6.4005962165663899</v>
      </c>
      <c r="AV215" s="21">
        <f>AV195-Baseline!AV195</f>
        <v>6.348073831796917</v>
      </c>
      <c r="AW215" s="21">
        <f>AW195-Baseline!AW195</f>
        <v>6.2951871468922409</v>
      </c>
      <c r="AX215" s="21">
        <f>AX195-Baseline!AX195</f>
        <v>6.2419698128721546</v>
      </c>
      <c r="AY215" s="21">
        <f>AY195-Baseline!AY195</f>
        <v>6.1884545210849726</v>
      </c>
      <c r="AZ215" s="21">
        <f>AZ195-Baseline!AZ195</f>
        <v>6.1346728488680693</v>
      </c>
      <c r="BA215" s="21">
        <f>BA195-Baseline!BA195</f>
        <v>6.0806551536533133</v>
      </c>
      <c r="BB215" s="21">
        <f>BB195-Baseline!BB195</f>
        <v>6.026430010852474</v>
      </c>
    </row>
    <row r="216" spans="1:54" outlineLevel="2">
      <c r="A216" s="475"/>
      <c r="B216" s="150" t="s">
        <v>287</v>
      </c>
      <c r="C216" s="19"/>
      <c r="D216" s="135" t="s">
        <v>389</v>
      </c>
      <c r="E216" s="21">
        <f>E196-Baseline!E196</f>
        <v>0.7659222650508658</v>
      </c>
      <c r="F216" s="21">
        <f>F196-Baseline!F196</f>
        <v>0.79619560836616099</v>
      </c>
      <c r="G216" s="21">
        <f>G196-Baseline!G196</f>
        <v>0.8246070790874559</v>
      </c>
      <c r="H216" s="21">
        <f>H196-Baseline!H196</f>
        <v>0.85885724687110343</v>
      </c>
      <c r="I216" s="21">
        <f>I196-Baseline!I196</f>
        <v>0.89159376466485762</v>
      </c>
      <c r="J216" s="21">
        <f>J196-Baseline!J196</f>
        <v>0.91133387370505659</v>
      </c>
      <c r="K216" s="21">
        <f>K196-Baseline!K196</f>
        <v>0.95626684620596558</v>
      </c>
      <c r="L216" s="21">
        <f>L196-Baseline!L196</f>
        <v>1.0043086984369445</v>
      </c>
      <c r="M216" s="21">
        <f>M196-Baseline!M196</f>
        <v>1.0558083942021066</v>
      </c>
      <c r="N216" s="21">
        <f>N196-Baseline!N196</f>
        <v>1.1111613942510326</v>
      </c>
      <c r="O216" s="21">
        <f>O196-Baseline!O196</f>
        <v>1.1708161497153282</v>
      </c>
      <c r="P216" s="21">
        <f>P196-Baseline!P196</f>
        <v>1.2193806977669444</v>
      </c>
      <c r="Q216" s="21">
        <f>Q196-Baseline!Q196</f>
        <v>1.2630886077013255</v>
      </c>
      <c r="R216" s="21">
        <f>R196-Baseline!R196</f>
        <v>1.308118999422206</v>
      </c>
      <c r="S216" s="21">
        <f>S196-Baseline!S196</f>
        <v>1.3545154096234915</v>
      </c>
      <c r="T216" s="21">
        <f>T196-Baseline!T196</f>
        <v>1.4023227547246522</v>
      </c>
      <c r="U216" s="21">
        <f>U196-Baseline!U196</f>
        <v>1.451587375374521</v>
      </c>
      <c r="V216" s="21">
        <f>V196-Baseline!V196</f>
        <v>1.5023570823790213</v>
      </c>
      <c r="W216" s="21">
        <f>W196-Baseline!W196</f>
        <v>1.5546812040984925</v>
      </c>
      <c r="X216" s="21">
        <f>X196-Baseline!X196</f>
        <v>1.6086106353618668</v>
      </c>
      <c r="Y216" s="21">
        <f>Y196-Baseline!Y196</f>
        <v>1.6641978879462842</v>
      </c>
      <c r="Z216" s="21">
        <f>Z196-Baseline!Z196</f>
        <v>1.7214971426725796</v>
      </c>
      <c r="AA216" s="21">
        <f>AA196-Baseline!AA196</f>
        <v>1.7805643031683807</v>
      </c>
      <c r="AB216" s="21">
        <f>AB196-Baseline!AB196</f>
        <v>1.8414570513524258</v>
      </c>
      <c r="AC216" s="21">
        <f>AC196-Baseline!AC196</f>
        <v>3.7748212197378774</v>
      </c>
      <c r="AD216" s="21">
        <f>AD196-Baseline!AD196</f>
        <v>3.903851489130219</v>
      </c>
      <c r="AE216" s="21">
        <f>AE196-Baseline!AE196</f>
        <v>4.0368907752237622</v>
      </c>
      <c r="AF216" s="21">
        <f>AF196-Baseline!AF196</f>
        <v>4.174069530003397</v>
      </c>
      <c r="AG216" s="21">
        <f>AG196-Baseline!AG196</f>
        <v>4.3155223621924881</v>
      </c>
      <c r="AH216" s="21">
        <f>AH196-Baseline!AH196</f>
        <v>4.4613881709963268</v>
      </c>
      <c r="AI216" s="21">
        <f>AI196-Baseline!AI196</f>
        <v>4.6118102841294419</v>
      </c>
      <c r="AJ216" s="21">
        <f>AJ196-Baseline!AJ196</f>
        <v>2.6602764603291451</v>
      </c>
      <c r="AK216" s="21">
        <f>AK196-Baseline!AK196</f>
        <v>2.7095158789360609</v>
      </c>
      <c r="AL216" s="21">
        <f>AL196-Baseline!AL196</f>
        <v>2.7594743517730453</v>
      </c>
      <c r="AM216" s="21">
        <f>AM196-Baseline!AM196</f>
        <v>2.8101677068686199</v>
      </c>
      <c r="AN216" s="21">
        <f>AN196-Baseline!AN196</f>
        <v>2.8616119374344184</v>
      </c>
      <c r="AO216" s="21">
        <f>AO196-Baseline!AO196</f>
        <v>2.9138232077346262</v>
      </c>
      <c r="AP216" s="21">
        <f>AP196-Baseline!AP196</f>
        <v>2.9668178589662384</v>
      </c>
      <c r="AQ216" s="21">
        <f>AQ196-Baseline!AQ196</f>
        <v>3.0206124151533427</v>
      </c>
      <c r="AR216" s="21">
        <f>AR196-Baseline!AR196</f>
        <v>3.0752235890579001</v>
      </c>
      <c r="AS216" s="21">
        <f>AS196-Baseline!AS196</f>
        <v>3.1306682881098631</v>
      </c>
      <c r="AT216" s="21">
        <f>AT196-Baseline!AT196</f>
        <v>3.1869636203593412</v>
      </c>
      <c r="AU216" s="21">
        <f>AU196-Baseline!AU196</f>
        <v>3.2441269004533781</v>
      </c>
      <c r="AV216" s="21">
        <f>AV196-Baseline!AV196</f>
        <v>3.3021756556402528</v>
      </c>
      <c r="AW216" s="21">
        <f>AW196-Baseline!AW196</f>
        <v>3.3611276318035568</v>
      </c>
      <c r="AX216" s="21">
        <f>AX196-Baseline!AX196</f>
        <v>3.4210007995290779</v>
      </c>
      <c r="AY216" s="21">
        <f>AY196-Baseline!AY196</f>
        <v>3.4818133602067856</v>
      </c>
      <c r="AZ216" s="21">
        <f>AZ196-Baseline!AZ196</f>
        <v>3.5435837521706088</v>
      </c>
      <c r="BA216" s="21">
        <f>BA196-Baseline!BA196</f>
        <v>3.6063306568788063</v>
      </c>
      <c r="BB216" s="21">
        <f>BB196-Baseline!BB196</f>
        <v>3.6701886328430593</v>
      </c>
    </row>
    <row r="217" spans="1:54" outlineLevel="2">
      <c r="A217" s="475"/>
      <c r="B217" s="150" t="s">
        <v>290</v>
      </c>
      <c r="C217" s="19"/>
      <c r="D217" s="135"/>
      <c r="E217" s="21">
        <f>E197-Baseline!E197</f>
        <v>14.956085418700702</v>
      </c>
      <c r="F217" s="21">
        <f>F197-Baseline!F197</f>
        <v>14.955550447416737</v>
      </c>
      <c r="G217" s="21">
        <f>G197-Baseline!G197</f>
        <v>14.866867031096293</v>
      </c>
      <c r="H217" s="21">
        <f>H197-Baseline!H197</f>
        <v>14.870883495671707</v>
      </c>
      <c r="I217" s="21">
        <f>I197-Baseline!I197</f>
        <v>14.813409775664329</v>
      </c>
      <c r="J217" s="21">
        <f>J197-Baseline!J197</f>
        <v>14.553712680262828</v>
      </c>
      <c r="K217" s="21">
        <f>K197-Baseline!K197</f>
        <v>14.662224491009461</v>
      </c>
      <c r="L217" s="21">
        <f>L197-Baseline!L197</f>
        <v>14.772432343547081</v>
      </c>
      <c r="M217" s="21">
        <f>M197-Baseline!M197</f>
        <v>14.884496785997991</v>
      </c>
      <c r="N217" s="21">
        <f>N197-Baseline!N197</f>
        <v>14.998591731359431</v>
      </c>
      <c r="O217" s="21">
        <f>O197-Baseline!O197</f>
        <v>15.114905985856188</v>
      </c>
      <c r="P217" s="21">
        <f>P197-Baseline!P197</f>
        <v>15.227167893527533</v>
      </c>
      <c r="Q217" s="21">
        <f>Q197-Baseline!Q197</f>
        <v>15.33823614244303</v>
      </c>
      <c r="R217" s="21">
        <f>R197-Baseline!R197</f>
        <v>15.450748744855289</v>
      </c>
      <c r="S217" s="21">
        <f>S197-Baseline!S197</f>
        <v>15.564798810053436</v>
      </c>
      <c r="T217" s="21">
        <f>T197-Baseline!T197</f>
        <v>15.680483964363573</v>
      </c>
      <c r="U217" s="21">
        <f>U197-Baseline!U197</f>
        <v>15.797906716827409</v>
      </c>
      <c r="V217" s="21">
        <f>V197-Baseline!V197</f>
        <v>15.917174847323057</v>
      </c>
      <c r="W217" s="21">
        <f>W197-Baseline!W197</f>
        <v>16.03840181873721</v>
      </c>
      <c r="X217" s="21">
        <f>X197-Baseline!X197</f>
        <v>16.16170721489754</v>
      </c>
      <c r="Y217" s="21">
        <f>Y197-Baseline!Y197</f>
        <v>16.287217206091341</v>
      </c>
      <c r="Z217" s="21">
        <f>Z197-Baseline!Z197</f>
        <v>16.415065044116673</v>
      </c>
      <c r="AA217" s="21">
        <f>AA197-Baseline!AA197</f>
        <v>16.545391588940806</v>
      </c>
      <c r="AB217" s="21">
        <f>AB197-Baseline!AB197</f>
        <v>16.678345869178763</v>
      </c>
      <c r="AC217" s="21">
        <f>AC197-Baseline!AC197</f>
        <v>32.107269919233126</v>
      </c>
      <c r="AD217" s="21">
        <f>AD197-Baseline!AD197</f>
        <v>32.358047081286244</v>
      </c>
      <c r="AE217" s="21">
        <f>AE197-Baseline!AE197</f>
        <v>32.612148973180219</v>
      </c>
      <c r="AF217" s="21">
        <f>AF197-Baseline!AF197</f>
        <v>32.869784263363115</v>
      </c>
      <c r="AG217" s="21">
        <f>AG197-Baseline!AG197</f>
        <v>33.131172697505043</v>
      </c>
      <c r="AH217" s="21">
        <f>AH197-Baseline!AH197</f>
        <v>33.396545935739042</v>
      </c>
      <c r="AI217" s="21">
        <f>AI197-Baseline!AI197</f>
        <v>33.666148443359489</v>
      </c>
      <c r="AJ217" s="21">
        <f>AJ197-Baseline!AJ197</f>
        <v>34.10499687773796</v>
      </c>
      <c r="AK217" s="21">
        <f>AK197-Baseline!AK197</f>
        <v>34.552119435714538</v>
      </c>
      <c r="AL217" s="21">
        <f>AL197-Baseline!AL197</f>
        <v>35.007902484788509</v>
      </c>
      <c r="AM217" s="21">
        <f>AM197-Baseline!AM197</f>
        <v>35.472756220246893</v>
      </c>
      <c r="AN217" s="21">
        <f>AN197-Baseline!AN197</f>
        <v>35.947116409990528</v>
      </c>
      <c r="AO217" s="21">
        <f>AO197-Baseline!AO197</f>
        <v>36.43144626492434</v>
      </c>
      <c r="AP217" s="21">
        <f>AP197-Baseline!AP197</f>
        <v>36.926238444108392</v>
      </c>
      <c r="AQ217" s="21">
        <f>AQ197-Baseline!AQ197</f>
        <v>37.432017204536479</v>
      </c>
      <c r="AR217" s="21">
        <f>AR197-Baseline!AR197</f>
        <v>37.94934070613003</v>
      </c>
      <c r="AS217" s="21">
        <f>AS197-Baseline!AS197</f>
        <v>38.478803483300403</v>
      </c>
      <c r="AT217" s="21">
        <f>AT197-Baseline!AT197</f>
        <v>39.021039095267717</v>
      </c>
      <c r="AU217" s="21">
        <f>AU197-Baseline!AU197</f>
        <v>39.576722968207427</v>
      </c>
      <c r="AV217" s="21">
        <f>AV197-Baseline!AV197</f>
        <v>40.146575443249908</v>
      </c>
      <c r="AW217" s="21">
        <f>AW197-Baseline!AW197</f>
        <v>40.731365045382674</v>
      </c>
      <c r="AX217" s="21">
        <f>AX197-Baseline!AX197</f>
        <v>41.331911989399934</v>
      </c>
      <c r="AY217" s="21">
        <f>AY197-Baseline!AY197</f>
        <v>41.949091940221976</v>
      </c>
      <c r="AZ217" s="21">
        <f>AZ197-Baseline!AZ197</f>
        <v>42.583840046170664</v>
      </c>
      <c r="BA217" s="21">
        <f>BA197-Baseline!BA197</f>
        <v>43.237155265143663</v>
      </c>
      <c r="BB217" s="21">
        <f>BB197-Baseline!BB197</f>
        <v>43.904812544270932</v>
      </c>
    </row>
    <row r="218" spans="1:54" outlineLevel="2">
      <c r="A218" s="476"/>
      <c r="B218" s="150" t="s">
        <v>476</v>
      </c>
      <c r="C218" s="19"/>
      <c r="D218" s="135" t="s">
        <v>389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4" t="s">
        <v>497</v>
      </c>
      <c r="B220" s="150" t="s">
        <v>498</v>
      </c>
      <c r="C220" s="19"/>
      <c r="D220" s="135" t="s">
        <v>389</v>
      </c>
      <c r="E220" s="21">
        <f>E200-Baseline!E200</f>
        <v>23.012585169923298</v>
      </c>
      <c r="F220" s="21">
        <f>F200-Baseline!F200</f>
        <v>22.968653743314576</v>
      </c>
      <c r="G220" s="21">
        <f>G200-Baseline!G200</f>
        <v>22.812636010216291</v>
      </c>
      <c r="H220" s="21">
        <f>H200-Baseline!H200</f>
        <v>22.755562496288952</v>
      </c>
      <c r="I220" s="21">
        <f>I200-Baseline!I200</f>
        <v>22.655769478945089</v>
      </c>
      <c r="J220" s="21">
        <f>J200-Baseline!J200</f>
        <v>22.34008251381994</v>
      </c>
      <c r="K220" s="21">
        <f>K200-Baseline!K200</f>
        <v>22.404280127166615</v>
      </c>
      <c r="L220" s="21">
        <f>L200-Baseline!L200</f>
        <v>22.492239575307938</v>
      </c>
      <c r="M220" s="21">
        <f>M200-Baseline!M200</f>
        <v>22.584960963284139</v>
      </c>
      <c r="N220" s="21">
        <f>N200-Baseline!N200</f>
        <v>22.665321477444746</v>
      </c>
      <c r="O220" s="21">
        <f>O200-Baseline!O200</f>
        <v>22.769970185378298</v>
      </c>
      <c r="P220" s="21">
        <f>P200-Baseline!P200</f>
        <v>22.859107226514453</v>
      </c>
      <c r="Q220" s="21">
        <f>Q200-Baseline!Q200</f>
        <v>22.941884078731931</v>
      </c>
      <c r="R220" s="21">
        <f>R200-Baseline!R200</f>
        <v>23.043283089353174</v>
      </c>
      <c r="S220" s="21">
        <f>S200-Baseline!S200</f>
        <v>23.130889479440519</v>
      </c>
      <c r="T220" s="21">
        <f>T200-Baseline!T200</f>
        <v>23.221403544646336</v>
      </c>
      <c r="U220" s="21">
        <f>U200-Baseline!U200</f>
        <v>23.315023113423401</v>
      </c>
      <c r="V220" s="21">
        <f>V200-Baseline!V200</f>
        <v>23.42656159943013</v>
      </c>
      <c r="W220" s="21">
        <f>W200-Baseline!W200</f>
        <v>23.526651947336301</v>
      </c>
      <c r="X220" s="21">
        <f>X200-Baseline!X200</f>
        <v>23.644394140657901</v>
      </c>
      <c r="Y220" s="21">
        <f>Y200-Baseline!Y200</f>
        <v>23.75184082227387</v>
      </c>
      <c r="Z220" s="21">
        <f>Z200-Baseline!Z200</f>
        <v>23.876729265785663</v>
      </c>
      <c r="AA220" s="21">
        <f>AA200-Baseline!AA200</f>
        <v>24.005400745965858</v>
      </c>
      <c r="AB220" s="21">
        <f>AB200-Baseline!AB200</f>
        <v>24.138119319950309</v>
      </c>
      <c r="AC220" s="21">
        <f>AC200-Baseline!AC200</f>
        <v>41.43611223776557</v>
      </c>
      <c r="AD220" s="21">
        <f>AD200-Baseline!AD200</f>
        <v>41.752098964426004</v>
      </c>
      <c r="AE220" s="21">
        <f>AE200-Baseline!AE200</f>
        <v>42.07642257937718</v>
      </c>
      <c r="AF220" s="21">
        <f>AF200-Baseline!AF200</f>
        <v>42.407885567425247</v>
      </c>
      <c r="AG220" s="21">
        <f>AG200-Baseline!AG200</f>
        <v>42.74704535305375</v>
      </c>
      <c r="AH220" s="21">
        <f>AH200-Baseline!AH200</f>
        <v>43.094495588034349</v>
      </c>
      <c r="AI220" s="21">
        <f>AI200-Baseline!AI200</f>
        <v>43.450899352948063</v>
      </c>
      <c r="AJ220" s="21">
        <f>AJ200-Baseline!AJ200</f>
        <v>41.89944480088274</v>
      </c>
      <c r="AK220" s="21">
        <f>AK200-Baseline!AK200</f>
        <v>42.356529904373517</v>
      </c>
      <c r="AL220" s="21">
        <f>AL200-Baseline!AL200</f>
        <v>42.822585327784239</v>
      </c>
      <c r="AM220" s="21">
        <f>AM200-Baseline!AM200</f>
        <v>43.298091272926925</v>
      </c>
      <c r="AN220" s="21">
        <f>AN200-Baseline!AN200</f>
        <v>43.783521770441212</v>
      </c>
      <c r="AO220" s="21">
        <f>AO200-Baseline!AO200</f>
        <v>44.279365033344334</v>
      </c>
      <c r="AP220" s="21">
        <f>AP200-Baseline!AP200</f>
        <v>44.786160857838084</v>
      </c>
      <c r="AQ220" s="21">
        <f>AQ200-Baseline!AQ200</f>
        <v>45.304484658014175</v>
      </c>
      <c r="AR220" s="21">
        <f>AR200-Baseline!AR200</f>
        <v>45.834935585541118</v>
      </c>
      <c r="AS220" s="21">
        <f>AS200-Baseline!AS200</f>
        <v>46.37814712925173</v>
      </c>
      <c r="AT220" s="21">
        <f>AT200-Baseline!AT200</f>
        <v>46.934793269682409</v>
      </c>
      <c r="AU220" s="21">
        <f>AU200-Baseline!AU200</f>
        <v>47.50559091532272</v>
      </c>
      <c r="AV220" s="21">
        <f>AV200-Baseline!AV200</f>
        <v>48.091300289615788</v>
      </c>
      <c r="AW220" s="21">
        <f>AW200-Baseline!AW200</f>
        <v>48.692728467928582</v>
      </c>
      <c r="AX220" s="21">
        <f>AX200-Baseline!AX200</f>
        <v>49.310734031470361</v>
      </c>
      <c r="AY220" s="21">
        <f>AY200-Baseline!AY200</f>
        <v>49.946230770286988</v>
      </c>
      <c r="AZ220" s="21">
        <f>AZ200-Baseline!AZ200</f>
        <v>50.60019141081618</v>
      </c>
      <c r="BA220" s="21">
        <f>BA200-Baseline!BA200</f>
        <v>51.273651876986747</v>
      </c>
      <c r="BB220" s="21">
        <f>BB200-Baseline!BB200</f>
        <v>51.962538775090401</v>
      </c>
    </row>
    <row r="221" spans="1:54" outlineLevel="2">
      <c r="A221" s="475"/>
      <c r="B221" s="150" t="s">
        <v>499</v>
      </c>
      <c r="C221" s="19"/>
      <c r="D221" s="135" t="s">
        <v>389</v>
      </c>
      <c r="E221" s="21">
        <f>E201-Baseline!E201</f>
        <v>19.895790014798131</v>
      </c>
      <c r="F221" s="21">
        <f>F201-Baseline!F201</f>
        <v>19.867766486796739</v>
      </c>
      <c r="G221" s="21">
        <f>G201-Baseline!G201</f>
        <v>19.750654979903871</v>
      </c>
      <c r="H221" s="21">
        <f>H201-Baseline!H201</f>
        <v>19.733107218361447</v>
      </c>
      <c r="I221" s="21">
        <f>I201-Baseline!I201</f>
        <v>19.65342004259012</v>
      </c>
      <c r="J221" s="21">
        <f>J201-Baseline!J201</f>
        <v>19.359406194336504</v>
      </c>
      <c r="K221" s="21">
        <f>K201-Baseline!K201</f>
        <v>19.463164476461976</v>
      </c>
      <c r="L221" s="21">
        <f>L201-Baseline!L201</f>
        <v>19.572517409948706</v>
      </c>
      <c r="M221" s="21">
        <f>M201-Baseline!M201</f>
        <v>19.687959242736728</v>
      </c>
      <c r="N221" s="21">
        <f>N201-Baseline!N201</f>
        <v>19.81004441652334</v>
      </c>
      <c r="O221" s="21">
        <f>O201-Baseline!O201</f>
        <v>19.939395582293336</v>
      </c>
      <c r="P221" s="21">
        <f>P201-Baseline!P201</f>
        <v>20.054334834255947</v>
      </c>
      <c r="Q221" s="21">
        <f>Q201-Baseline!Q201</f>
        <v>20.163940452503123</v>
      </c>
      <c r="R221" s="21">
        <f>R201-Baseline!R201</f>
        <v>20.27701589407863</v>
      </c>
      <c r="S221" s="21">
        <f>S201-Baseline!S201</f>
        <v>20.393069387272543</v>
      </c>
      <c r="T221" s="21">
        <f>T201-Baseline!T201</f>
        <v>20.512856924991766</v>
      </c>
      <c r="U221" s="21">
        <f>U201-Baseline!U201</f>
        <v>20.636514389182206</v>
      </c>
      <c r="V221" s="21">
        <f>V201-Baseline!V201</f>
        <v>20.764184684524324</v>
      </c>
      <c r="W221" s="21">
        <f>W201-Baseline!W201</f>
        <v>20.896018182225863</v>
      </c>
      <c r="X221" s="21">
        <f>X201-Baseline!X201</f>
        <v>21.032173212025533</v>
      </c>
      <c r="Y221" s="21">
        <f>Y201-Baseline!Y201</f>
        <v>21.172816564218721</v>
      </c>
      <c r="Z221" s="21">
        <f>Z201-Baseline!Z201</f>
        <v>21.318124033319165</v>
      </c>
      <c r="AA221" s="21">
        <f>AA201-Baseline!AA201</f>
        <v>21.468280992189015</v>
      </c>
      <c r="AB221" s="21">
        <f>AB201-Baseline!AB201</f>
        <v>21.623483005677684</v>
      </c>
      <c r="AC221" s="21">
        <f>AC201-Baseline!AC201</f>
        <v>38.946108959110092</v>
      </c>
      <c r="AD221" s="21">
        <f>AD201-Baseline!AD201</f>
        <v>39.286655095279279</v>
      </c>
      <c r="AE221" s="21">
        <f>AE201-Baseline!AE201</f>
        <v>39.634775386858792</v>
      </c>
      <c r="AF221" s="21">
        <f>AF201-Baseline!AF201</f>
        <v>39.990705513781698</v>
      </c>
      <c r="AG221" s="21">
        <f>AG201-Baseline!AG201</f>
        <v>40.354752964305263</v>
      </c>
      <c r="AH221" s="21">
        <f>AH201-Baseline!AH201</f>
        <v>40.727310018815871</v>
      </c>
      <c r="AI221" s="21">
        <f>AI201-Baseline!AI201</f>
        <v>41.108877240654742</v>
      </c>
      <c r="AJ221" s="21">
        <f>AJ201-Baseline!AJ201</f>
        <v>39.571481755592764</v>
      </c>
      <c r="AK221" s="21">
        <f>AK201-Baseline!AK201</f>
        <v>40.043020531747601</v>
      </c>
      <c r="AL221" s="21">
        <f>AL201-Baseline!AL201</f>
        <v>40.523843417726106</v>
      </c>
      <c r="AM221" s="21">
        <f>AM201-Baseline!AM201</f>
        <v>41.01439684623233</v>
      </c>
      <c r="AN221" s="21">
        <f>AN201-Baseline!AN201</f>
        <v>41.5151465029181</v>
      </c>
      <c r="AO221" s="21">
        <f>AO201-Baseline!AO201</f>
        <v>42.026577838213491</v>
      </c>
      <c r="AP221" s="21">
        <f>AP201-Baseline!AP201</f>
        <v>42.549212000099267</v>
      </c>
      <c r="AQ221" s="21">
        <f>AQ201-Baseline!AQ201</f>
        <v>43.083602180566395</v>
      </c>
      <c r="AR221" s="21">
        <f>AR201-Baseline!AR201</f>
        <v>43.630334127479898</v>
      </c>
      <c r="AS221" s="21">
        <f>AS201-Baseline!AS201</f>
        <v>44.190028985325469</v>
      </c>
      <c r="AT221" s="21">
        <f>AT201-Baseline!AT201</f>
        <v>44.763346963991275</v>
      </c>
      <c r="AU221" s="21">
        <f>AU201-Baseline!AU201</f>
        <v>45.350990547781336</v>
      </c>
      <c r="AV221" s="21">
        <f>AV201-Baseline!AV201</f>
        <v>45.953706777516288</v>
      </c>
      <c r="AW221" s="21">
        <f>AW201-Baseline!AW201</f>
        <v>46.572290585688542</v>
      </c>
      <c r="AX221" s="21">
        <f>AX201-Baseline!AX201</f>
        <v>47.207588495638255</v>
      </c>
      <c r="AY221" s="21">
        <f>AY201-Baseline!AY201</f>
        <v>47.860502447505262</v>
      </c>
      <c r="AZ221" s="21">
        <f>AZ201-Baseline!AZ201</f>
        <v>48.531993785117905</v>
      </c>
      <c r="BA221" s="21">
        <f>BA201-Baseline!BA201</f>
        <v>49.223087551990375</v>
      </c>
      <c r="BB221" s="21">
        <f>BB201-Baseline!BB201</f>
        <v>49.929700076313559</v>
      </c>
    </row>
    <row r="222" spans="1:54" outlineLevel="2">
      <c r="A222" s="476"/>
      <c r="B222" s="150" t="s">
        <v>500</v>
      </c>
      <c r="C222" s="19"/>
      <c r="D222" s="135" t="s">
        <v>389</v>
      </c>
      <c r="E222" s="21">
        <f>E202-Baseline!E202</f>
        <v>26.149142603036438</v>
      </c>
      <c r="F222" s="21">
        <f>F202-Baseline!F202</f>
        <v>26.057871867665629</v>
      </c>
      <c r="G222" s="21">
        <f>G202-Baseline!G202</f>
        <v>25.878077397603846</v>
      </c>
      <c r="H222" s="21">
        <f>H202-Baseline!H202</f>
        <v>25.798588980910225</v>
      </c>
      <c r="I222" s="21">
        <f>I202-Baseline!I202</f>
        <v>25.657482844529511</v>
      </c>
      <c r="J222" s="21">
        <f>J202-Baseline!J202</f>
        <v>25.302636500389127</v>
      </c>
      <c r="K222" s="21">
        <f>K202-Baseline!K202</f>
        <v>25.351495657867737</v>
      </c>
      <c r="L222" s="21">
        <f>L202-Baseline!L202</f>
        <v>25.406457027797931</v>
      </c>
      <c r="M222" s="21">
        <f>M202-Baseline!M202</f>
        <v>25.468010166751675</v>
      </c>
      <c r="N222" s="21">
        <f>N202-Baseline!N202</f>
        <v>25.536704869700404</v>
      </c>
      <c r="O222" s="21">
        <f>O202-Baseline!O202</f>
        <v>25.613159180679062</v>
      </c>
      <c r="P222" s="21">
        <f>P202-Baseline!P202</f>
        <v>25.675690630886756</v>
      </c>
      <c r="Q222" s="21">
        <f>Q202-Baseline!Q202</f>
        <v>25.733372976564283</v>
      </c>
      <c r="R222" s="21">
        <f>R202-Baseline!R202</f>
        <v>25.795005198732845</v>
      </c>
      <c r="S222" s="21">
        <f>S202-Baseline!S202</f>
        <v>25.858861004912878</v>
      </c>
      <c r="T222" s="21">
        <f>T202-Baseline!T202</f>
        <v>25.926945071434943</v>
      </c>
      <c r="U222" s="21">
        <f>U202-Baseline!U202</f>
        <v>25.999388601065093</v>
      </c>
      <c r="V222" s="21">
        <f>V202-Baseline!V202</f>
        <v>26.07632986008133</v>
      </c>
      <c r="W222" s="21">
        <f>W202-Baseline!W202</f>
        <v>26.157914632621623</v>
      </c>
      <c r="X222" s="21">
        <f>X202-Baseline!X202</f>
        <v>26.244296699372249</v>
      </c>
      <c r="Y222" s="21">
        <f>Y202-Baseline!Y202</f>
        <v>26.335638347041353</v>
      </c>
      <c r="Z222" s="21">
        <f>Z202-Baseline!Z202</f>
        <v>26.432110906401039</v>
      </c>
      <c r="AA222" s="21">
        <f>AA202-Baseline!AA202</f>
        <v>26.533895334416734</v>
      </c>
      <c r="AB222" s="21">
        <f>AB202-Baseline!AB202</f>
        <v>26.641182814449991</v>
      </c>
      <c r="AC222" s="21">
        <f>AC202-Baseline!AC202</f>
        <v>43.913151759761746</v>
      </c>
      <c r="AD222" s="21">
        <f>AD202-Baseline!AD202</f>
        <v>44.203151915756067</v>
      </c>
      <c r="AE222" s="21">
        <f>AE202-Baseline!AE202</f>
        <v>44.500532786421161</v>
      </c>
      <c r="AF222" s="21">
        <f>AF202-Baseline!AF202</f>
        <v>44.805339422319022</v>
      </c>
      <c r="AG222" s="21">
        <f>AG202-Baseline!AG202</f>
        <v>45.117801439104007</v>
      </c>
      <c r="AH222" s="21">
        <f>AH202-Baseline!AH202</f>
        <v>45.438370037217112</v>
      </c>
      <c r="AI222" s="21">
        <f>AI202-Baseline!AI202</f>
        <v>45.767786425022095</v>
      </c>
      <c r="AJ222" s="21">
        <f>AJ202-Baseline!AJ202</f>
        <v>44.200386622513925</v>
      </c>
      <c r="AK222" s="21">
        <f>AK202-Baseline!AK202</f>
        <v>44.641318901417961</v>
      </c>
      <c r="AL222" s="21">
        <f>AL202-Baseline!AL202</f>
        <v>45.090975730128783</v>
      </c>
      <c r="AM222" s="21">
        <f>AM202-Baseline!AM202</f>
        <v>45.549851500332068</v>
      </c>
      <c r="AN222" s="21">
        <f>AN202-Baseline!AN202</f>
        <v>46.018446748644692</v>
      </c>
      <c r="AO222" s="21">
        <f>AO202-Baseline!AO202</f>
        <v>46.49726594231479</v>
      </c>
      <c r="AP222" s="21">
        <f>AP202-Baseline!AP202</f>
        <v>46.986861258081738</v>
      </c>
      <c r="AQ222" s="21">
        <f>AQ202-Baseline!AQ202</f>
        <v>47.487817312784543</v>
      </c>
      <c r="AR222" s="21">
        <f>AR202-Baseline!AR202</f>
        <v>48.000748079670082</v>
      </c>
      <c r="AS222" s="21">
        <f>AS202-Baseline!AS202</f>
        <v>48.526300458125604</v>
      </c>
      <c r="AT222" s="21">
        <f>AT202-Baseline!AT202</f>
        <v>49.065159969913232</v>
      </c>
      <c r="AU222" s="21">
        <f>AU202-Baseline!AU202</f>
        <v>49.618054692342717</v>
      </c>
      <c r="AV222" s="21">
        <f>AV202-Baseline!AV202</f>
        <v>50.185755998902351</v>
      </c>
      <c r="AW222" s="21">
        <f>AW202-Baseline!AW202</f>
        <v>50.76908201714221</v>
      </c>
      <c r="AX222" s="21">
        <f>AX202-Baseline!AX202</f>
        <v>51.368901704415705</v>
      </c>
      <c r="AY222" s="21">
        <f>AY202-Baseline!AY202</f>
        <v>51.986138795094867</v>
      </c>
      <c r="AZ222" s="21">
        <f>AZ202-Baseline!AZ202</f>
        <v>52.621775684566316</v>
      </c>
      <c r="BA222" s="21">
        <f>BA202-Baseline!BA202</f>
        <v>53.276857654632153</v>
      </c>
      <c r="BB222" s="21">
        <f>BB202-Baseline!BB202</f>
        <v>53.947320083757774</v>
      </c>
    </row>
    <row r="223" spans="1:54" outlineLevel="2">
      <c r="B223" s="19"/>
      <c r="C223" s="19"/>
      <c r="D223" s="19"/>
      <c r="E223" s="15"/>
    </row>
    <row r="224" spans="1:54" outlineLevel="2">
      <c r="A224" s="474" t="s">
        <v>501</v>
      </c>
      <c r="B224" s="150" t="s">
        <v>498</v>
      </c>
      <c r="C224" s="19"/>
      <c r="D224" s="135" t="s">
        <v>389</v>
      </c>
      <c r="E224" s="21">
        <f>E204-Baseline!E204</f>
        <v>23.012585169923298</v>
      </c>
      <c r="F224" s="21">
        <f>F204-Baseline!F204</f>
        <v>45.981238913237874</v>
      </c>
      <c r="G224" s="21">
        <f>G204-Baseline!G204</f>
        <v>68.793874923454169</v>
      </c>
      <c r="H224" s="21">
        <f>H204-Baseline!H204</f>
        <v>91.549437419743128</v>
      </c>
      <c r="I224" s="21">
        <f>I204-Baseline!I204</f>
        <v>114.20520689868822</v>
      </c>
      <c r="J224" s="21">
        <f>J204-Baseline!J204</f>
        <v>136.54528941250817</v>
      </c>
      <c r="K224" s="21">
        <f>K204-Baseline!K204</f>
        <v>158.94956953967477</v>
      </c>
      <c r="L224" s="21">
        <f>L204-Baseline!L204</f>
        <v>181.4418091149827</v>
      </c>
      <c r="M224" s="21">
        <f>M204-Baseline!M204</f>
        <v>204.02677007826685</v>
      </c>
      <c r="N224" s="21">
        <f>N204-Baseline!N204</f>
        <v>226.69209155571158</v>
      </c>
      <c r="O224" s="21">
        <f>O204-Baseline!O204</f>
        <v>249.46206174108988</v>
      </c>
      <c r="P224" s="21">
        <f>P204-Baseline!P204</f>
        <v>272.32116896760431</v>
      </c>
      <c r="Q224" s="21">
        <f>Q204-Baseline!Q204</f>
        <v>295.26305304633627</v>
      </c>
      <c r="R224" s="21">
        <f>R204-Baseline!R204</f>
        <v>318.30633613568943</v>
      </c>
      <c r="S224" s="21">
        <f>S204-Baseline!S204</f>
        <v>341.43722561512993</v>
      </c>
      <c r="T224" s="21">
        <f>T204-Baseline!T204</f>
        <v>364.6586291597763</v>
      </c>
      <c r="U224" s="21">
        <f>U204-Baseline!U204</f>
        <v>387.97365227319972</v>
      </c>
      <c r="V224" s="21">
        <f>V204-Baseline!V204</f>
        <v>411.40021387262982</v>
      </c>
      <c r="W224" s="21">
        <f>W204-Baseline!W204</f>
        <v>434.92686581996611</v>
      </c>
      <c r="X224" s="21">
        <f>X204-Baseline!X204</f>
        <v>458.57125996062399</v>
      </c>
      <c r="Y224" s="21">
        <f>Y204-Baseline!Y204</f>
        <v>482.32310078289788</v>
      </c>
      <c r="Z224" s="21">
        <f>Z204-Baseline!Z204</f>
        <v>506.19983004868357</v>
      </c>
      <c r="AA224" s="21">
        <f>AA204-Baseline!AA204</f>
        <v>530.20523079464942</v>
      </c>
      <c r="AB224" s="21">
        <f>AB204-Baseline!AB204</f>
        <v>554.34335011459973</v>
      </c>
      <c r="AC224" s="21">
        <f>AC204-Baseline!AC204</f>
        <v>595.77946235236527</v>
      </c>
      <c r="AD224" s="21">
        <f>AD204-Baseline!AD204</f>
        <v>637.53156131679123</v>
      </c>
      <c r="AE224" s="21">
        <f>AE204-Baseline!AE204</f>
        <v>679.60798389616843</v>
      </c>
      <c r="AF224" s="21">
        <f>AF204-Baseline!AF204</f>
        <v>722.01586946359373</v>
      </c>
      <c r="AG224" s="21">
        <f>AG204-Baseline!AG204</f>
        <v>764.76291481664748</v>
      </c>
      <c r="AH224" s="21">
        <f>AH204-Baseline!AH204</f>
        <v>807.85741040468179</v>
      </c>
      <c r="AI224" s="21">
        <f>AI204-Baseline!AI204</f>
        <v>851.3083097576299</v>
      </c>
      <c r="AJ224" s="21">
        <f>AJ204-Baseline!AJ204</f>
        <v>893.20775455851265</v>
      </c>
      <c r="AK224" s="21">
        <f>AK204-Baseline!AK204</f>
        <v>935.56428446288612</v>
      </c>
      <c r="AL224" s="21">
        <f>AL204-Baseline!AL204</f>
        <v>978.3868697906704</v>
      </c>
      <c r="AM224" s="21">
        <f>AM204-Baseline!AM204</f>
        <v>1021.6849610635974</v>
      </c>
      <c r="AN224" s="21">
        <f>AN204-Baseline!AN204</f>
        <v>1065.4684828340387</v>
      </c>
      <c r="AO224" s="21">
        <f>AO204-Baseline!AO204</f>
        <v>1109.7478478673829</v>
      </c>
      <c r="AP224" s="21">
        <f>AP204-Baseline!AP204</f>
        <v>1154.5340087252209</v>
      </c>
      <c r="AQ224" s="21">
        <f>AQ204-Baseline!AQ204</f>
        <v>1199.8384933832351</v>
      </c>
      <c r="AR224" s="21">
        <f>AR204-Baseline!AR204</f>
        <v>1245.6734289687763</v>
      </c>
      <c r="AS224" s="21">
        <f>AS204-Baseline!AS204</f>
        <v>1292.0515760980281</v>
      </c>
      <c r="AT224" s="21">
        <f>AT204-Baseline!AT204</f>
        <v>1338.9863693677105</v>
      </c>
      <c r="AU224" s="21">
        <f>AU204-Baseline!AU204</f>
        <v>1386.4919602830332</v>
      </c>
      <c r="AV224" s="21">
        <f>AV204-Baseline!AV204</f>
        <v>1434.5832605726491</v>
      </c>
      <c r="AW224" s="21">
        <f>AW204-Baseline!AW204</f>
        <v>1483.2759890405778</v>
      </c>
      <c r="AX224" s="21">
        <f>AX204-Baseline!AX204</f>
        <v>1532.5867230720482</v>
      </c>
      <c r="AY224" s="21">
        <f>AY204-Baseline!AY204</f>
        <v>1582.5329538423352</v>
      </c>
      <c r="AZ224" s="21">
        <f>AZ204-Baseline!AZ204</f>
        <v>1633.1331452531515</v>
      </c>
      <c r="BA224" s="21">
        <f>BA204-Baseline!BA204</f>
        <v>1684.4067971301383</v>
      </c>
      <c r="BB224" s="21">
        <f>BB204-Baseline!BB204</f>
        <v>1736.3693359052288</v>
      </c>
    </row>
    <row r="225" spans="1:54" outlineLevel="2">
      <c r="A225" s="475"/>
      <c r="B225" s="150" t="s">
        <v>499</v>
      </c>
      <c r="C225" s="19"/>
      <c r="D225" s="135" t="s">
        <v>389</v>
      </c>
      <c r="E225" s="21">
        <f>E205-Baseline!E205</f>
        <v>19.895790014798131</v>
      </c>
      <c r="F225" s="21">
        <f>F205-Baseline!F205</f>
        <v>39.76355650159487</v>
      </c>
      <c r="G225" s="21">
        <f>G205-Baseline!G205</f>
        <v>59.514211481498741</v>
      </c>
      <c r="H225" s="21">
        <f>H205-Baseline!H205</f>
        <v>79.247318699860188</v>
      </c>
      <c r="I225" s="21">
        <f>I205-Baseline!I205</f>
        <v>98.900738742450301</v>
      </c>
      <c r="J225" s="21">
        <f>J205-Baseline!J205</f>
        <v>118.2601449367868</v>
      </c>
      <c r="K225" s="21">
        <f>K205-Baseline!K205</f>
        <v>137.72330941324878</v>
      </c>
      <c r="L225" s="21">
        <f>L205-Baseline!L205</f>
        <v>157.2958268231975</v>
      </c>
      <c r="M225" s="21">
        <f>M205-Baseline!M205</f>
        <v>176.98378606593423</v>
      </c>
      <c r="N225" s="21">
        <f>N205-Baseline!N205</f>
        <v>196.79383048245757</v>
      </c>
      <c r="O225" s="21">
        <f>O205-Baseline!O205</f>
        <v>216.73322606475091</v>
      </c>
      <c r="P225" s="21">
        <f>P205-Baseline!P205</f>
        <v>236.78756089900685</v>
      </c>
      <c r="Q225" s="21">
        <f>Q205-Baseline!Q205</f>
        <v>256.95150135150999</v>
      </c>
      <c r="R225" s="21">
        <f>R205-Baseline!R205</f>
        <v>277.22851724558859</v>
      </c>
      <c r="S225" s="21">
        <f>S205-Baseline!S205</f>
        <v>297.62158663286112</v>
      </c>
      <c r="T225" s="21">
        <f>T205-Baseline!T205</f>
        <v>318.13444355785288</v>
      </c>
      <c r="U225" s="21">
        <f>U205-Baseline!U205</f>
        <v>338.77095794703507</v>
      </c>
      <c r="V225" s="21">
        <f>V205-Baseline!V205</f>
        <v>359.53514263155938</v>
      </c>
      <c r="W225" s="21">
        <f>W205-Baseline!W205</f>
        <v>380.43116081378525</v>
      </c>
      <c r="X225" s="21">
        <f>X205-Baseline!X205</f>
        <v>401.46333402581081</v>
      </c>
      <c r="Y225" s="21">
        <f>Y205-Baseline!Y205</f>
        <v>422.6361505900295</v>
      </c>
      <c r="Z225" s="21">
        <f>Z205-Baseline!Z205</f>
        <v>443.95427462334868</v>
      </c>
      <c r="AA225" s="21">
        <f>AA205-Baseline!AA205</f>
        <v>465.4225556155377</v>
      </c>
      <c r="AB225" s="21">
        <f>AB205-Baseline!AB205</f>
        <v>487.04603862121542</v>
      </c>
      <c r="AC225" s="21">
        <f>AC205-Baseline!AC205</f>
        <v>525.99214758032554</v>
      </c>
      <c r="AD225" s="21">
        <f>AD205-Baseline!AD205</f>
        <v>565.27880267560477</v>
      </c>
      <c r="AE225" s="21">
        <f>AE205-Baseline!AE205</f>
        <v>604.91357806246356</v>
      </c>
      <c r="AF225" s="21">
        <f>AF205-Baseline!AF205</f>
        <v>644.90428357624523</v>
      </c>
      <c r="AG225" s="21">
        <f>AG205-Baseline!AG205</f>
        <v>685.25903654055048</v>
      </c>
      <c r="AH225" s="21">
        <f>AH205-Baseline!AH205</f>
        <v>725.98634655936632</v>
      </c>
      <c r="AI225" s="21">
        <f>AI205-Baseline!AI205</f>
        <v>767.09522380002102</v>
      </c>
      <c r="AJ225" s="21">
        <f>AJ205-Baseline!AJ205</f>
        <v>806.66670555561382</v>
      </c>
      <c r="AK225" s="21">
        <f>AK205-Baseline!AK205</f>
        <v>846.70972608736145</v>
      </c>
      <c r="AL225" s="21">
        <f>AL205-Baseline!AL205</f>
        <v>887.23356950508753</v>
      </c>
      <c r="AM225" s="21">
        <f>AM205-Baseline!AM205</f>
        <v>928.24796635131986</v>
      </c>
      <c r="AN225" s="21">
        <f>AN205-Baseline!AN205</f>
        <v>969.76311285423799</v>
      </c>
      <c r="AO225" s="21">
        <f>AO205-Baseline!AO205</f>
        <v>1011.7896906924515</v>
      </c>
      <c r="AP225" s="21">
        <f>AP205-Baseline!AP205</f>
        <v>1054.3389026925508</v>
      </c>
      <c r="AQ225" s="21">
        <f>AQ205-Baseline!AQ205</f>
        <v>1097.4225048731173</v>
      </c>
      <c r="AR225" s="21">
        <f>AR205-Baseline!AR205</f>
        <v>1141.0528390005973</v>
      </c>
      <c r="AS225" s="21">
        <f>AS205-Baseline!AS205</f>
        <v>1185.2428679859227</v>
      </c>
      <c r="AT225" s="21">
        <f>AT205-Baseline!AT205</f>
        <v>1230.006214949914</v>
      </c>
      <c r="AU225" s="21">
        <f>AU205-Baseline!AU205</f>
        <v>1275.3572054976953</v>
      </c>
      <c r="AV225" s="21">
        <f>AV205-Baseline!AV205</f>
        <v>1321.3109122752116</v>
      </c>
      <c r="AW225" s="21">
        <f>AW205-Baseline!AW205</f>
        <v>1367.8832028609002</v>
      </c>
      <c r="AX225" s="21">
        <f>AX205-Baseline!AX205</f>
        <v>1415.0907913565384</v>
      </c>
      <c r="AY225" s="21">
        <f>AY205-Baseline!AY205</f>
        <v>1462.9512938040436</v>
      </c>
      <c r="AZ225" s="21">
        <f>AZ205-Baseline!AZ205</f>
        <v>1511.4832875891616</v>
      </c>
      <c r="BA225" s="21">
        <f>BA205-Baseline!BA205</f>
        <v>1560.706375141152</v>
      </c>
      <c r="BB225" s="21">
        <f>BB205-Baseline!BB205</f>
        <v>1610.6360752174655</v>
      </c>
    </row>
    <row r="226" spans="1:54" outlineLevel="2">
      <c r="A226" s="476"/>
      <c r="B226" s="150" t="s">
        <v>500</v>
      </c>
      <c r="C226" s="19"/>
      <c r="D226" s="135" t="s">
        <v>389</v>
      </c>
      <c r="E226" s="21">
        <f>E206-Baseline!E206</f>
        <v>26.149142603036438</v>
      </c>
      <c r="F226" s="21">
        <f>F206-Baseline!F206</f>
        <v>52.207014470702063</v>
      </c>
      <c r="G226" s="21">
        <f>G206-Baseline!G206</f>
        <v>78.085091868305909</v>
      </c>
      <c r="H226" s="21">
        <f>H206-Baseline!H206</f>
        <v>103.88368084921613</v>
      </c>
      <c r="I226" s="21">
        <f>I206-Baseline!I206</f>
        <v>129.54116369374566</v>
      </c>
      <c r="J226" s="21">
        <f>J206-Baseline!J206</f>
        <v>154.84380019413479</v>
      </c>
      <c r="K226" s="21">
        <f>K206-Baseline!K206</f>
        <v>180.19529585200252</v>
      </c>
      <c r="L226" s="21">
        <f>L206-Baseline!L206</f>
        <v>205.60175287980044</v>
      </c>
      <c r="M226" s="21">
        <f>M206-Baseline!M206</f>
        <v>231.06976304655211</v>
      </c>
      <c r="N226" s="21">
        <f>N206-Baseline!N206</f>
        <v>256.60646791625254</v>
      </c>
      <c r="O226" s="21">
        <f>O206-Baseline!O206</f>
        <v>282.21962709693162</v>
      </c>
      <c r="P226" s="21">
        <f>P206-Baseline!P206</f>
        <v>307.89531772781839</v>
      </c>
      <c r="Q226" s="21">
        <f>Q206-Baseline!Q206</f>
        <v>333.62869070438268</v>
      </c>
      <c r="R226" s="21">
        <f>R206-Baseline!R206</f>
        <v>359.42369590311552</v>
      </c>
      <c r="S226" s="21">
        <f>S206-Baseline!S206</f>
        <v>385.28255690802837</v>
      </c>
      <c r="T226" s="21">
        <f>T206-Baseline!T206</f>
        <v>411.20950197946331</v>
      </c>
      <c r="U226" s="21">
        <f>U206-Baseline!U206</f>
        <v>437.20889058052842</v>
      </c>
      <c r="V226" s="21">
        <f>V206-Baseline!V206</f>
        <v>463.28522044060975</v>
      </c>
      <c r="W226" s="21">
        <f>W206-Baseline!W206</f>
        <v>489.44313507323136</v>
      </c>
      <c r="X226" s="21">
        <f>X206-Baseline!X206</f>
        <v>515.68743177260365</v>
      </c>
      <c r="Y226" s="21">
        <f>Y206-Baseline!Y206</f>
        <v>542.02307011964501</v>
      </c>
      <c r="Z226" s="21">
        <f>Z206-Baseline!Z206</f>
        <v>568.45518102604603</v>
      </c>
      <c r="AA226" s="21">
        <f>AA206-Baseline!AA206</f>
        <v>594.98907636046272</v>
      </c>
      <c r="AB226" s="21">
        <f>AB206-Baseline!AB206</f>
        <v>621.63025917491268</v>
      </c>
      <c r="AC226" s="21">
        <f>AC206-Baseline!AC206</f>
        <v>665.5434109346744</v>
      </c>
      <c r="AD226" s="21">
        <f>AD206-Baseline!AD206</f>
        <v>709.74656285043045</v>
      </c>
      <c r="AE226" s="21">
        <f>AE206-Baseline!AE206</f>
        <v>754.24709563685155</v>
      </c>
      <c r="AF226" s="21">
        <f>AF206-Baseline!AF206</f>
        <v>799.05243505917053</v>
      </c>
      <c r="AG226" s="21">
        <f>AG206-Baseline!AG206</f>
        <v>844.17023649827456</v>
      </c>
      <c r="AH226" s="21">
        <f>AH206-Baseline!AH206</f>
        <v>889.60860653549162</v>
      </c>
      <c r="AI226" s="21">
        <f>AI206-Baseline!AI206</f>
        <v>935.37639296051373</v>
      </c>
      <c r="AJ226" s="21">
        <f>AJ206-Baseline!AJ206</f>
        <v>979.5767795830277</v>
      </c>
      <c r="AK226" s="21">
        <f>AK206-Baseline!AK206</f>
        <v>1024.2180984844456</v>
      </c>
      <c r="AL226" s="21">
        <f>AL206-Baseline!AL206</f>
        <v>1069.3090742145744</v>
      </c>
      <c r="AM226" s="21">
        <f>AM206-Baseline!AM206</f>
        <v>1114.8589257149065</v>
      </c>
      <c r="AN226" s="21">
        <f>AN206-Baseline!AN206</f>
        <v>1160.8773724635512</v>
      </c>
      <c r="AO226" s="21">
        <f>AO206-Baseline!AO206</f>
        <v>1207.3746384058659</v>
      </c>
      <c r="AP226" s="21">
        <f>AP206-Baseline!AP206</f>
        <v>1254.3614996639476</v>
      </c>
      <c r="AQ226" s="21">
        <f>AQ206-Baseline!AQ206</f>
        <v>1301.8493169767321</v>
      </c>
      <c r="AR226" s="21">
        <f>AR206-Baseline!AR206</f>
        <v>1349.8500650564022</v>
      </c>
      <c r="AS226" s="21">
        <f>AS206-Baseline!AS206</f>
        <v>1398.3763655145278</v>
      </c>
      <c r="AT226" s="21">
        <f>AT206-Baseline!AT206</f>
        <v>1447.4415254844412</v>
      </c>
      <c r="AU226" s="21">
        <f>AU206-Baseline!AU206</f>
        <v>1497.0595801767838</v>
      </c>
      <c r="AV226" s="21">
        <f>AV206-Baseline!AV206</f>
        <v>1547.2453361756861</v>
      </c>
      <c r="AW226" s="21">
        <f>AW206-Baseline!AW206</f>
        <v>1598.0144181928283</v>
      </c>
      <c r="AX226" s="21">
        <f>AX206-Baseline!AX206</f>
        <v>1649.3833198972441</v>
      </c>
      <c r="AY226" s="21">
        <f>AY206-Baseline!AY206</f>
        <v>1701.3694586923389</v>
      </c>
      <c r="AZ226" s="21">
        <f>AZ206-Baseline!AZ206</f>
        <v>1753.9912343769051</v>
      </c>
      <c r="BA226" s="21">
        <f>BA206-Baseline!BA206</f>
        <v>1807.2680920315372</v>
      </c>
      <c r="BB226" s="21">
        <f>BB206-Baseline!BB206</f>
        <v>1861.2154121152951</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505</v>
      </c>
      <c r="C229" s="57"/>
      <c r="D229" s="56" t="s">
        <v>389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7E842A8D-1873-4982-8C14-B7BBF23DB914}">
      <formula1>"Y,N"</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7EEF19F3-F92D-4C39-85DA-D12DCFC23A39}">
          <x14:formula1>
            <xm:f>'Fixed Data'!$E$55:$E$58</xm:f>
          </x14:formula1>
          <xm:sqref>B143:B149 B163:B169</xm:sqref>
        </x14:dataValidation>
        <x14:dataValidation type="list" allowBlank="1" showInputMessage="1" showErrorMessage="1" xr:uid="{24B73EF4-8705-452C-91F5-DBA73A833AE9}">
          <x14:formula1>
            <xm:f>'Fixed Data'!$C$64:$C$65</xm:f>
          </x14:formula1>
          <xm:sqref>B66:B70</xm:sqref>
        </x14:dataValidation>
        <x14:dataValidation type="list" allowBlank="1" showInputMessage="1" showErrorMessage="1" xr:uid="{5EF38B1A-1AC8-4CA7-AC31-0CA8DC99E0C7}">
          <x14:formula1>
            <xm:f>'Fixed Data'!$C$55:$C$61</xm:f>
          </x14:formula1>
          <xm:sqref>C54:C63</xm:sqref>
        </x14:dataValidation>
        <x14:dataValidation type="list" allowBlank="1" showInputMessage="1" showErrorMessage="1" xr:uid="{66CC1B3A-7B17-4454-A577-C8F5957BC998}">
          <x14:formula1>
            <xm:f>'Fixed Data'!$A$55:$A$78</xm:f>
          </x14:formula1>
          <xm:sqref>B54:B63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59999389629810485"/>
  </sheetPr>
  <dimension ref="B6:F32"/>
  <sheetViews>
    <sheetView topLeftCell="A11" zoomScale="85" zoomScaleNormal="85" workbookViewId="0">
      <selection activeCell="C41" sqref="C41"/>
    </sheetView>
  </sheetViews>
  <sheetFormatPr defaultColWidth="8.84375" defaultRowHeight="13.5"/>
  <cols>
    <col min="1" max="1" width="8.84375" style="41"/>
    <col min="2" max="2" width="15.23046875" style="41" customWidth="1"/>
    <col min="3" max="3" width="36" style="41" customWidth="1"/>
    <col min="4" max="4" width="28.23046875" style="41" customWidth="1"/>
    <col min="5" max="5" width="31.15234375" style="41" customWidth="1"/>
    <col min="6" max="6" width="16.84375" style="41" customWidth="1"/>
    <col min="7" max="16384" width="8.84375" style="41"/>
  </cols>
  <sheetData>
    <row r="6" spans="2:6" ht="14">
      <c r="B6" s="105" t="s">
        <v>7</v>
      </c>
      <c r="C6" s="105" t="s">
        <v>8</v>
      </c>
      <c r="D6" s="105" t="s">
        <v>9</v>
      </c>
      <c r="E6" s="105" t="s">
        <v>10</v>
      </c>
      <c r="F6" s="105" t="s">
        <v>11</v>
      </c>
    </row>
    <row r="7" spans="2:6" ht="27">
      <c r="B7" s="106" t="s">
        <v>12</v>
      </c>
      <c r="C7" s="107" t="s">
        <v>13</v>
      </c>
      <c r="D7" s="112" t="s">
        <v>14</v>
      </c>
      <c r="E7" s="108" t="s">
        <v>15</v>
      </c>
      <c r="F7" s="111" t="s">
        <v>16</v>
      </c>
    </row>
    <row r="8" spans="2:6" ht="27">
      <c r="B8" s="107" t="s">
        <v>12</v>
      </c>
      <c r="C8" s="109" t="s">
        <v>17</v>
      </c>
      <c r="D8" s="109" t="s">
        <v>18</v>
      </c>
      <c r="E8" s="108" t="s">
        <v>19</v>
      </c>
      <c r="F8" s="106" t="s">
        <v>16</v>
      </c>
    </row>
    <row r="9" spans="2:6" ht="27">
      <c r="B9" s="107" t="s">
        <v>12</v>
      </c>
      <c r="C9" s="109" t="s">
        <v>17</v>
      </c>
      <c r="D9" s="109" t="s">
        <v>20</v>
      </c>
      <c r="E9" s="108" t="s">
        <v>21</v>
      </c>
      <c r="F9" s="106" t="s">
        <v>16</v>
      </c>
    </row>
    <row r="10" spans="2:6" ht="40.5">
      <c r="B10" s="107" t="s">
        <v>12</v>
      </c>
      <c r="C10" s="109" t="s">
        <v>17</v>
      </c>
      <c r="D10" s="109" t="s">
        <v>22</v>
      </c>
      <c r="E10" s="108" t="s">
        <v>23</v>
      </c>
      <c r="F10" s="106" t="s">
        <v>16</v>
      </c>
    </row>
    <row r="11" spans="2:6">
      <c r="B11" s="107" t="s">
        <v>12</v>
      </c>
      <c r="C11" s="109" t="s">
        <v>17</v>
      </c>
      <c r="D11" s="109" t="s">
        <v>24</v>
      </c>
      <c r="E11" s="108" t="s">
        <v>25</v>
      </c>
      <c r="F11" s="106" t="s">
        <v>16</v>
      </c>
    </row>
    <row r="12" spans="2:6" ht="40.5">
      <c r="B12" s="107" t="s">
        <v>12</v>
      </c>
      <c r="C12" s="109" t="s">
        <v>17</v>
      </c>
      <c r="D12" s="109" t="s">
        <v>26</v>
      </c>
      <c r="E12" s="108" t="s">
        <v>27</v>
      </c>
      <c r="F12" s="106" t="s">
        <v>16</v>
      </c>
    </row>
    <row r="13" spans="2:6" ht="40.5">
      <c r="B13" s="107" t="s">
        <v>28</v>
      </c>
      <c r="C13" s="109" t="s">
        <v>29</v>
      </c>
      <c r="D13" s="109" t="s">
        <v>30</v>
      </c>
      <c r="E13" s="108" t="s">
        <v>31</v>
      </c>
      <c r="F13" s="106" t="s">
        <v>16</v>
      </c>
    </row>
    <row r="14" spans="2:6" ht="40.5">
      <c r="B14" s="107" t="s">
        <v>28</v>
      </c>
      <c r="C14" s="109" t="s">
        <v>29</v>
      </c>
      <c r="D14" s="109" t="s">
        <v>32</v>
      </c>
      <c r="E14" s="108" t="s">
        <v>33</v>
      </c>
      <c r="F14" s="106" t="s">
        <v>16</v>
      </c>
    </row>
    <row r="15" spans="2:6">
      <c r="B15" s="107" t="s">
        <v>28</v>
      </c>
      <c r="C15" s="109" t="s">
        <v>29</v>
      </c>
      <c r="D15" s="109" t="s">
        <v>34</v>
      </c>
      <c r="E15" s="108" t="s">
        <v>35</v>
      </c>
      <c r="F15" s="106" t="s">
        <v>16</v>
      </c>
    </row>
    <row r="16" spans="2:6">
      <c r="B16" s="107" t="s">
        <v>28</v>
      </c>
      <c r="C16" s="109" t="s">
        <v>13</v>
      </c>
      <c r="D16" s="109" t="s">
        <v>36</v>
      </c>
      <c r="E16" s="108" t="s">
        <v>37</v>
      </c>
      <c r="F16" s="106" t="s">
        <v>16</v>
      </c>
    </row>
    <row r="17" spans="2:6">
      <c r="B17" s="107" t="s">
        <v>28</v>
      </c>
      <c r="C17" s="109" t="s">
        <v>13</v>
      </c>
      <c r="D17" s="109" t="s">
        <v>38</v>
      </c>
      <c r="E17" s="108" t="s">
        <v>39</v>
      </c>
      <c r="F17" s="106" t="s">
        <v>16</v>
      </c>
    </row>
    <row r="18" spans="2:6">
      <c r="B18" s="107" t="s">
        <v>28</v>
      </c>
      <c r="C18" s="109" t="s">
        <v>29</v>
      </c>
      <c r="D18" s="109" t="s">
        <v>40</v>
      </c>
      <c r="E18" s="108" t="s">
        <v>41</v>
      </c>
      <c r="F18" s="106" t="s">
        <v>16</v>
      </c>
    </row>
    <row r="19" spans="2:6">
      <c r="B19" s="107" t="s">
        <v>28</v>
      </c>
      <c r="C19" s="110" t="s">
        <v>29</v>
      </c>
      <c r="D19" s="110" t="s">
        <v>42</v>
      </c>
      <c r="E19" s="108" t="s">
        <v>43</v>
      </c>
      <c r="F19" s="106" t="s">
        <v>16</v>
      </c>
    </row>
    <row r="20" spans="2:6" ht="27">
      <c r="B20" s="107" t="s">
        <v>28</v>
      </c>
      <c r="C20" s="110" t="s">
        <v>13</v>
      </c>
      <c r="D20" s="110" t="s">
        <v>44</v>
      </c>
      <c r="E20" s="108" t="s">
        <v>45</v>
      </c>
      <c r="F20" s="106" t="s">
        <v>16</v>
      </c>
    </row>
    <row r="21" spans="2:6" ht="40.5">
      <c r="B21" s="107" t="s">
        <v>46</v>
      </c>
      <c r="C21" s="110" t="s">
        <v>13</v>
      </c>
      <c r="D21" s="110" t="s">
        <v>47</v>
      </c>
      <c r="E21" s="108" t="s">
        <v>48</v>
      </c>
      <c r="F21" s="106" t="s">
        <v>16</v>
      </c>
    </row>
    <row r="22" spans="2:6" ht="54">
      <c r="B22" s="107" t="s">
        <v>46</v>
      </c>
      <c r="C22" s="107" t="s">
        <v>29</v>
      </c>
      <c r="D22" s="107" t="s">
        <v>49</v>
      </c>
      <c r="E22" s="108" t="s">
        <v>50</v>
      </c>
      <c r="F22" s="106" t="s">
        <v>16</v>
      </c>
    </row>
    <row r="23" spans="2:6" ht="27">
      <c r="B23" s="107" t="s">
        <v>46</v>
      </c>
      <c r="C23" s="107" t="s">
        <v>29</v>
      </c>
      <c r="D23" s="107" t="s">
        <v>51</v>
      </c>
      <c r="E23" s="108" t="s">
        <v>52</v>
      </c>
      <c r="F23" s="106" t="s">
        <v>53</v>
      </c>
    </row>
    <row r="24" spans="2:6" ht="27">
      <c r="B24" s="107" t="s">
        <v>46</v>
      </c>
      <c r="C24" s="107" t="s">
        <v>54</v>
      </c>
      <c r="D24" s="107" t="s">
        <v>55</v>
      </c>
      <c r="E24" s="108" t="s">
        <v>56</v>
      </c>
      <c r="F24" s="106" t="s">
        <v>53</v>
      </c>
    </row>
    <row r="25" spans="2:6" ht="14">
      <c r="B25" s="107" t="s">
        <v>46</v>
      </c>
      <c r="C25" s="109" t="s">
        <v>54</v>
      </c>
      <c r="D25" s="306" t="s">
        <v>57</v>
      </c>
      <c r="E25" s="108" t="s">
        <v>58</v>
      </c>
      <c r="F25" s="106" t="s">
        <v>53</v>
      </c>
    </row>
    <row r="26" spans="2:6" ht="27">
      <c r="B26" s="107" t="s">
        <v>59</v>
      </c>
      <c r="C26" s="109" t="s">
        <v>60</v>
      </c>
      <c r="D26" s="109" t="s">
        <v>61</v>
      </c>
      <c r="E26" s="108" t="s">
        <v>62</v>
      </c>
      <c r="F26" s="106" t="s">
        <v>16</v>
      </c>
    </row>
    <row r="27" spans="2:6" ht="27">
      <c r="B27" s="107" t="s">
        <v>59</v>
      </c>
      <c r="C27" s="109" t="s">
        <v>63</v>
      </c>
      <c r="D27" s="109" t="s">
        <v>64</v>
      </c>
      <c r="E27" s="108" t="s">
        <v>65</v>
      </c>
      <c r="F27" s="106" t="s">
        <v>16</v>
      </c>
    </row>
    <row r="28" spans="2:6" ht="40.5">
      <c r="B28" s="107" t="s">
        <v>59</v>
      </c>
      <c r="C28" s="109" t="s">
        <v>29</v>
      </c>
      <c r="D28" s="109" t="s">
        <v>66</v>
      </c>
      <c r="E28" s="108" t="s">
        <v>67</v>
      </c>
      <c r="F28" s="106" t="s">
        <v>16</v>
      </c>
    </row>
    <row r="29" spans="2:6" ht="27">
      <c r="B29" s="107" t="s">
        <v>59</v>
      </c>
      <c r="C29" s="109" t="s">
        <v>29</v>
      </c>
      <c r="D29" s="109" t="s">
        <v>68</v>
      </c>
      <c r="E29" s="108" t="s">
        <v>69</v>
      </c>
      <c r="F29" s="106" t="s">
        <v>16</v>
      </c>
    </row>
    <row r="30" spans="2:6" ht="27">
      <c r="B30" s="107" t="s">
        <v>59</v>
      </c>
      <c r="C30" s="109" t="s">
        <v>29</v>
      </c>
      <c r="D30" s="109" t="s">
        <v>70</v>
      </c>
      <c r="E30" s="108" t="s">
        <v>71</v>
      </c>
      <c r="F30" s="106" t="s">
        <v>16</v>
      </c>
    </row>
    <row r="31" spans="2:6" ht="27">
      <c r="B31" s="318" t="s">
        <v>72</v>
      </c>
      <c r="C31" s="318" t="s">
        <v>29</v>
      </c>
      <c r="D31" s="318" t="s">
        <v>73</v>
      </c>
      <c r="E31" s="319" t="s">
        <v>74</v>
      </c>
      <c r="F31" s="318" t="s">
        <v>16</v>
      </c>
    </row>
    <row r="32" spans="2:6">
      <c r="B32" s="320" t="s">
        <v>72</v>
      </c>
      <c r="C32" s="320" t="s">
        <v>29</v>
      </c>
      <c r="D32" s="320" t="s">
        <v>75</v>
      </c>
      <c r="E32" s="320" t="s">
        <v>76</v>
      </c>
      <c r="F32" s="320" t="s">
        <v>16</v>
      </c>
    </row>
  </sheetData>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1772-AA83-47DC-B86D-14C61624E03A}">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506</v>
      </c>
    </row>
    <row r="2" spans="1:19">
      <c r="A2" s="467" t="s">
        <v>507</v>
      </c>
      <c r="B2" s="467"/>
      <c r="C2" s="467"/>
      <c r="D2" s="467"/>
      <c r="E2" s="467"/>
      <c r="F2" s="467"/>
      <c r="G2" s="467"/>
      <c r="H2" s="467"/>
      <c r="I2" s="467"/>
      <c r="J2" s="467"/>
      <c r="K2" s="467"/>
      <c r="L2" s="467"/>
      <c r="M2" s="467"/>
      <c r="N2" s="467"/>
      <c r="O2" s="467"/>
      <c r="P2" s="467"/>
      <c r="Q2" s="467"/>
      <c r="R2" s="467"/>
      <c r="S2" s="467"/>
    </row>
    <row r="3" spans="1:19">
      <c r="A3" s="467"/>
      <c r="B3" s="467"/>
      <c r="C3" s="467"/>
      <c r="D3" s="467"/>
      <c r="E3" s="467"/>
      <c r="F3" s="467"/>
      <c r="G3" s="467"/>
      <c r="H3" s="467"/>
      <c r="I3" s="467"/>
      <c r="J3" s="467"/>
      <c r="K3" s="467"/>
      <c r="L3" s="467"/>
      <c r="M3" s="467"/>
      <c r="N3" s="467"/>
      <c r="O3" s="467"/>
      <c r="P3" s="467"/>
      <c r="Q3" s="467"/>
      <c r="R3" s="467"/>
      <c r="S3" s="467"/>
    </row>
    <row r="4" spans="1:19">
      <c r="A4" s="467"/>
      <c r="B4" s="467"/>
      <c r="C4" s="467"/>
      <c r="D4" s="467"/>
      <c r="E4" s="467"/>
      <c r="F4" s="467"/>
      <c r="G4" s="467"/>
      <c r="H4" s="467"/>
      <c r="I4" s="467"/>
      <c r="J4" s="467"/>
      <c r="K4" s="467"/>
      <c r="L4" s="467"/>
      <c r="M4" s="467"/>
      <c r="N4" s="467"/>
      <c r="O4" s="467"/>
      <c r="P4" s="467"/>
      <c r="Q4" s="467"/>
      <c r="R4" s="467"/>
      <c r="S4" s="467"/>
    </row>
    <row r="19" spans="1:19">
      <c r="A19" s="4" t="s">
        <v>509</v>
      </c>
    </row>
    <row r="20" spans="1:19">
      <c r="A20" s="467" t="s">
        <v>510</v>
      </c>
      <c r="B20" s="467"/>
      <c r="C20" s="467"/>
      <c r="D20" s="467"/>
      <c r="E20" s="467"/>
      <c r="F20" s="467"/>
      <c r="G20" s="467"/>
      <c r="H20" s="467"/>
      <c r="I20" s="467"/>
      <c r="J20" s="467"/>
      <c r="K20" s="467"/>
      <c r="L20" s="467"/>
      <c r="M20" s="467"/>
      <c r="N20" s="467"/>
      <c r="O20" s="467"/>
      <c r="P20" s="467"/>
      <c r="Q20" s="467"/>
      <c r="R20" s="467"/>
      <c r="S20" s="467"/>
    </row>
    <row r="21" spans="1:19" ht="25.5" customHeight="1">
      <c r="A21" s="467"/>
      <c r="B21" s="467"/>
      <c r="C21" s="467"/>
      <c r="D21" s="467"/>
      <c r="E21" s="467"/>
      <c r="F21" s="467"/>
      <c r="G21" s="467"/>
      <c r="H21" s="467"/>
      <c r="I21" s="467"/>
      <c r="J21" s="467"/>
      <c r="K21" s="467"/>
      <c r="L21" s="467"/>
      <c r="M21" s="467"/>
      <c r="N21" s="467"/>
      <c r="O21" s="467"/>
      <c r="P21" s="467"/>
      <c r="Q21" s="467"/>
      <c r="R21" s="467"/>
      <c r="S21" s="467"/>
    </row>
    <row r="23" spans="1:19">
      <c r="A23" s="158" t="s">
        <v>492</v>
      </c>
      <c r="B23" s="401"/>
      <c r="C23" s="401"/>
      <c r="D23" s="401"/>
      <c r="E23" s="401"/>
      <c r="F23" s="401"/>
      <c r="G23" s="401"/>
      <c r="H23" s="401"/>
      <c r="I23" s="401"/>
      <c r="J23" s="401"/>
      <c r="K23" s="401"/>
      <c r="L23" s="401"/>
      <c r="M23" s="401"/>
      <c r="N23" s="401"/>
      <c r="O23" s="401"/>
      <c r="P23" s="401"/>
      <c r="Q23" s="401"/>
      <c r="R23" s="401"/>
      <c r="S23" s="401"/>
    </row>
    <row r="24" spans="1:19">
      <c r="A24" s="158" t="s">
        <v>493</v>
      </c>
      <c r="B24" s="401"/>
      <c r="C24" s="401"/>
      <c r="D24" s="401"/>
      <c r="E24" s="401"/>
      <c r="F24" s="401"/>
      <c r="G24" s="401"/>
      <c r="H24" s="401"/>
      <c r="I24" s="401"/>
      <c r="J24" s="401"/>
      <c r="K24" s="401"/>
      <c r="L24" s="401"/>
      <c r="M24" s="401"/>
      <c r="N24" s="401"/>
      <c r="O24" s="401"/>
      <c r="P24" s="401"/>
      <c r="Q24" s="401"/>
      <c r="R24" s="401"/>
      <c r="S24" s="401"/>
    </row>
    <row r="25" spans="1:19">
      <c r="A25" s="159" t="s">
        <v>395</v>
      </c>
      <c r="B25" s="401"/>
      <c r="C25" s="401"/>
      <c r="D25" s="401"/>
      <c r="E25" s="401"/>
      <c r="F25" s="401"/>
      <c r="G25" s="401"/>
      <c r="H25" s="401"/>
      <c r="I25" s="401"/>
      <c r="J25" s="401"/>
      <c r="K25" s="401"/>
      <c r="L25" s="401"/>
      <c r="M25" s="401"/>
      <c r="N25" s="401"/>
      <c r="O25" s="401"/>
      <c r="P25" s="401"/>
      <c r="Q25" s="401"/>
      <c r="R25" s="401"/>
      <c r="S25" s="401"/>
    </row>
    <row r="26" spans="1:19">
      <c r="A26" s="159" t="s">
        <v>471</v>
      </c>
      <c r="B26" s="401"/>
      <c r="C26" s="401"/>
      <c r="D26" s="401"/>
      <c r="E26" s="401"/>
      <c r="F26" s="401"/>
      <c r="G26" s="401"/>
      <c r="H26" s="401"/>
      <c r="I26" s="401"/>
      <c r="J26" s="401"/>
      <c r="K26" s="401"/>
      <c r="L26" s="401"/>
      <c r="M26" s="401"/>
      <c r="N26" s="401"/>
      <c r="O26" s="401"/>
      <c r="P26" s="401"/>
      <c r="Q26" s="401"/>
      <c r="R26" s="401"/>
      <c r="S26" s="401"/>
    </row>
    <row r="27" spans="1:19">
      <c r="A27" s="159" t="s">
        <v>472</v>
      </c>
      <c r="B27" s="401"/>
      <c r="C27" s="401"/>
      <c r="D27" s="401"/>
      <c r="E27" s="401"/>
      <c r="F27" s="401"/>
      <c r="G27" s="401"/>
      <c r="H27" s="401"/>
      <c r="I27" s="401"/>
      <c r="J27" s="401"/>
      <c r="K27" s="401"/>
      <c r="L27" s="401"/>
      <c r="M27" s="401"/>
      <c r="N27" s="401"/>
      <c r="O27" s="401"/>
      <c r="P27" s="401"/>
      <c r="Q27" s="401"/>
      <c r="R27" s="401"/>
      <c r="S27" s="401"/>
    </row>
    <row r="31" spans="1:19">
      <c r="A31" s="4" t="s">
        <v>514</v>
      </c>
    </row>
    <row r="32" spans="1:19">
      <c r="A32" t="s">
        <v>515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rgb="FF92D050"/>
    <pageSetUpPr autoPageBreaks="0"/>
  </sheetPr>
  <dimension ref="A1:BB358"/>
  <sheetViews>
    <sheetView zoomScale="85" zoomScaleNormal="85" workbookViewId="0">
      <selection activeCell="B150" sqref="B150:C162"/>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07" t="s">
        <v>342</v>
      </c>
      <c r="J2" s="408"/>
      <c r="K2" s="408"/>
      <c r="L2" s="408"/>
      <c r="M2" s="408"/>
      <c r="N2" s="408"/>
      <c r="O2" s="408"/>
      <c r="P2" s="408"/>
      <c r="Q2" s="408"/>
      <c r="R2" s="408"/>
      <c r="S2" s="408"/>
      <c r="T2" s="408"/>
      <c r="U2" s="409"/>
    </row>
    <row r="3" spans="1:21" ht="13.5" customHeight="1" outlineLevel="1" thickBot="1">
      <c r="A3" s="3"/>
      <c r="B3" s="7"/>
      <c r="F3" s="24"/>
      <c r="G3" s="10"/>
      <c r="I3" s="410" t="s">
        <v>343</v>
      </c>
      <c r="J3" s="411"/>
      <c r="K3" s="411"/>
      <c r="L3" s="411"/>
      <c r="M3" s="411"/>
      <c r="N3" s="412"/>
      <c r="O3" s="1"/>
      <c r="P3" s="416" t="s">
        <v>344</v>
      </c>
      <c r="Q3" s="417"/>
      <c r="R3" s="417"/>
      <c r="S3" s="417"/>
      <c r="T3" s="417"/>
      <c r="U3" s="418"/>
    </row>
    <row r="4" spans="1:21" ht="56.25" customHeight="1" outlineLevel="1">
      <c r="A4" s="31" t="s">
        <v>158</v>
      </c>
      <c r="B4" s="86"/>
      <c r="E4" s="53" t="s">
        <v>346</v>
      </c>
      <c r="F4" s="91"/>
      <c r="G4" s="28"/>
      <c r="H4" s="10"/>
      <c r="I4" s="413"/>
      <c r="J4" s="414"/>
      <c r="K4" s="414"/>
      <c r="L4" s="414"/>
      <c r="M4" s="414"/>
      <c r="N4" s="415"/>
      <c r="P4" s="419"/>
      <c r="Q4" s="420"/>
      <c r="R4" s="420"/>
      <c r="S4" s="420"/>
      <c r="T4" s="420"/>
      <c r="U4" s="421"/>
    </row>
    <row r="5" spans="1:21" outlineLevel="1">
      <c r="A5" s="13" t="s">
        <v>347</v>
      </c>
      <c r="B5" s="88"/>
      <c r="E5" s="14"/>
      <c r="H5" s="10"/>
      <c r="I5" s="477"/>
      <c r="J5" s="434"/>
      <c r="K5" s="434"/>
      <c r="L5" s="434"/>
      <c r="M5" s="434"/>
      <c r="N5" s="435"/>
      <c r="P5" s="477"/>
      <c r="Q5" s="434"/>
      <c r="R5" s="434"/>
      <c r="S5" s="434"/>
      <c r="T5" s="434"/>
      <c r="U5" s="435"/>
    </row>
    <row r="6" spans="1:21" outlineLevel="1">
      <c r="A6" s="13" t="s">
        <v>350</v>
      </c>
      <c r="B6" s="88"/>
      <c r="E6" s="53" t="s">
        <v>352</v>
      </c>
      <c r="F6" s="90"/>
      <c r="H6" s="10"/>
      <c r="I6" s="436"/>
      <c r="J6" s="437"/>
      <c r="K6" s="437"/>
      <c r="L6" s="437"/>
      <c r="M6" s="437"/>
      <c r="N6" s="438"/>
      <c r="P6" s="436"/>
      <c r="Q6" s="437"/>
      <c r="R6" s="437"/>
      <c r="S6" s="437"/>
      <c r="T6" s="437"/>
      <c r="U6" s="438"/>
    </row>
    <row r="7" spans="1:21" outlineLevel="1">
      <c r="A7" s="13" t="s">
        <v>354</v>
      </c>
      <c r="B7" s="88"/>
      <c r="E7" s="14"/>
      <c r="H7" s="10"/>
      <c r="I7" s="436"/>
      <c r="J7" s="437"/>
      <c r="K7" s="437"/>
      <c r="L7" s="437"/>
      <c r="M7" s="437"/>
      <c r="N7" s="438"/>
      <c r="P7" s="436"/>
      <c r="Q7" s="437"/>
      <c r="R7" s="437"/>
      <c r="S7" s="437"/>
      <c r="T7" s="437"/>
      <c r="U7" s="438"/>
    </row>
    <row r="8" spans="1:21" ht="41" outlineLevel="1" thickBot="1">
      <c r="A8" s="34" t="s">
        <v>355</v>
      </c>
      <c r="B8" s="89"/>
      <c r="E8" s="14"/>
      <c r="H8" s="10"/>
      <c r="I8" s="436"/>
      <c r="J8" s="437"/>
      <c r="K8" s="437"/>
      <c r="L8" s="437"/>
      <c r="M8" s="437"/>
      <c r="N8" s="438"/>
      <c r="P8" s="436"/>
      <c r="Q8" s="437"/>
      <c r="R8" s="437"/>
      <c r="S8" s="437"/>
      <c r="T8" s="437"/>
      <c r="U8" s="438"/>
    </row>
    <row r="9" spans="1:21" outlineLevel="1">
      <c r="E9" s="14"/>
      <c r="H9" s="10"/>
      <c r="I9" s="436"/>
      <c r="J9" s="437"/>
      <c r="K9" s="437"/>
      <c r="L9" s="437"/>
      <c r="M9" s="437"/>
      <c r="N9" s="438"/>
      <c r="P9" s="436"/>
      <c r="Q9" s="437"/>
      <c r="R9" s="437"/>
      <c r="S9" s="437"/>
      <c r="T9" s="437"/>
      <c r="U9" s="438"/>
    </row>
    <row r="10" spans="1:21" ht="14" outlineLevel="1" thickBot="1">
      <c r="A10" s="32" t="s">
        <v>357</v>
      </c>
      <c r="B10" s="35">
        <f>Baseline!B10</f>
        <v>2027</v>
      </c>
      <c r="E10" s="14"/>
      <c r="H10" s="10"/>
      <c r="I10" s="436"/>
      <c r="J10" s="437"/>
      <c r="K10" s="437"/>
      <c r="L10" s="437"/>
      <c r="M10" s="437"/>
      <c r="N10" s="438"/>
      <c r="P10" s="436"/>
      <c r="Q10" s="437"/>
      <c r="R10" s="437"/>
      <c r="S10" s="437"/>
      <c r="T10" s="437"/>
      <c r="U10" s="438"/>
    </row>
    <row r="11" spans="1:21" outlineLevel="1">
      <c r="A11" s="16"/>
      <c r="H11" s="10"/>
      <c r="I11" s="436"/>
      <c r="J11" s="437"/>
      <c r="K11" s="437"/>
      <c r="L11" s="437"/>
      <c r="M11" s="437"/>
      <c r="N11" s="438"/>
      <c r="P11" s="436"/>
      <c r="Q11" s="437"/>
      <c r="R11" s="437"/>
      <c r="S11" s="437"/>
      <c r="T11" s="437"/>
      <c r="U11" s="438"/>
    </row>
    <row r="12" spans="1:21" ht="40.5" outlineLevel="1">
      <c r="A12" s="26" t="s">
        <v>358</v>
      </c>
      <c r="B12" s="26" t="s">
        <v>359</v>
      </c>
      <c r="C12" s="26" t="s">
        <v>360</v>
      </c>
      <c r="D12" s="26" t="s">
        <v>361</v>
      </c>
      <c r="E12" s="26" t="s">
        <v>362</v>
      </c>
      <c r="F12" s="26" t="s">
        <v>363</v>
      </c>
      <c r="G12" s="26" t="s">
        <v>364</v>
      </c>
      <c r="I12" s="436"/>
      <c r="J12" s="437"/>
      <c r="K12" s="437"/>
      <c r="L12" s="437"/>
      <c r="M12" s="437"/>
      <c r="N12" s="438"/>
      <c r="P12" s="436"/>
      <c r="Q12" s="437"/>
      <c r="R12" s="437"/>
      <c r="S12" s="437"/>
      <c r="T12" s="437"/>
      <c r="U12" s="438"/>
    </row>
    <row r="13" spans="1:21" outlineLevel="1">
      <c r="A13" s="58">
        <v>2035</v>
      </c>
      <c r="B13" s="21">
        <f t="shared" ref="B13:B18" si="0">INDEX($E$204:$AW$204,1,MATCH($A13,$E$53:$BB$53,0))</f>
        <v>0</v>
      </c>
      <c r="C13" s="21">
        <f>B13-Baseline!B13</f>
        <v>204.02677007826685</v>
      </c>
      <c r="D13" s="21">
        <f t="shared" ref="D13:D18" si="1">INDEX($E$205:$AW$205,1,MATCH($A13,$E$53:$BB$53,0))</f>
        <v>0</v>
      </c>
      <c r="E13" s="21">
        <f>D13-Baseline!D13</f>
        <v>176.98378606593423</v>
      </c>
      <c r="F13" s="21">
        <f t="shared" ref="F13:F18" si="2">INDEX($E$206:$AW$206,1,MATCH($A13,$E$53:$BB$53,0))</f>
        <v>0</v>
      </c>
      <c r="G13" s="21">
        <f>F13-Baseline!F13</f>
        <v>231.06976304655211</v>
      </c>
      <c r="I13" s="436"/>
      <c r="J13" s="437"/>
      <c r="K13" s="437"/>
      <c r="L13" s="437"/>
      <c r="M13" s="437"/>
      <c r="N13" s="438"/>
      <c r="P13" s="436"/>
      <c r="Q13" s="437"/>
      <c r="R13" s="437"/>
      <c r="S13" s="437"/>
      <c r="T13" s="437"/>
      <c r="U13" s="438"/>
    </row>
    <row r="14" spans="1:21" outlineLevel="1">
      <c r="A14" s="58">
        <v>2040</v>
      </c>
      <c r="B14" s="21">
        <f t="shared" si="0"/>
        <v>0</v>
      </c>
      <c r="C14" s="21">
        <f>B14-Baseline!B14</f>
        <v>318.30633613568943</v>
      </c>
      <c r="D14" s="21">
        <f t="shared" si="1"/>
        <v>0</v>
      </c>
      <c r="E14" s="21">
        <f>D14-Baseline!D14</f>
        <v>277.22851724558859</v>
      </c>
      <c r="F14" s="21">
        <f t="shared" si="2"/>
        <v>0</v>
      </c>
      <c r="G14" s="21">
        <f>F14-Baseline!F14</f>
        <v>359.42369590311552</v>
      </c>
      <c r="I14" s="436"/>
      <c r="J14" s="437"/>
      <c r="K14" s="437"/>
      <c r="L14" s="437"/>
      <c r="M14" s="437"/>
      <c r="N14" s="438"/>
      <c r="P14" s="436"/>
      <c r="Q14" s="437"/>
      <c r="R14" s="437"/>
      <c r="S14" s="437"/>
      <c r="T14" s="437"/>
      <c r="U14" s="438"/>
    </row>
    <row r="15" spans="1:21" outlineLevel="1">
      <c r="A15" s="58">
        <v>2045</v>
      </c>
      <c r="B15" s="21">
        <f t="shared" si="0"/>
        <v>0</v>
      </c>
      <c r="C15" s="21">
        <f>B15-Baseline!B15</f>
        <v>434.92686581996611</v>
      </c>
      <c r="D15" s="21">
        <f t="shared" si="1"/>
        <v>0</v>
      </c>
      <c r="E15" s="21">
        <f>D15-Baseline!D15</f>
        <v>380.43116081378525</v>
      </c>
      <c r="F15" s="21">
        <f t="shared" si="2"/>
        <v>0</v>
      </c>
      <c r="G15" s="21">
        <f>F15-Baseline!F15</f>
        <v>489.44313507323136</v>
      </c>
      <c r="I15" s="436"/>
      <c r="J15" s="437"/>
      <c r="K15" s="437"/>
      <c r="L15" s="437"/>
      <c r="M15" s="437"/>
      <c r="N15" s="438"/>
      <c r="P15" s="436"/>
      <c r="Q15" s="437"/>
      <c r="R15" s="437"/>
      <c r="S15" s="437"/>
      <c r="T15" s="437"/>
      <c r="U15" s="438"/>
    </row>
    <row r="16" spans="1:21" outlineLevel="1">
      <c r="A16" s="58">
        <v>2050</v>
      </c>
      <c r="B16" s="21">
        <f t="shared" si="0"/>
        <v>0</v>
      </c>
      <c r="C16" s="21">
        <f>B16-Baseline!B16</f>
        <v>554.34335011459973</v>
      </c>
      <c r="D16" s="21">
        <f t="shared" si="1"/>
        <v>0</v>
      </c>
      <c r="E16" s="21">
        <f>D16-Baseline!D16</f>
        <v>487.04603862121542</v>
      </c>
      <c r="F16" s="21">
        <f t="shared" si="2"/>
        <v>0</v>
      </c>
      <c r="G16" s="21">
        <f>F16-Baseline!F16</f>
        <v>621.63025917491268</v>
      </c>
      <c r="I16" s="436"/>
      <c r="J16" s="437"/>
      <c r="K16" s="437"/>
      <c r="L16" s="437"/>
      <c r="M16" s="437"/>
      <c r="N16" s="438"/>
      <c r="P16" s="436"/>
      <c r="Q16" s="437"/>
      <c r="R16" s="437"/>
      <c r="S16" s="437"/>
      <c r="T16" s="437"/>
      <c r="U16" s="438"/>
    </row>
    <row r="17" spans="1:21" outlineLevel="1">
      <c r="A17" s="58">
        <v>2060</v>
      </c>
      <c r="B17" s="21">
        <f t="shared" si="0"/>
        <v>0</v>
      </c>
      <c r="C17" s="21">
        <f>B17-Baseline!B17</f>
        <v>978.3868697906704</v>
      </c>
      <c r="D17" s="21">
        <f t="shared" si="1"/>
        <v>0</v>
      </c>
      <c r="E17" s="21">
        <f>D17-Baseline!D17</f>
        <v>887.23356950508753</v>
      </c>
      <c r="F17" s="21">
        <f t="shared" si="2"/>
        <v>0</v>
      </c>
      <c r="G17" s="21">
        <f>F17-Baseline!F17</f>
        <v>1069.3090742145744</v>
      </c>
      <c r="I17" s="436"/>
      <c r="J17" s="437"/>
      <c r="K17" s="437"/>
      <c r="L17" s="437"/>
      <c r="M17" s="437"/>
      <c r="N17" s="438"/>
      <c r="P17" s="436"/>
      <c r="Q17" s="437"/>
      <c r="R17" s="437"/>
      <c r="S17" s="437"/>
      <c r="T17" s="437"/>
      <c r="U17" s="438"/>
    </row>
    <row r="18" spans="1:21" outlineLevel="1">
      <c r="A18" s="58">
        <v>2070</v>
      </c>
      <c r="B18" s="21">
        <f t="shared" si="0"/>
        <v>0</v>
      </c>
      <c r="C18" s="21">
        <f>B18-Baseline!B18</f>
        <v>1434.5832605726491</v>
      </c>
      <c r="D18" s="21">
        <f t="shared" si="1"/>
        <v>0</v>
      </c>
      <c r="E18" s="21">
        <f>D18-Baseline!D18</f>
        <v>1321.3109122752116</v>
      </c>
      <c r="F18" s="21">
        <f t="shared" si="2"/>
        <v>0</v>
      </c>
      <c r="G18" s="21">
        <f>F18-Baseline!F18</f>
        <v>1547.2453361756861</v>
      </c>
      <c r="I18" s="439"/>
      <c r="J18" s="440"/>
      <c r="K18" s="440"/>
      <c r="L18" s="440"/>
      <c r="M18" s="440"/>
      <c r="N18" s="441"/>
      <c r="P18" s="439"/>
      <c r="Q18" s="440"/>
      <c r="R18" s="440"/>
      <c r="S18" s="440"/>
      <c r="T18" s="440"/>
      <c r="U18" s="441"/>
    </row>
    <row r="19" spans="1:21" ht="14" outlineLevel="1" thickBot="1">
      <c r="A19" s="442"/>
      <c r="B19" s="442"/>
      <c r="I19" s="250"/>
      <c r="J19" s="251"/>
      <c r="K19" s="251"/>
      <c r="L19" s="251"/>
      <c r="M19" s="251"/>
      <c r="N19" s="251"/>
      <c r="P19" s="249"/>
      <c r="Q19" s="249"/>
      <c r="R19" s="249"/>
      <c r="S19" s="249"/>
      <c r="T19" s="249"/>
      <c r="U19" s="232"/>
    </row>
    <row r="20" spans="1:21" ht="26.25" customHeight="1" outlineLevel="1">
      <c r="A20" s="54" t="s">
        <v>365</v>
      </c>
      <c r="B20" s="55">
        <f>Baseline!B20</f>
        <v>0.33700000000000002</v>
      </c>
      <c r="E20" s="154"/>
      <c r="I20" s="431" t="s">
        <v>366</v>
      </c>
      <c r="J20" s="432"/>
      <c r="K20" s="432"/>
      <c r="L20" s="432"/>
      <c r="M20" s="432"/>
      <c r="N20" s="433"/>
      <c r="P20" s="431" t="s">
        <v>367</v>
      </c>
      <c r="Q20" s="432"/>
      <c r="R20" s="432"/>
      <c r="S20" s="432"/>
      <c r="T20" s="432"/>
      <c r="U20" s="433"/>
    </row>
    <row r="21" spans="1:21" ht="12.75" customHeight="1" outlineLevel="1">
      <c r="A21" s="154"/>
      <c r="B21" s="155"/>
      <c r="I21" s="477"/>
      <c r="J21" s="434"/>
      <c r="K21" s="434"/>
      <c r="L21" s="434"/>
      <c r="M21" s="434"/>
      <c r="N21" s="435"/>
      <c r="P21" s="477"/>
      <c r="Q21" s="434"/>
      <c r="R21" s="434"/>
      <c r="S21" s="434"/>
      <c r="T21" s="434"/>
      <c r="U21" s="435"/>
    </row>
    <row r="22" spans="1:21" ht="12.75" customHeight="1" outlineLevel="1">
      <c r="A22" s="154"/>
      <c r="B22" s="155"/>
      <c r="I22" s="436"/>
      <c r="J22" s="437"/>
      <c r="K22" s="437"/>
      <c r="L22" s="437"/>
      <c r="M22" s="437"/>
      <c r="N22" s="438"/>
      <c r="P22" s="436"/>
      <c r="Q22" s="437"/>
      <c r="R22" s="437"/>
      <c r="S22" s="437"/>
      <c r="T22" s="437"/>
      <c r="U22" s="438"/>
    </row>
    <row r="23" spans="1:21" outlineLevel="1">
      <c r="A23" s="154"/>
      <c r="B23" s="457" t="s">
        <v>369</v>
      </c>
      <c r="C23" s="458"/>
      <c r="D23" s="458"/>
      <c r="E23" s="458"/>
      <c r="F23" s="458"/>
      <c r="G23" s="459"/>
      <c r="I23" s="436"/>
      <c r="J23" s="437"/>
      <c r="K23" s="437"/>
      <c r="L23" s="437"/>
      <c r="M23" s="437"/>
      <c r="N23" s="438"/>
      <c r="P23" s="436"/>
      <c r="Q23" s="437"/>
      <c r="R23" s="437"/>
      <c r="S23" s="437"/>
      <c r="T23" s="437"/>
      <c r="U23" s="438"/>
    </row>
    <row r="24" spans="1:21" outlineLevel="1">
      <c r="B24" s="17">
        <v>2027</v>
      </c>
      <c r="C24" s="17">
        <v>2028</v>
      </c>
      <c r="D24" s="17">
        <v>2029</v>
      </c>
      <c r="E24" s="17">
        <v>2030</v>
      </c>
      <c r="F24" s="17">
        <v>2031</v>
      </c>
      <c r="G24" s="17" t="s">
        <v>370</v>
      </c>
      <c r="I24" s="436"/>
      <c r="J24" s="437"/>
      <c r="K24" s="437"/>
      <c r="L24" s="437"/>
      <c r="M24" s="437"/>
      <c r="N24" s="438"/>
      <c r="P24" s="436"/>
      <c r="Q24" s="437"/>
      <c r="R24" s="437"/>
      <c r="S24" s="437"/>
      <c r="T24" s="437"/>
      <c r="U24" s="438"/>
    </row>
    <row r="25" spans="1:21" ht="14" outlineLevel="1" thickBot="1">
      <c r="B25" s="30" t="s">
        <v>371</v>
      </c>
      <c r="C25" s="30" t="s">
        <v>371</v>
      </c>
      <c r="D25" s="30" t="s">
        <v>371</v>
      </c>
      <c r="E25" s="30" t="s">
        <v>371</v>
      </c>
      <c r="F25" s="30" t="s">
        <v>371</v>
      </c>
      <c r="G25" s="30" t="s">
        <v>371</v>
      </c>
      <c r="I25" s="436"/>
      <c r="J25" s="437"/>
      <c r="K25" s="437"/>
      <c r="L25" s="437"/>
      <c r="M25" s="437"/>
      <c r="N25" s="438"/>
      <c r="P25" s="436"/>
      <c r="Q25" s="437"/>
      <c r="R25" s="437"/>
      <c r="S25" s="437"/>
      <c r="T25" s="437"/>
      <c r="U25" s="438"/>
    </row>
    <row r="26" spans="1:21" outlineLevel="1">
      <c r="A26" s="54" t="s">
        <v>372</v>
      </c>
      <c r="B26" s="21">
        <f>E64</f>
        <v>0</v>
      </c>
      <c r="C26" s="21">
        <f>F64</f>
        <v>0</v>
      </c>
      <c r="D26" s="21">
        <f>G64</f>
        <v>0</v>
      </c>
      <c r="E26" s="21">
        <f>H64</f>
        <v>0</v>
      </c>
      <c r="F26" s="21">
        <f>I64</f>
        <v>0</v>
      </c>
      <c r="G26" s="21">
        <f>SUM(J64:BB64)</f>
        <v>0</v>
      </c>
      <c r="I26" s="436"/>
      <c r="J26" s="437"/>
      <c r="K26" s="437"/>
      <c r="L26" s="437"/>
      <c r="M26" s="437"/>
      <c r="N26" s="438"/>
      <c r="P26" s="436"/>
      <c r="Q26" s="437"/>
      <c r="R26" s="437"/>
      <c r="S26" s="437"/>
      <c r="T26" s="437"/>
      <c r="U26" s="438"/>
    </row>
    <row r="27" spans="1:21" outlineLevel="1">
      <c r="A27" s="54" t="s">
        <v>373</v>
      </c>
      <c r="B27" s="21">
        <f>E71+E77</f>
        <v>0</v>
      </c>
      <c r="C27" s="21">
        <f>F71+F77</f>
        <v>0</v>
      </c>
      <c r="D27" s="21">
        <f>G71+G77</f>
        <v>0</v>
      </c>
      <c r="E27" s="21">
        <f>H71+H77</f>
        <v>0</v>
      </c>
      <c r="F27" s="21">
        <f>I71+I77</f>
        <v>0</v>
      </c>
      <c r="G27" s="21">
        <f>SUM(J71:BB71)+SUM(J77:BB77)</f>
        <v>0</v>
      </c>
      <c r="I27" s="436"/>
      <c r="J27" s="437"/>
      <c r="K27" s="437"/>
      <c r="L27" s="437"/>
      <c r="M27" s="437"/>
      <c r="N27" s="438"/>
      <c r="P27" s="436"/>
      <c r="Q27" s="437"/>
      <c r="R27" s="437"/>
      <c r="S27" s="437"/>
      <c r="T27" s="437"/>
      <c r="U27" s="438"/>
    </row>
    <row r="28" spans="1:21" outlineLevel="1">
      <c r="A28" s="154"/>
      <c r="B28" s="248"/>
      <c r="C28" s="248"/>
      <c r="D28" s="248"/>
      <c r="E28" s="248"/>
      <c r="F28" s="248"/>
      <c r="G28" s="248"/>
      <c r="I28" s="436"/>
      <c r="J28" s="437"/>
      <c r="K28" s="437"/>
      <c r="L28" s="437"/>
      <c r="M28" s="437"/>
      <c r="N28" s="438"/>
      <c r="P28" s="436"/>
      <c r="Q28" s="437"/>
      <c r="R28" s="437"/>
      <c r="S28" s="437"/>
      <c r="T28" s="437"/>
      <c r="U28" s="438"/>
    </row>
    <row r="29" spans="1:21" ht="14" outlineLevel="1" thickBot="1">
      <c r="A29" s="154"/>
      <c r="B29" s="248"/>
      <c r="C29" s="248"/>
      <c r="D29" s="248"/>
      <c r="E29" s="248"/>
      <c r="F29" s="248"/>
      <c r="G29" s="248"/>
      <c r="I29" s="436"/>
      <c r="J29" s="437"/>
      <c r="K29" s="437"/>
      <c r="L29" s="437"/>
      <c r="M29" s="437"/>
      <c r="N29" s="438"/>
      <c r="P29" s="436"/>
      <c r="Q29" s="437"/>
      <c r="R29" s="437"/>
      <c r="S29" s="437"/>
      <c r="T29" s="437"/>
      <c r="U29" s="438"/>
    </row>
    <row r="30" spans="1:21" ht="14" outlineLevel="1" thickBot="1">
      <c r="A30" s="308"/>
      <c r="B30" s="309" t="s">
        <v>374</v>
      </c>
      <c r="C30" s="310" t="s">
        <v>375</v>
      </c>
      <c r="D30" s="461" t="s">
        <v>325</v>
      </c>
      <c r="E30" s="462"/>
      <c r="F30" s="462"/>
      <c r="G30" s="463"/>
      <c r="I30" s="436"/>
      <c r="J30" s="437"/>
      <c r="K30" s="437"/>
      <c r="L30" s="437"/>
      <c r="M30" s="437"/>
      <c r="N30" s="438"/>
      <c r="P30" s="436"/>
      <c r="Q30" s="437"/>
      <c r="R30" s="437"/>
      <c r="S30" s="437"/>
      <c r="T30" s="437"/>
      <c r="U30" s="438"/>
    </row>
    <row r="31" spans="1:21" outlineLevel="1">
      <c r="A31" s="454" t="s">
        <v>376</v>
      </c>
      <c r="B31" s="311"/>
      <c r="C31" s="307"/>
      <c r="D31" s="405"/>
      <c r="E31" s="405"/>
      <c r="F31" s="405"/>
      <c r="G31" s="406"/>
      <c r="I31" s="436"/>
      <c r="J31" s="437"/>
      <c r="K31" s="437"/>
      <c r="L31" s="437"/>
      <c r="M31" s="437"/>
      <c r="N31" s="438"/>
      <c r="P31" s="436"/>
      <c r="Q31" s="437"/>
      <c r="R31" s="437"/>
      <c r="S31" s="437"/>
      <c r="T31" s="437"/>
      <c r="U31" s="438"/>
    </row>
    <row r="32" spans="1:21" outlineLevel="1">
      <c r="A32" s="454"/>
      <c r="B32" s="312"/>
      <c r="C32" s="252"/>
      <c r="D32" s="403"/>
      <c r="E32" s="403"/>
      <c r="F32" s="403"/>
      <c r="G32" s="404"/>
      <c r="I32" s="436"/>
      <c r="J32" s="437"/>
      <c r="K32" s="437"/>
      <c r="L32" s="437"/>
      <c r="M32" s="437"/>
      <c r="N32" s="438"/>
      <c r="P32" s="436"/>
      <c r="Q32" s="437"/>
      <c r="R32" s="437"/>
      <c r="S32" s="437"/>
      <c r="T32" s="437"/>
      <c r="U32" s="438"/>
    </row>
    <row r="33" spans="1:21" outlineLevel="1">
      <c r="A33" s="454"/>
      <c r="B33" s="312"/>
      <c r="C33" s="252"/>
      <c r="D33" s="403"/>
      <c r="E33" s="403"/>
      <c r="F33" s="403"/>
      <c r="G33" s="404"/>
      <c r="I33" s="436"/>
      <c r="J33" s="437"/>
      <c r="K33" s="437"/>
      <c r="L33" s="437"/>
      <c r="M33" s="437"/>
      <c r="N33" s="438"/>
      <c r="P33" s="436"/>
      <c r="Q33" s="437"/>
      <c r="R33" s="437"/>
      <c r="S33" s="437"/>
      <c r="T33" s="437"/>
      <c r="U33" s="438"/>
    </row>
    <row r="34" spans="1:21" outlineLevel="1">
      <c r="A34" s="454"/>
      <c r="B34" s="312"/>
      <c r="C34" s="252"/>
      <c r="D34" s="403"/>
      <c r="E34" s="403"/>
      <c r="F34" s="403"/>
      <c r="G34" s="404"/>
      <c r="I34" s="436"/>
      <c r="J34" s="437"/>
      <c r="K34" s="437"/>
      <c r="L34" s="437"/>
      <c r="M34" s="437"/>
      <c r="N34" s="438"/>
      <c r="P34" s="436"/>
      <c r="Q34" s="437"/>
      <c r="R34" s="437"/>
      <c r="S34" s="437"/>
      <c r="T34" s="437"/>
      <c r="U34" s="438"/>
    </row>
    <row r="35" spans="1:21" outlineLevel="1">
      <c r="A35" s="454"/>
      <c r="B35" s="312"/>
      <c r="C35" s="252"/>
      <c r="D35" s="403"/>
      <c r="E35" s="403"/>
      <c r="F35" s="403"/>
      <c r="G35" s="404"/>
      <c r="I35" s="436"/>
      <c r="J35" s="437"/>
      <c r="K35" s="437"/>
      <c r="L35" s="437"/>
      <c r="M35" s="437"/>
      <c r="N35" s="438"/>
      <c r="P35" s="436"/>
      <c r="Q35" s="437"/>
      <c r="R35" s="437"/>
      <c r="S35" s="437"/>
      <c r="T35" s="437"/>
      <c r="U35" s="438"/>
    </row>
    <row r="36" spans="1:21" outlineLevel="1">
      <c r="A36" s="454"/>
      <c r="B36" s="312"/>
      <c r="C36" s="252"/>
      <c r="D36" s="403"/>
      <c r="E36" s="403"/>
      <c r="F36" s="403"/>
      <c r="G36" s="404"/>
      <c r="I36" s="436"/>
      <c r="J36" s="437"/>
      <c r="K36" s="437"/>
      <c r="L36" s="437"/>
      <c r="M36" s="437"/>
      <c r="N36" s="438"/>
      <c r="P36" s="436"/>
      <c r="Q36" s="437"/>
      <c r="R36" s="437"/>
      <c r="S36" s="437"/>
      <c r="T36" s="437"/>
      <c r="U36" s="438"/>
    </row>
    <row r="37" spans="1:21" outlineLevel="1">
      <c r="A37" s="454"/>
      <c r="B37" s="312"/>
      <c r="C37" s="252"/>
      <c r="D37" s="403"/>
      <c r="E37" s="403"/>
      <c r="F37" s="403"/>
      <c r="G37" s="404"/>
      <c r="I37" s="436"/>
      <c r="J37" s="437"/>
      <c r="K37" s="437"/>
      <c r="L37" s="437"/>
      <c r="M37" s="437"/>
      <c r="N37" s="438"/>
      <c r="P37" s="436"/>
      <c r="Q37" s="437"/>
      <c r="R37" s="437"/>
      <c r="S37" s="437"/>
      <c r="T37" s="437"/>
      <c r="U37" s="438"/>
    </row>
    <row r="38" spans="1:21" outlineLevel="1">
      <c r="A38" s="454"/>
      <c r="B38" s="312"/>
      <c r="C38" s="252"/>
      <c r="D38" s="403"/>
      <c r="E38" s="403"/>
      <c r="F38" s="403"/>
      <c r="G38" s="404"/>
      <c r="I38" s="436"/>
      <c r="J38" s="437"/>
      <c r="K38" s="437"/>
      <c r="L38" s="437"/>
      <c r="M38" s="437"/>
      <c r="N38" s="438"/>
      <c r="P38" s="436"/>
      <c r="Q38" s="437"/>
      <c r="R38" s="437"/>
      <c r="S38" s="437"/>
      <c r="T38" s="437"/>
      <c r="U38" s="438"/>
    </row>
    <row r="39" spans="1:21" outlineLevel="1">
      <c r="A39" s="454"/>
      <c r="B39" s="312"/>
      <c r="C39" s="252"/>
      <c r="D39" s="403"/>
      <c r="E39" s="403"/>
      <c r="F39" s="403"/>
      <c r="G39" s="404"/>
      <c r="I39" s="436"/>
      <c r="J39" s="437"/>
      <c r="K39" s="437"/>
      <c r="L39" s="437"/>
      <c r="M39" s="437"/>
      <c r="N39" s="438"/>
      <c r="P39" s="436"/>
      <c r="Q39" s="437"/>
      <c r="R39" s="437"/>
      <c r="S39" s="437"/>
      <c r="T39" s="437"/>
      <c r="U39" s="438"/>
    </row>
    <row r="40" spans="1:21" ht="14" outlineLevel="1" thickBot="1">
      <c r="A40" s="455"/>
      <c r="B40" s="313"/>
      <c r="C40" s="314"/>
      <c r="D40" s="464"/>
      <c r="E40" s="464"/>
      <c r="F40" s="464"/>
      <c r="G40" s="465"/>
      <c r="I40" s="436"/>
      <c r="J40" s="437"/>
      <c r="K40" s="437"/>
      <c r="L40" s="437"/>
      <c r="M40" s="437"/>
      <c r="N40" s="438"/>
      <c r="P40" s="436"/>
      <c r="Q40" s="437"/>
      <c r="R40" s="437"/>
      <c r="S40" s="437"/>
      <c r="T40" s="437"/>
      <c r="U40" s="438"/>
    </row>
    <row r="41" spans="1:21" outlineLevel="1">
      <c r="A41" s="154"/>
      <c r="B41" s="248"/>
      <c r="C41" s="248"/>
      <c r="D41" s="248"/>
      <c r="E41" s="248"/>
      <c r="F41" s="248"/>
      <c r="G41" s="248"/>
      <c r="I41" s="436"/>
      <c r="J41" s="437"/>
      <c r="K41" s="437"/>
      <c r="L41" s="437"/>
      <c r="M41" s="437"/>
      <c r="N41" s="438"/>
      <c r="P41" s="436"/>
      <c r="Q41" s="437"/>
      <c r="R41" s="437"/>
      <c r="S41" s="437"/>
      <c r="T41" s="437"/>
      <c r="U41" s="438"/>
    </row>
    <row r="42" spans="1:21" outlineLevel="1">
      <c r="A42" s="154"/>
      <c r="B42" s="248"/>
      <c r="C42" s="248"/>
      <c r="D42" s="248"/>
      <c r="E42" s="248"/>
      <c r="F42" s="248"/>
      <c r="G42" s="248"/>
      <c r="I42" s="436"/>
      <c r="J42" s="437"/>
      <c r="K42" s="437"/>
      <c r="L42" s="437"/>
      <c r="M42" s="437"/>
      <c r="N42" s="438"/>
      <c r="P42" s="436"/>
      <c r="Q42" s="437"/>
      <c r="R42" s="437"/>
      <c r="S42" s="437"/>
      <c r="T42" s="437"/>
      <c r="U42" s="438"/>
    </row>
    <row r="43" spans="1:21" outlineLevel="1">
      <c r="A43" s="154"/>
      <c r="B43" s="248"/>
      <c r="C43" s="248"/>
      <c r="D43" s="248"/>
      <c r="E43" s="248"/>
      <c r="F43" s="248"/>
      <c r="G43" s="248"/>
      <c r="I43" s="436"/>
      <c r="J43" s="437"/>
      <c r="K43" s="437"/>
      <c r="L43" s="437"/>
      <c r="M43" s="437"/>
      <c r="N43" s="438"/>
      <c r="P43" s="436"/>
      <c r="Q43" s="437"/>
      <c r="R43" s="437"/>
      <c r="S43" s="437"/>
      <c r="T43" s="437"/>
      <c r="U43" s="438"/>
    </row>
    <row r="44" spans="1:21" outlineLevel="1">
      <c r="A44" s="154"/>
      <c r="B44" s="248"/>
      <c r="C44" s="248"/>
      <c r="D44" s="248"/>
      <c r="E44" s="248"/>
      <c r="F44" s="248"/>
      <c r="G44" s="248"/>
      <c r="I44" s="436"/>
      <c r="J44" s="437"/>
      <c r="K44" s="437"/>
      <c r="L44" s="437"/>
      <c r="M44" s="437"/>
      <c r="N44" s="438"/>
      <c r="P44" s="436"/>
      <c r="Q44" s="437"/>
      <c r="R44" s="437"/>
      <c r="S44" s="437"/>
      <c r="T44" s="437"/>
      <c r="U44" s="438"/>
    </row>
    <row r="45" spans="1:21" outlineLevel="1">
      <c r="A45" s="154"/>
      <c r="B45" s="248"/>
      <c r="C45" s="248"/>
      <c r="D45" s="248"/>
      <c r="E45" s="248"/>
      <c r="F45" s="248"/>
      <c r="G45" s="248"/>
      <c r="I45" s="439"/>
      <c r="J45" s="440"/>
      <c r="K45" s="440"/>
      <c r="L45" s="440"/>
      <c r="M45" s="440"/>
      <c r="N45" s="441"/>
      <c r="P45" s="439"/>
      <c r="Q45" s="440"/>
      <c r="R45" s="440"/>
      <c r="S45" s="440"/>
      <c r="T45" s="440"/>
      <c r="U45" s="441"/>
    </row>
    <row r="46" spans="1:21" outlineLevel="1">
      <c r="A46" s="154"/>
      <c r="B46" s="248"/>
      <c r="C46" s="248"/>
      <c r="D46" s="248"/>
      <c r="E46" s="248"/>
      <c r="F46" s="248"/>
      <c r="G46" s="248"/>
    </row>
    <row r="47" spans="1:21">
      <c r="A47" s="154"/>
      <c r="B47" s="155"/>
    </row>
    <row r="48" spans="1:21" ht="15">
      <c r="A48" s="12" t="s">
        <v>379</v>
      </c>
    </row>
    <row r="49" spans="1:54" ht="15" outlineLevel="1">
      <c r="A49" s="12"/>
    </row>
    <row r="50" spans="1:54" ht="14" outlineLevel="1" thickBot="1">
      <c r="A50" s="4" t="s">
        <v>380</v>
      </c>
    </row>
    <row r="51" spans="1:54" outlineLevel="2">
      <c r="B51" s="19"/>
      <c r="C51" s="19"/>
      <c r="D51" s="19"/>
      <c r="E51" s="466" t="s">
        <v>272</v>
      </c>
      <c r="F51" s="456"/>
      <c r="G51" s="456"/>
      <c r="H51" s="456"/>
      <c r="I51" s="456"/>
      <c r="J51" s="456" t="s">
        <v>273</v>
      </c>
      <c r="K51" s="456"/>
      <c r="L51" s="456"/>
      <c r="M51" s="456"/>
      <c r="N51" s="456"/>
      <c r="O51" s="456" t="s">
        <v>274</v>
      </c>
      <c r="P51" s="456"/>
      <c r="Q51" s="456"/>
      <c r="R51" s="456"/>
      <c r="S51" s="456"/>
      <c r="T51" s="456" t="s">
        <v>275</v>
      </c>
      <c r="U51" s="456"/>
      <c r="V51" s="456"/>
      <c r="W51" s="456"/>
      <c r="X51" s="456"/>
      <c r="Y51" s="456" t="s">
        <v>381</v>
      </c>
      <c r="Z51" s="456"/>
      <c r="AA51" s="456"/>
      <c r="AB51" s="456"/>
      <c r="AC51" s="456"/>
      <c r="AD51" s="456" t="s">
        <v>382</v>
      </c>
      <c r="AE51" s="456"/>
      <c r="AF51" s="456"/>
      <c r="AG51" s="456"/>
      <c r="AH51" s="456"/>
      <c r="AI51" s="456" t="s">
        <v>383</v>
      </c>
      <c r="AJ51" s="456"/>
      <c r="AK51" s="456"/>
      <c r="AL51" s="456"/>
      <c r="AM51" s="456"/>
      <c r="AN51" s="456" t="s">
        <v>384</v>
      </c>
      <c r="AO51" s="456"/>
      <c r="AP51" s="456"/>
      <c r="AQ51" s="456"/>
      <c r="AR51" s="456"/>
      <c r="AS51" s="456" t="s">
        <v>385</v>
      </c>
      <c r="AT51" s="456"/>
      <c r="AU51" s="456"/>
      <c r="AV51" s="456"/>
      <c r="AW51" s="456"/>
      <c r="AX51" s="456" t="s">
        <v>386</v>
      </c>
      <c r="AY51" s="456"/>
      <c r="AZ51" s="456"/>
      <c r="BA51" s="456"/>
      <c r="BB51" s="460"/>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374</v>
      </c>
      <c r="C53" s="19" t="s">
        <v>387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43" t="s">
        <v>388</v>
      </c>
      <c r="B54" s="127"/>
      <c r="C54" s="127"/>
      <c r="D54" s="124" t="s">
        <v>389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44"/>
      <c r="B55" s="36"/>
      <c r="C55" s="121"/>
      <c r="D55" s="2" t="s">
        <v>389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44"/>
      <c r="B56" s="36"/>
      <c r="C56" s="121"/>
      <c r="D56" s="2" t="s">
        <v>389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44"/>
      <c r="B57" s="36"/>
      <c r="C57" s="121"/>
      <c r="D57" s="2" t="s">
        <v>389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44"/>
      <c r="B58" s="36"/>
      <c r="C58" s="121"/>
      <c r="D58" s="2" t="s">
        <v>389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44"/>
      <c r="B59" s="36"/>
      <c r="C59" s="121"/>
      <c r="D59" s="2" t="s">
        <v>389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44"/>
      <c r="B60" s="36"/>
      <c r="C60" s="121"/>
      <c r="D60" s="2" t="s">
        <v>389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44"/>
      <c r="B61" s="36"/>
      <c r="C61" s="121"/>
      <c r="D61" s="2" t="s">
        <v>389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44"/>
      <c r="B62" s="36"/>
      <c r="C62" s="121"/>
      <c r="D62" s="2" t="s">
        <v>389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44"/>
      <c r="B63" s="36"/>
      <c r="C63" s="121"/>
      <c r="D63" s="2" t="s">
        <v>389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45"/>
      <c r="B64" s="122" t="s">
        <v>390</v>
      </c>
      <c r="C64" s="296" t="s">
        <v>391</v>
      </c>
      <c r="D64" s="123" t="s">
        <v>389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51" t="s">
        <v>392</v>
      </c>
      <c r="B66" s="266"/>
      <c r="C66" s="267"/>
      <c r="D66" s="268" t="s">
        <v>389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52"/>
      <c r="B67" s="252"/>
      <c r="C67" s="267"/>
      <c r="D67" s="269" t="s">
        <v>389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52"/>
      <c r="B68" s="252"/>
      <c r="C68" s="267"/>
      <c r="D68" s="269" t="s">
        <v>389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52"/>
      <c r="B69" s="252"/>
      <c r="C69" s="267"/>
      <c r="D69" s="269" t="s">
        <v>389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52"/>
      <c r="B70" s="252"/>
      <c r="C70" s="267"/>
      <c r="D70" s="269" t="s">
        <v>389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53"/>
      <c r="B71" s="122" t="s">
        <v>393</v>
      </c>
      <c r="C71" s="123"/>
      <c r="D71" s="270" t="s">
        <v>389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51" t="s">
        <v>394</v>
      </c>
      <c r="B75" s="127" t="s">
        <v>395</v>
      </c>
      <c r="C75" s="274"/>
      <c r="D75" s="124" t="s">
        <v>389</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52"/>
      <c r="B76" s="121"/>
      <c r="C76" s="272"/>
      <c r="D76" s="2" t="s">
        <v>389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53"/>
      <c r="B77" s="273" t="s">
        <v>396</v>
      </c>
      <c r="C77" s="271"/>
      <c r="D77" s="123" t="s">
        <v>389</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398</v>
      </c>
      <c r="C81" s="6" t="s">
        <v>399</v>
      </c>
      <c r="D81" t="s">
        <v>400</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401</v>
      </c>
      <c r="C82" t="s">
        <v>402</v>
      </c>
      <c r="D82" t="s">
        <v>389</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403</v>
      </c>
      <c r="C83" t="s">
        <v>404</v>
      </c>
      <c r="D83" t="s">
        <v>389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405</v>
      </c>
      <c r="C84" t="s">
        <v>406</v>
      </c>
      <c r="D84" t="s">
        <v>389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407</v>
      </c>
      <c r="C85" t="s">
        <v>408</v>
      </c>
      <c r="D85" t="s">
        <v>389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409</v>
      </c>
      <c r="C86" t="s">
        <v>410</v>
      </c>
      <c r="D86" t="s">
        <v>389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411</v>
      </c>
      <c r="C87" t="s">
        <v>412</v>
      </c>
      <c r="D87" t="s">
        <v>389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413</v>
      </c>
      <c r="C88" t="s">
        <v>414</v>
      </c>
      <c r="D88" t="s">
        <v>389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415</v>
      </c>
      <c r="C89" t="s">
        <v>416</v>
      </c>
      <c r="D89" t="s">
        <v>389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417</v>
      </c>
      <c r="C90" t="s">
        <v>418</v>
      </c>
      <c r="D90" t="s">
        <v>389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419</v>
      </c>
      <c r="C91" t="s">
        <v>420</v>
      </c>
      <c r="D91" t="s">
        <v>389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421</v>
      </c>
      <c r="C92" t="s">
        <v>422</v>
      </c>
      <c r="D92" t="s">
        <v>389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423</v>
      </c>
      <c r="C93" t="s">
        <v>424</v>
      </c>
      <c r="D93" t="s">
        <v>389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425</v>
      </c>
      <c r="C94" t="s">
        <v>426</v>
      </c>
      <c r="D94" t="s">
        <v>389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427</v>
      </c>
      <c r="C95" t="s">
        <v>428</v>
      </c>
      <c r="D95" t="s">
        <v>389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429</v>
      </c>
      <c r="C96" t="s">
        <v>430</v>
      </c>
      <c r="D96" t="s">
        <v>389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431</v>
      </c>
      <c r="C97" t="s">
        <v>432</v>
      </c>
      <c r="D97" t="s">
        <v>389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433</v>
      </c>
      <c r="C98" t="s">
        <v>434</v>
      </c>
      <c r="D98" t="s">
        <v>389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435</v>
      </c>
      <c r="C99" t="s">
        <v>436</v>
      </c>
      <c r="D99" t="s">
        <v>389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437</v>
      </c>
      <c r="C100" t="s">
        <v>438</v>
      </c>
      <c r="D100" t="s">
        <v>389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439</v>
      </c>
      <c r="C101" t="s">
        <v>440</v>
      </c>
      <c r="D101" t="s">
        <v>389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441</v>
      </c>
      <c r="C102" t="s">
        <v>442</v>
      </c>
      <c r="D102" t="s">
        <v>389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443</v>
      </c>
      <c r="C103" t="s">
        <v>444</v>
      </c>
      <c r="D103" t="s">
        <v>389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445</v>
      </c>
      <c r="C104" t="s">
        <v>446</v>
      </c>
      <c r="D104" t="s">
        <v>389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447</v>
      </c>
      <c r="C105" t="s">
        <v>448</v>
      </c>
      <c r="D105" t="s">
        <v>389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449</v>
      </c>
      <c r="C106" t="s">
        <v>450</v>
      </c>
      <c r="D106" t="s">
        <v>389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451</v>
      </c>
      <c r="C107" t="s">
        <v>452</v>
      </c>
      <c r="D107" t="s">
        <v>389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526</v>
      </c>
      <c r="C108" t="s">
        <v>527</v>
      </c>
      <c r="D108" t="s">
        <v>389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528</v>
      </c>
      <c r="C109" t="s">
        <v>529</v>
      </c>
      <c r="D109" t="s">
        <v>389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530</v>
      </c>
      <c r="C110" t="s">
        <v>531</v>
      </c>
      <c r="D110" t="s">
        <v>389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532</v>
      </c>
      <c r="C111" t="s">
        <v>533</v>
      </c>
      <c r="D111" t="s">
        <v>389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534</v>
      </c>
      <c r="C112" t="s">
        <v>535</v>
      </c>
      <c r="D112" t="s">
        <v>389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536</v>
      </c>
      <c r="C113" t="s">
        <v>537</v>
      </c>
      <c r="D113" t="s">
        <v>389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538</v>
      </c>
      <c r="C114" t="s">
        <v>539</v>
      </c>
      <c r="D114" t="s">
        <v>389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540</v>
      </c>
      <c r="C115" t="s">
        <v>541</v>
      </c>
      <c r="D115" t="s">
        <v>389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542</v>
      </c>
      <c r="C116" t="s">
        <v>543</v>
      </c>
      <c r="D116" t="s">
        <v>389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544</v>
      </c>
      <c r="C117" t="s">
        <v>545</v>
      </c>
      <c r="D117" t="s">
        <v>389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546</v>
      </c>
      <c r="C118" t="s">
        <v>547</v>
      </c>
      <c r="D118" t="s">
        <v>389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548</v>
      </c>
      <c r="C119" t="s">
        <v>549</v>
      </c>
      <c r="D119" t="s">
        <v>389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550</v>
      </c>
      <c r="C120" t="s">
        <v>551</v>
      </c>
      <c r="D120" t="s">
        <v>389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552</v>
      </c>
      <c r="C121" t="s">
        <v>553</v>
      </c>
      <c r="D121" t="s">
        <v>389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554</v>
      </c>
      <c r="C122" t="s">
        <v>555</v>
      </c>
      <c r="D122" t="s">
        <v>389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556</v>
      </c>
      <c r="C123" t="s">
        <v>557</v>
      </c>
      <c r="D123" t="s">
        <v>389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558</v>
      </c>
      <c r="C124" t="s">
        <v>559</v>
      </c>
      <c r="D124" t="s">
        <v>389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560</v>
      </c>
      <c r="C125" t="s">
        <v>561</v>
      </c>
      <c r="D125" t="s">
        <v>389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562</v>
      </c>
      <c r="C126" t="s">
        <v>563</v>
      </c>
      <c r="D126" t="s">
        <v>389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564</v>
      </c>
      <c r="C127" t="s">
        <v>565</v>
      </c>
      <c r="D127" t="s">
        <v>389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453</v>
      </c>
      <c r="C128" t="s">
        <v>454</v>
      </c>
      <c r="D128" t="s">
        <v>389</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455</v>
      </c>
      <c r="C129" t="s">
        <v>456</v>
      </c>
      <c r="D129" t="s">
        <v>389</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457</v>
      </c>
      <c r="C130" t="s">
        <v>458</v>
      </c>
      <c r="D130" t="s">
        <v>389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459</v>
      </c>
      <c r="C131" t="s">
        <v>460</v>
      </c>
      <c r="D131" t="s">
        <v>389</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461</v>
      </c>
      <c r="C132" t="s">
        <v>462</v>
      </c>
      <c r="D132" t="s">
        <v>389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463</v>
      </c>
      <c r="C133" s="7" t="s">
        <v>464</v>
      </c>
      <c r="D133" s="7" t="s">
        <v>389</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465</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466</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469</v>
      </c>
      <c r="C142" s="134" t="s">
        <v>159</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46" t="s">
        <v>470</v>
      </c>
      <c r="B143" s="135" t="s">
        <v>284</v>
      </c>
      <c r="C143" s="135" t="s">
        <v>395</v>
      </c>
      <c r="D143" s="135" t="s">
        <v>389</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47"/>
      <c r="B144" s="135" t="s">
        <v>284</v>
      </c>
      <c r="C144" s="135"/>
      <c r="D144" s="135" t="s">
        <v>389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47"/>
      <c r="B145" s="135" t="s">
        <v>284</v>
      </c>
      <c r="C145" s="135"/>
      <c r="D145" s="135" t="s">
        <v>389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47"/>
      <c r="B146" s="135" t="s">
        <v>287</v>
      </c>
      <c r="C146" s="135" t="s">
        <v>471</v>
      </c>
      <c r="D146" s="135" t="s">
        <v>389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47"/>
      <c r="B147" s="135" t="s">
        <v>287</v>
      </c>
      <c r="C147" s="135" t="s">
        <v>472</v>
      </c>
      <c r="D147" s="135" t="s">
        <v>389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47"/>
      <c r="B148" s="135" t="s">
        <v>287</v>
      </c>
      <c r="C148" s="135"/>
      <c r="D148" s="135" t="s">
        <v>389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47"/>
      <c r="B149" s="135" t="s">
        <v>287</v>
      </c>
      <c r="C149" s="135"/>
      <c r="D149" s="135" t="s">
        <v>389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47"/>
      <c r="B150" s="135" t="s">
        <v>290</v>
      </c>
      <c r="C150" s="315" t="s">
        <v>473</v>
      </c>
      <c r="D150" s="135" t="s">
        <v>389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47"/>
      <c r="B151" s="135" t="s">
        <v>290</v>
      </c>
      <c r="C151" s="315" t="s">
        <v>474</v>
      </c>
      <c r="D151" s="135" t="s">
        <v>389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47"/>
      <c r="B152" s="135" t="s">
        <v>290</v>
      </c>
      <c r="C152" s="315" t="s">
        <v>475</v>
      </c>
      <c r="D152" s="135" t="s">
        <v>389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47"/>
      <c r="B153" s="135" t="s">
        <v>476</v>
      </c>
      <c r="C153" s="135"/>
      <c r="D153" s="135" t="s">
        <v>389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48"/>
      <c r="B154" s="135" t="s">
        <v>476</v>
      </c>
      <c r="C154" s="135"/>
      <c r="D154" s="135" t="s">
        <v>389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469</v>
      </c>
      <c r="C157" s="134" t="s">
        <v>159</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46" t="s">
        <v>477</v>
      </c>
      <c r="B158" s="135" t="s">
        <v>284</v>
      </c>
      <c r="C158" s="315" t="s">
        <v>395</v>
      </c>
      <c r="D158" s="135" t="s">
        <v>478</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47"/>
      <c r="B159" s="135" t="s">
        <v>284</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47"/>
      <c r="B160" s="135" t="s">
        <v>284</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47"/>
      <c r="B161" s="135" t="s">
        <v>287</v>
      </c>
      <c r="C161" s="315" t="s">
        <v>471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47"/>
      <c r="B162" s="135" t="s">
        <v>287</v>
      </c>
      <c r="C162" s="315" t="s">
        <v>472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47"/>
      <c r="B163" s="135" t="s">
        <v>287</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47"/>
      <c r="B164" s="135" t="s">
        <v>287</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47"/>
      <c r="B165" s="135" t="s">
        <v>476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47"/>
      <c r="B166" s="135" t="s">
        <v>476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47"/>
      <c r="B167" s="135" t="s">
        <v>476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47"/>
      <c r="B168" s="135" t="s">
        <v>476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48"/>
      <c r="B169" s="135" t="s">
        <v>476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46" t="s">
        <v>482</v>
      </c>
      <c r="B172" s="135" t="s">
        <v>284</v>
      </c>
      <c r="C172" s="135" t="s">
        <v>395</v>
      </c>
      <c r="D172" s="135" t="s">
        <v>389</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47"/>
      <c r="B173" s="135" t="s">
        <v>284</v>
      </c>
      <c r="C173" s="135"/>
      <c r="D173" s="135" t="s">
        <v>389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48"/>
      <c r="B174" s="135" t="s">
        <v>284</v>
      </c>
      <c r="C174" s="135"/>
      <c r="D174" s="135" t="s">
        <v>389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46" t="s">
        <v>483</v>
      </c>
      <c r="B176" s="135" t="s">
        <v>284</v>
      </c>
      <c r="C176" s="135" t="s">
        <v>395</v>
      </c>
      <c r="D176" s="135" t="s">
        <v>389</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47"/>
      <c r="B177" s="135" t="s">
        <v>284</v>
      </c>
      <c r="C177" s="135"/>
      <c r="D177" s="135" t="s">
        <v>389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48"/>
      <c r="B178" s="135" t="s">
        <v>284</v>
      </c>
      <c r="C178" s="135"/>
      <c r="D178" s="135" t="s">
        <v>389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484</v>
      </c>
      <c r="B182" s="19"/>
      <c r="C182" s="19"/>
      <c r="D182" s="19"/>
      <c r="E182" s="15"/>
    </row>
    <row r="183" spans="1:54" ht="15" outlineLevel="1">
      <c r="A183" s="12"/>
      <c r="B183" s="19"/>
      <c r="C183" s="19"/>
      <c r="D183" s="19"/>
      <c r="E183" s="15"/>
    </row>
    <row r="184" spans="1:54" s="4" customFormat="1" outlineLevel="1">
      <c r="A184" s="4" t="s">
        <v>485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49" t="s">
        <v>486</v>
      </c>
      <c r="B186" s="150" t="s">
        <v>487</v>
      </c>
      <c r="C186" s="6" t="s">
        <v>488</v>
      </c>
      <c r="D186" s="10" t="s">
        <v>400</v>
      </c>
      <c r="E186" s="129">
        <f>IF(E53&lt;=($B$10),1,IF((E52-1)&gt;30,(D$186/(1+'Fixed Data'!$B$14)),(1/(1+'Fixed Data'!$B$13)^(E$52-$E$52))))</f>
        <v>1</v>
      </c>
      <c r="F186" s="129">
        <f>IF(F53&lt;=($B$10),1,IF((F52-1)&gt;30,(E$186/(1+'Fixed Data'!$B$14)),(1/(1+'Fixed Data'!$B$13)^(F$52-$E$52))))</f>
        <v>0.96618357487922713</v>
      </c>
      <c r="G186" s="129">
        <f>IF(G53&lt;=($B$10),1,IF((G52-1)&gt;30,(F$186/(1+'Fixed Data'!$B$14)),(1/(1+'Fixed Data'!$B$13)^(G$52-$E$52))))</f>
        <v>0.93351070036640305</v>
      </c>
      <c r="H186" s="129">
        <f>IF(H53&lt;=($B$10),1,IF((H52-1)&gt;30,(G$186/(1+'Fixed Data'!$B$14)),(1/(1+'Fixed Data'!$B$13)^(H$52-$E$52))))</f>
        <v>0.90194270566802237</v>
      </c>
      <c r="I186" s="129">
        <f>IF(I53&lt;=($B$10),1,IF((I52-1)&gt;30,(H$186/(1+'Fixed Data'!$B$14)),(1/(1+'Fixed Data'!$B$13)^(I$52-$E$52))))</f>
        <v>0.87144222769857238</v>
      </c>
      <c r="J186" s="129">
        <f>IF(J53&lt;=($B$10),1,IF((J52-1)&gt;30,(I$186/(1+'Fixed Data'!$B$14)),(1/(1+'Fixed Data'!$B$13)^(J$52-$E$52))))</f>
        <v>0.84197316685852419</v>
      </c>
      <c r="K186" s="129">
        <f>IF(K53&lt;=($B$10),1,IF((K52-1)&gt;30,(J$186/(1+'Fixed Data'!$B$14)),(1/(1+'Fixed Data'!$B$13)^(K$52-$E$52))))</f>
        <v>0.81350064430775282</v>
      </c>
      <c r="L186" s="129">
        <f>IF(L53&lt;=($B$10),1,IF((L52-1)&gt;30,(K$186/(1+'Fixed Data'!$B$14)),(1/(1+'Fixed Data'!$B$13)^(L$52-$E$52))))</f>
        <v>0.78599096068381913</v>
      </c>
      <c r="M186" s="129">
        <f>IF(M53&lt;=($B$10),1,IF((M52-1)&gt;30,(L$186/(1+'Fixed Data'!$B$14)),(1/(1+'Fixed Data'!$B$13)^(M$52-$E$52))))</f>
        <v>0.75941155621625056</v>
      </c>
      <c r="N186" s="129">
        <f>IF(N53&lt;=($B$10),1,IF((N52-1)&gt;30,(M$186/(1+'Fixed Data'!$B$14)),(1/(1+'Fixed Data'!$B$13)^(N$52-$E$52))))</f>
        <v>0.73373097218961414</v>
      </c>
      <c r="O186" s="129">
        <f>IF(O53&lt;=($B$10),1,IF((O52-1)&gt;30,(N$186/(1+'Fixed Data'!$B$14)),(1/(1+'Fixed Data'!$B$13)^(O$52-$E$52))))</f>
        <v>0.70891881370977217</v>
      </c>
      <c r="P186" s="129">
        <f>IF(P53&lt;=($B$10),1,IF((P52-1)&gt;30,(O$186/(1+'Fixed Data'!$B$14)),(1/(1+'Fixed Data'!$B$13)^(P$52-$E$52))))</f>
        <v>0.68494571372924851</v>
      </c>
      <c r="Q186" s="129">
        <f>IF(Q53&lt;=($B$10),1,IF((Q52-1)&gt;30,(P$186/(1+'Fixed Data'!$B$14)),(1/(1+'Fixed Data'!$B$13)^(Q$52-$E$52))))</f>
        <v>0.66178329828912896</v>
      </c>
      <c r="R186" s="129">
        <f>IF(R53&lt;=($B$10),1,IF((R52-1)&gt;30,(Q$186/(1+'Fixed Data'!$B$14)),(1/(1+'Fixed Data'!$B$13)^(R$52-$E$52))))</f>
        <v>0.63940415293635666</v>
      </c>
      <c r="S186" s="129">
        <f>IF(S53&lt;=($B$10),1,IF((S52-1)&gt;30,(R$186/(1+'Fixed Data'!$B$14)),(1/(1+'Fixed Data'!$B$13)^(S$52-$E$52))))</f>
        <v>0.61778179027667302</v>
      </c>
      <c r="T186" s="129">
        <f>IF(T53&lt;=($B$10),1,IF((T52-1)&gt;30,(S$186/(1+'Fixed Data'!$B$14)),(1/(1+'Fixed Data'!$B$13)^(T$52-$E$52))))</f>
        <v>0.59689061862480497</v>
      </c>
      <c r="U186" s="129">
        <f>IF(U53&lt;=($B$10),1,IF((U52-1)&gt;30,(T$186/(1+'Fixed Data'!$B$14)),(1/(1+'Fixed Data'!$B$13)^(U$52-$E$52))))</f>
        <v>0.57670591171478747</v>
      </c>
      <c r="V186" s="129">
        <f>IF(V53&lt;=($B$10),1,IF((V52-1)&gt;30,(U$186/(1+'Fixed Data'!$B$14)),(1/(1+'Fixed Data'!$B$13)^(V$52-$E$52))))</f>
        <v>0.55720377943457733</v>
      </c>
      <c r="W186" s="129">
        <f>IF(W53&lt;=($B$10),1,IF((W52-1)&gt;30,(V$186/(1+'Fixed Data'!$B$14)),(1/(1+'Fixed Data'!$B$13)^(W$52-$E$52))))</f>
        <v>0.53836113955031628</v>
      </c>
      <c r="X186" s="129">
        <f>IF(X53&lt;=($B$10),1,IF((X52-1)&gt;30,(W$186/(1+'Fixed Data'!$B$14)),(1/(1+'Fixed Data'!$B$13)^(X$52-$E$52))))</f>
        <v>0.52015569038677911</v>
      </c>
      <c r="Y186" s="129">
        <f>IF(Y53&lt;=($B$10),1,IF((Y52-1)&gt;30,(X$186/(1+'Fixed Data'!$B$14)),(1/(1+'Fixed Data'!$B$13)^(Y$52-$E$52))))</f>
        <v>0.50256588443167061</v>
      </c>
      <c r="Z186" s="129">
        <f>IF(Z53&lt;=($B$10),1,IF((Z52-1)&gt;30,(Y$186/(1+'Fixed Data'!$B$14)),(1/(1+'Fixed Data'!$B$13)^(Z$52-$E$52))))</f>
        <v>0.48557090283253213</v>
      </c>
      <c r="AA186" s="129">
        <f>IF(AA53&lt;=($B$10),1,IF((AA52-1)&gt;30,(Z$186/(1+'Fixed Data'!$B$14)),(1/(1+'Fixed Data'!$B$13)^(AA$52-$E$52))))</f>
        <v>0.46915063075606966</v>
      </c>
      <c r="AB186" s="129">
        <f>IF(AB53&lt;=($B$10),1,IF((AB52-1)&gt;30,(AA$186/(1+'Fixed Data'!$B$14)),(1/(1+'Fixed Data'!$B$13)^(AB$52-$E$52))))</f>
        <v>0.45328563358074364</v>
      </c>
      <c r="AC186" s="129">
        <f>IF(AC53&lt;=($B$10),1,IF((AC52-1)&gt;30,(AB$186/(1+'Fixed Data'!$B$14)),(1/(1+'Fixed Data'!$B$13)^(AC$52-$E$52))))</f>
        <v>0.43795713389443841</v>
      </c>
      <c r="AD186" s="129">
        <f>IF(AD53&lt;=($B$10),1,IF((AD52-1)&gt;30,(AC$186/(1+'Fixed Data'!$B$14)),(1/(1+'Fixed Data'!$B$13)^(AD$52-$E$52))))</f>
        <v>0.42314698926998884</v>
      </c>
      <c r="AE186" s="129">
        <f>IF(AE53&lt;=($B$10),1,IF((AE52-1)&gt;30,(AD$186/(1+'Fixed Data'!$B$14)),(1/(1+'Fixed Data'!$B$13)^(AE$52-$E$52))))</f>
        <v>0.40883767079225974</v>
      </c>
      <c r="AF186" s="129">
        <f>IF(AF53&lt;=($B$10),1,IF((AF52-1)&gt;30,(AE$186/(1+'Fixed Data'!$B$14)),(1/(1+'Fixed Data'!$B$13)^(AF$52-$E$52))))</f>
        <v>0.39501224231136206</v>
      </c>
      <c r="AG186" s="129">
        <f>IF(AG53&lt;=($B$10),1,IF((AG52-1)&gt;30,(AF$186/(1+'Fixed Data'!$B$14)),(1/(1+'Fixed Data'!$B$13)^(AG$52-$E$52))))</f>
        <v>0.38165434039745127</v>
      </c>
      <c r="AH186" s="129">
        <f>IF(AH53&lt;=($B$10),1,IF((AH52-1)&gt;30,(AG$186/(1+'Fixed Data'!$B$14)),(1/(1+'Fixed Data'!$B$13)^(AH$52-$E$52))))</f>
        <v>0.36874815497338298</v>
      </c>
      <c r="AI186" s="129">
        <f>IF(AI53&lt;=($B$10),1,IF((AI52-1)&gt;30,(AH$186/(1+'Fixed Data'!$B$14)),(1/(1+'Fixed Data'!$B$13)^(AI$52-$E$52))))</f>
        <v>0.35627841060230236</v>
      </c>
      <c r="AJ186" s="129">
        <f>IF(AJ53&lt;=($B$10),1,IF((AJ52-1)&gt;30,(AI$186/(1+'Fixed Data'!$B$14)),(1/(1+'Fixed Data'!$B$13)^(AJ$52-$E$52))))</f>
        <v>0.3459013695167984</v>
      </c>
      <c r="AK186" s="129">
        <f>IF(AK53&lt;=($B$10),1,IF((AK52-1)&gt;30,(AJ$186/(1+'Fixed Data'!$B$14)),(1/(1+'Fixed Data'!$B$13)^(AK$52-$E$52))))</f>
        <v>0.33582657234640623</v>
      </c>
      <c r="AL186" s="129">
        <f>IF(AL53&lt;=($B$10),1,IF((AL52-1)&gt;30,(AK$186/(1+'Fixed Data'!$B$14)),(1/(1+'Fixed Data'!$B$13)^(AL$52-$E$52))))</f>
        <v>0.32604521587029728</v>
      </c>
      <c r="AM186" s="129">
        <f>IF(AM53&lt;=($B$10),1,IF((AM52-1)&gt;30,(AL$186/(1+'Fixed Data'!$B$14)),(1/(1+'Fixed Data'!$B$13)^(AM$52-$E$52))))</f>
        <v>0.31654875327213328</v>
      </c>
      <c r="AN186" s="129">
        <f>IF(AN53&lt;=($B$10),1,IF((AN52-1)&gt;30,(AM$186/(1+'Fixed Data'!$B$14)),(1/(1+'Fixed Data'!$B$13)^(AN$52-$E$52))))</f>
        <v>0.30732888667197406</v>
      </c>
      <c r="AO186" s="129">
        <f>IF(AO53&lt;=($B$10),1,IF((AO52-1)&gt;30,(AN$186/(1+'Fixed Data'!$B$14)),(1/(1+'Fixed Data'!$B$13)^(AO$52-$E$52))))</f>
        <v>0.29837755987570297</v>
      </c>
      <c r="AP186" s="129">
        <f>IF(AP53&lt;=($B$10),1,IF((AP52-1)&gt;30,(AO$186/(1+'Fixed Data'!$B$14)),(1/(1+'Fixed Data'!$B$13)^(AP$52-$E$52))))</f>
        <v>0.28968695133563394</v>
      </c>
      <c r="AQ186" s="129">
        <f>IF(AQ53&lt;=($B$10),1,IF((AQ52-1)&gt;30,(AP$186/(1+'Fixed Data'!$B$14)),(1/(1+'Fixed Data'!$B$13)^(AQ$52-$E$52))))</f>
        <v>0.28124946731614947</v>
      </c>
      <c r="AR186" s="129">
        <f>IF(AR53&lt;=($B$10),1,IF((AR52-1)&gt;30,(AQ$186/(1+'Fixed Data'!$B$14)),(1/(1+'Fixed Data'!$B$13)^(AR$52-$E$52))))</f>
        <v>0.27305773525839755</v>
      </c>
      <c r="AS186" s="129">
        <f>IF(AS53&lt;=($B$10),1,IF((AS52-1)&gt;30,(AR$186/(1+'Fixed Data'!$B$14)),(1/(1+'Fixed Data'!$B$13)^(AS$52-$E$52))))</f>
        <v>0.26510459733825004</v>
      </c>
      <c r="AT186" s="129">
        <f>IF(AT53&lt;=($B$10),1,IF((AT52-1)&gt;30,(AS$186/(1+'Fixed Data'!$B$14)),(1/(1+'Fixed Data'!$B$13)^(AT$52-$E$52))))</f>
        <v>0.25738310421189325</v>
      </c>
      <c r="AU186" s="129">
        <f>IF(AU53&lt;=($B$10),1,IF((AU52-1)&gt;30,(AT$186/(1+'Fixed Data'!$B$14)),(1/(1+'Fixed Data'!$B$13)^(AU$52-$E$52))))</f>
        <v>0.24988650894358569</v>
      </c>
      <c r="AV186" s="129">
        <f>IF(AV53&lt;=($B$10),1,IF((AV52-1)&gt;30,(AU$186/(1+'Fixed Data'!$B$14)),(1/(1+'Fixed Data'!$B$13)^(AV$52-$E$52))))</f>
        <v>0.24260826111027736</v>
      </c>
      <c r="AW186" s="129">
        <f>IF(AW53&lt;=($B$10),1,IF((AW52-1)&gt;30,(AV$186/(1+'Fixed Data'!$B$14)),(1/(1+'Fixed Data'!$B$13)^(AW$52-$E$52))))</f>
        <v>0.23554200107793918</v>
      </c>
      <c r="AX186" s="129">
        <f>IF(AX53&lt;=($B$10),1,IF((AX52-1)&gt;30,(AW$186/(1+'Fixed Data'!$B$14)),(1/(1+'Fixed Data'!$B$13)^(AX$52-$E$52))))</f>
        <v>0.22868155444460114</v>
      </c>
      <c r="AY186" s="129">
        <f>IF(AY53&lt;=($B$10),1,IF((AY52-1)&gt;30,(AX$186/(1+'Fixed Data'!$B$14)),(1/(1+'Fixed Data'!$B$13)^(AY$52-$E$52))))</f>
        <v>0.22202092664524381</v>
      </c>
      <c r="AZ186" s="129">
        <f>IF(AZ53&lt;=($B$10),1,IF((AZ52-1)&gt;30,(AY$186/(1+'Fixed Data'!$B$14)),(1/(1+'Fixed Data'!$B$13)^(AZ$52-$E$52))))</f>
        <v>0.21555429771382895</v>
      </c>
      <c r="BA186" s="129">
        <f>IF(BA53&lt;=($B$10),1,IF((BA52-1)&gt;30,(AZ$186/(1+'Fixed Data'!$B$14)),(1/(1+'Fixed Data'!$B$13)^(BA$52-$E$52))))</f>
        <v>0.20927601719789218</v>
      </c>
      <c r="BB186" s="129">
        <f>IF(BB53&lt;=($B$10),1,IF((BB52-1)&gt;30,(BA$186/(1+'Fixed Data'!$B$14)),(1/(1+'Fixed Data'!$B$13)^(BB$52-$E$52))))</f>
        <v>0.20318059922125453</v>
      </c>
    </row>
    <row r="187" spans="1:54" outlineLevel="2">
      <c r="A187" s="450"/>
      <c r="B187" s="150" t="s">
        <v>489</v>
      </c>
      <c r="C187" s="6" t="s">
        <v>490</v>
      </c>
      <c r="D187" s="10" t="s">
        <v>400</v>
      </c>
      <c r="E187" s="33">
        <f>IF(E53&lt;=($B$10),1,IF((E52-1)&gt;30,(D$186/(1+'Fixed Data'!$B$16)),(1/(1+'Fixed Data'!$B$15)^(E$52-$E$52))))</f>
        <v>1</v>
      </c>
      <c r="F187" s="33">
        <f>IF(F53&lt;=($B$10),1,IF((F52-1)&gt;30,(E$186/(1+'Fixed Data'!$B$16)),(1/(1+'Fixed Data'!$B$15)^(F$52-$E$52))))</f>
        <v>0.98522167487684742</v>
      </c>
      <c r="G187" s="33">
        <f>IF(G53&lt;=($B$10),1,IF((G52-1)&gt;30,(F$186/(1+'Fixed Data'!$B$16)),(1/(1+'Fixed Data'!$B$15)^(G$52-$E$52))))</f>
        <v>0.9706617486471405</v>
      </c>
      <c r="H187" s="33">
        <f>IF(H53&lt;=($B$10),1,IF((H52-1)&gt;30,(G$186/(1+'Fixed Data'!$B$16)),(1/(1+'Fixed Data'!$B$15)^(H$52-$E$52))))</f>
        <v>0.95631699374102519</v>
      </c>
      <c r="I187" s="33">
        <f>IF(I53&lt;=($B$10),1,IF((I52-1)&gt;30,(H$186/(1+'Fixed Data'!$B$16)),(1/(1+'Fixed Data'!$B$15)^(I$52-$E$52))))</f>
        <v>0.94218423028672449</v>
      </c>
      <c r="J187" s="33">
        <f>IF(J53&lt;=($B$10),1,IF((J52-1)&gt;30,(I$186/(1+'Fixed Data'!$B$16)),(1/(1+'Fixed Data'!$B$15)^(J$52-$E$52))))</f>
        <v>0.92826032540563996</v>
      </c>
      <c r="K187" s="33">
        <f>IF(K53&lt;=($B$10),1,IF((K52-1)&gt;30,(J$186/(1+'Fixed Data'!$B$16)),(1/(1+'Fixed Data'!$B$15)^(K$52-$E$52))))</f>
        <v>0.91454219251787205</v>
      </c>
      <c r="L187" s="33">
        <f>IF(L53&lt;=($B$10),1,IF((L52-1)&gt;30,(K$186/(1+'Fixed Data'!$B$16)),(1/(1+'Fixed Data'!$B$15)^(L$52-$E$52))))</f>
        <v>0.90102679065800217</v>
      </c>
      <c r="M187" s="33">
        <f>IF(M53&lt;=($B$10),1,IF((M52-1)&gt;30,(L$186/(1+'Fixed Data'!$B$16)),(1/(1+'Fixed Data'!$B$15)^(M$52-$E$52))))</f>
        <v>0.88771112380098749</v>
      </c>
      <c r="N187" s="33">
        <f>IF(N53&lt;=($B$10),1,IF((N52-1)&gt;30,(M$186/(1+'Fixed Data'!$B$16)),(1/(1+'Fixed Data'!$B$15)^(N$52-$E$52))))</f>
        <v>0.87459224019801729</v>
      </c>
      <c r="O187" s="33">
        <f>IF(O53&lt;=($B$10),1,IF((O52-1)&gt;30,(N$186/(1+'Fixed Data'!$B$16)),(1/(1+'Fixed Data'!$B$15)^(O$52-$E$52))))</f>
        <v>0.86166723172218462</v>
      </c>
      <c r="P187" s="33">
        <f>IF(P53&lt;=($B$10),1,IF((P52-1)&gt;30,(O$186/(1+'Fixed Data'!$B$16)),(1/(1+'Fixed Data'!$B$15)^(P$52-$E$52))))</f>
        <v>0.8489332332238273</v>
      </c>
      <c r="Q187" s="33">
        <f>IF(Q53&lt;=($B$10),1,IF((Q52-1)&gt;30,(P$186/(1+'Fixed Data'!$B$16)),(1/(1+'Fixed Data'!$B$15)^(Q$52-$E$52))))</f>
        <v>0.83638742189539661</v>
      </c>
      <c r="R187" s="33">
        <f>IF(R53&lt;=($B$10),1,IF((R52-1)&gt;30,(Q$186/(1+'Fixed Data'!$B$16)),(1/(1+'Fixed Data'!$B$15)^(R$52-$E$52))))</f>
        <v>0.82402701664571099</v>
      </c>
      <c r="S187" s="33">
        <f>IF(S53&lt;=($B$10),1,IF((S52-1)&gt;30,(R$186/(1+'Fixed Data'!$B$16)),(1/(1+'Fixed Data'!$B$15)^(S$52-$E$52))))</f>
        <v>0.81184927748345925</v>
      </c>
      <c r="T187" s="33">
        <f>IF(T53&lt;=($B$10),1,IF((T52-1)&gt;30,(S$186/(1+'Fixed Data'!$B$16)),(1/(1+'Fixed Data'!$B$15)^(T$52-$E$52))))</f>
        <v>0.79985150490981216</v>
      </c>
      <c r="U187" s="33">
        <f>IF(U53&lt;=($B$10),1,IF((U52-1)&gt;30,(T$186/(1+'Fixed Data'!$B$16)),(1/(1+'Fixed Data'!$B$15)^(U$52-$E$52))))</f>
        <v>0.78803103932001206</v>
      </c>
      <c r="V187" s="33">
        <f>IF(V53&lt;=($B$10),1,IF((V52-1)&gt;30,(U$186/(1+'Fixed Data'!$B$16)),(1/(1+'Fixed Data'!$B$15)^(V$52-$E$52))))</f>
        <v>0.77638526041380518</v>
      </c>
      <c r="W187" s="33">
        <f>IF(W53&lt;=($B$10),1,IF((W52-1)&gt;30,(V$186/(1+'Fixed Data'!$B$16)),(1/(1+'Fixed Data'!$B$15)^(W$52-$E$52))))</f>
        <v>0.76491158661458636</v>
      </c>
      <c r="X187" s="33">
        <f>IF(X53&lt;=($B$10),1,IF((X52-1)&gt;30,(W$186/(1+'Fixed Data'!$B$16)),(1/(1+'Fixed Data'!$B$15)^(X$52-$E$52))))</f>
        <v>0.7536074744971295</v>
      </c>
      <c r="Y187" s="33">
        <f>IF(Y53&lt;=($B$10),1,IF((Y52-1)&gt;30,(X$186/(1+'Fixed Data'!$B$16)),(1/(1+'Fixed Data'!$B$15)^(Y$52-$E$52))))</f>
        <v>0.74247041822377313</v>
      </c>
      <c r="Z187" s="33">
        <f>IF(Z53&lt;=($B$10),1,IF((Z52-1)&gt;30,(Y$186/(1+'Fixed Data'!$B$16)),(1/(1+'Fixed Data'!$B$15)^(Z$52-$E$52))))</f>
        <v>0.73149794898893916</v>
      </c>
      <c r="AA187" s="33">
        <f>IF(AA53&lt;=($B$10),1,IF((AA52-1)&gt;30,(Z$186/(1+'Fixed Data'!$B$16)),(1/(1+'Fixed Data'!$B$15)^(AA$52-$E$52))))</f>
        <v>0.72068763447186135</v>
      </c>
      <c r="AB187" s="33">
        <f>IF(AB53&lt;=($B$10),1,IF((AB52-1)&gt;30,(AA$186/(1+'Fixed Data'!$B$16)),(1/(1+'Fixed Data'!$B$15)^(AB$52-$E$52))))</f>
        <v>0.71003707829740037</v>
      </c>
      <c r="AC187" s="33">
        <f>IF(AC53&lt;=($B$10),1,IF((AC52-1)&gt;30,(AB$186/(1+'Fixed Data'!$B$16)),(1/(1+'Fixed Data'!$B$15)^(AC$52-$E$52))))</f>
        <v>0.69954391950482808</v>
      </c>
      <c r="AD187" s="33">
        <f>IF(AD53&lt;=($B$10),1,IF((AD52-1)&gt;30,(AC$186/(1+'Fixed Data'!$B$16)),(1/(1+'Fixed Data'!$B$15)^(AD$52-$E$52))))</f>
        <v>0.68920583202446117</v>
      </c>
      <c r="AE187" s="33">
        <f>IF(AE53&lt;=($B$10),1,IF((AE52-1)&gt;30,(AD$186/(1+'Fixed Data'!$B$16)),(1/(1+'Fixed Data'!$B$15)^(AE$52-$E$52))))</f>
        <v>0.67902052416203085</v>
      </c>
      <c r="AF187" s="33">
        <f>IF(AF53&lt;=($B$10),1,IF((AF52-1)&gt;30,(AE$186/(1+'Fixed Data'!$B$16)),(1/(1+'Fixed Data'!$B$15)^(AF$52-$E$52))))</f>
        <v>0.66898573809067086</v>
      </c>
      <c r="AG187" s="33">
        <f>IF(AG53&lt;=($B$10),1,IF((AG52-1)&gt;30,(AF$186/(1+'Fixed Data'!$B$16)),(1/(1+'Fixed Data'!$B$15)^(AG$52-$E$52))))</f>
        <v>0.65909924935041486</v>
      </c>
      <c r="AH187" s="33">
        <f>IF(AH53&lt;=($B$10),1,IF((AH52-1)&gt;30,(AG$186/(1+'Fixed Data'!$B$16)),(1/(1+'Fixed Data'!$B$15)^(AH$52-$E$52))))</f>
        <v>0.64935886635508844</v>
      </c>
      <c r="AI187" s="33">
        <f>IF(AI53&lt;=($B$10),1,IF((AI52-1)&gt;30,(AH$186/(1+'Fixed Data'!$B$16)),(1/(1+'Fixed Data'!$B$15)^(AI$52-$E$52))))</f>
        <v>0.63976242990649135</v>
      </c>
      <c r="AJ187" s="33">
        <f>IF(AJ53&lt;=($B$10),1,IF((AJ52-1)&gt;30,(AI$186/(1+'Fixed Data'!$B$16)),(1/(1+'Fixed Data'!$B$15)^(AJ$52-$E$52))))</f>
        <v>0.3517548433172426</v>
      </c>
      <c r="AK187" s="33">
        <f>IF(AK53&lt;=($B$10),1,IF((AK52-1)&gt;30,(AJ$186/(1+'Fixed Data'!$B$16)),(1/(1+'Fixed Data'!$B$15)^(AK$52-$E$52))))</f>
        <v>0.3415095566186821</v>
      </c>
      <c r="AL187" s="33">
        <f>IF(AL53&lt;=($B$10),1,IF((AL52-1)&gt;30,(AK$186/(1+'Fixed Data'!$B$16)),(1/(1+'Fixed Data'!$B$15)^(AL$52-$E$52))))</f>
        <v>0.33156267632881758</v>
      </c>
      <c r="AM187" s="33">
        <f>IF(AM53&lt;=($B$10),1,IF((AM52-1)&gt;30,(AL$186/(1+'Fixed Data'!$B$16)),(1/(1+'Fixed Data'!$B$15)^(AM$52-$E$52))))</f>
        <v>0.32190551099885201</v>
      </c>
      <c r="AN187" s="33">
        <f>IF(AN53&lt;=($B$10),1,IF((AN52-1)&gt;30,(AM$186/(1+'Fixed Data'!$B$16)),(1/(1+'Fixed Data'!$B$15)^(AN$52-$E$52))))</f>
        <v>0.31252962232898251</v>
      </c>
      <c r="AO187" s="33">
        <f>IF(AO53&lt;=($B$10),1,IF((AO52-1)&gt;30,(AN$186/(1+'Fixed Data'!$B$16)),(1/(1+'Fixed Data'!$B$15)^(AO$52-$E$52))))</f>
        <v>0.30342681779512864</v>
      </c>
      <c r="AP187" s="33">
        <f>IF(AP53&lt;=($B$10),1,IF((AP52-1)&gt;30,(AO$186/(1+'Fixed Data'!$B$16)),(1/(1+'Fixed Data'!$B$15)^(AP$52-$E$52))))</f>
        <v>0.29458914349041621</v>
      </c>
      <c r="AQ187" s="33">
        <f>IF(AQ53&lt;=($B$10),1,IF((AQ52-1)&gt;30,(AP$186/(1+'Fixed Data'!$B$16)),(1/(1+'Fixed Data'!$B$15)^(AQ$52-$E$52))))</f>
        <v>0.28600887717516132</v>
      </c>
      <c r="AR187" s="33">
        <f>IF(AR53&lt;=($B$10),1,IF((AR52-1)&gt;30,(AQ$186/(1+'Fixed Data'!$B$16)),(1/(1+'Fixed Data'!$B$15)^(AR$52-$E$52))))</f>
        <v>0.27767852152928285</v>
      </c>
      <c r="AS187" s="33">
        <f>IF(AS53&lt;=($B$10),1,IF((AS52-1)&gt;30,(AR$186/(1+'Fixed Data'!$B$16)),(1/(1+'Fixed Data'!$B$15)^(AS$52-$E$52))))</f>
        <v>0.26959079760124549</v>
      </c>
      <c r="AT187" s="33">
        <f>IF(AT53&lt;=($B$10),1,IF((AT52-1)&gt;30,(AS$186/(1+'Fixed Data'!$B$16)),(1/(1+'Fixed Data'!$B$15)^(AT$52-$E$52))))</f>
        <v>0.26173863844781114</v>
      </c>
      <c r="AU187" s="33">
        <f>IF(AU53&lt;=($B$10),1,IF((AU52-1)&gt;30,(AT$186/(1+'Fixed Data'!$B$16)),(1/(1+'Fixed Data'!$B$15)^(AU$52-$E$52))))</f>
        <v>0.25411518295903995</v>
      </c>
      <c r="AV187" s="33">
        <f>IF(AV53&lt;=($B$10),1,IF((AV52-1)&gt;30,(AU$186/(1+'Fixed Data'!$B$16)),(1/(1+'Fixed Data'!$B$15)^(AV$52-$E$52))))</f>
        <v>0.24671376986314561</v>
      </c>
      <c r="AW187" s="33">
        <f>IF(AW53&lt;=($B$10),1,IF((AW52-1)&gt;30,(AV$186/(1+'Fixed Data'!$B$16)),(1/(1+'Fixed Data'!$B$15)^(AW$52-$E$52))))</f>
        <v>0.23952793190596661</v>
      </c>
      <c r="AX187" s="33">
        <f>IF(AX53&lt;=($B$10),1,IF((AX52-1)&gt;30,(AW$186/(1+'Fixed Data'!$B$16)),(1/(1+'Fixed Data'!$B$15)^(AX$52-$E$52))))</f>
        <v>0.23255139019996757</v>
      </c>
      <c r="AY187" s="33">
        <f>IF(AY53&lt;=($B$10),1,IF((AY52-1)&gt;30,(AX$186/(1+'Fixed Data'!$B$16)),(1/(1+'Fixed Data'!$B$15)^(AY$52-$E$52))))</f>
        <v>0.22577804873783258</v>
      </c>
      <c r="AZ187" s="33">
        <f>IF(AZ53&lt;=($B$10),1,IF((AZ52-1)&gt;30,(AY$186/(1+'Fixed Data'!$B$16)),(1/(1+'Fixed Data'!$B$15)^(AZ$52-$E$52))))</f>
        <v>0.21920198906585686</v>
      </c>
      <c r="BA187" s="33">
        <f>IF(BA53&lt;=($B$10),1,IF((BA52-1)&gt;30,(AZ$186/(1+'Fixed Data'!$B$16)),(1/(1+'Fixed Data'!$B$15)^(BA$52-$E$52))))</f>
        <v>0.2128174651124824</v>
      </c>
      <c r="BB187" s="33">
        <f>IF(BB53&lt;=($B$10),1,IF((BB52-1)&gt;30,(BA$186/(1+'Fixed Data'!$B$16)),(1/(1+'Fixed Data'!$B$15)^(BB$52-$E$52))))</f>
        <v>0.20661889816745865</v>
      </c>
    </row>
    <row r="188" spans="1:54" outlineLevel="2">
      <c r="B188" s="19"/>
      <c r="C188" s="19"/>
      <c r="D188" s="19"/>
      <c r="E188" s="15"/>
    </row>
    <row r="189" spans="1:54" outlineLevel="2">
      <c r="A189" s="10"/>
      <c r="B189" s="19"/>
      <c r="C189" s="19"/>
      <c r="D189" s="19"/>
      <c r="E189" s="15"/>
    </row>
    <row r="190" spans="1:54" ht="12.75" customHeight="1" outlineLevel="2">
      <c r="A190" s="446" t="s">
        <v>491</v>
      </c>
      <c r="B190" s="150" t="s">
        <v>492</v>
      </c>
      <c r="C190" s="19"/>
      <c r="D190" s="135" t="s">
        <v>389</v>
      </c>
      <c r="E190" s="21">
        <f t="shared" ref="E190:BB190" si="17">E133*E186</f>
        <v>0</v>
      </c>
      <c r="F190" s="21">
        <f t="shared" si="17"/>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47"/>
      <c r="B191" s="150" t="s">
        <v>493</v>
      </c>
      <c r="C191" s="19"/>
      <c r="D191" s="135" t="s">
        <v>389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47"/>
      <c r="B192" s="150" t="s">
        <v>568</v>
      </c>
      <c r="C192" s="19"/>
      <c r="D192" s="135" t="s">
        <v>389</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47"/>
      <c r="B193" s="150" t="s">
        <v>494</v>
      </c>
      <c r="C193" s="19"/>
      <c r="D193" s="135" t="s">
        <v>389</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47"/>
      <c r="B194" s="150" t="s">
        <v>495</v>
      </c>
      <c r="C194" s="19"/>
      <c r="D194" s="135" t="s">
        <v>389</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47"/>
      <c r="B195" s="150" t="s">
        <v>496</v>
      </c>
      <c r="C195" s="19"/>
      <c r="D195" s="135" t="s">
        <v>389</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47"/>
      <c r="B196" s="150" t="s">
        <v>287</v>
      </c>
      <c r="C196" s="19"/>
      <c r="D196" s="135" t="s">
        <v>389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47"/>
      <c r="B197" s="150" t="s">
        <v>290</v>
      </c>
      <c r="C197" s="19"/>
      <c r="D197" s="135" t="s">
        <v>389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48"/>
      <c r="B198" s="150" t="s">
        <v>476</v>
      </c>
      <c r="C198" s="19"/>
      <c r="D198" s="135" t="s">
        <v>389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46" t="s">
        <v>497</v>
      </c>
      <c r="B200" s="150" t="s">
        <v>498</v>
      </c>
      <c r="C200" s="19"/>
      <c r="D200" s="135" t="s">
        <v>389</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47"/>
      <c r="B201" s="150" t="s">
        <v>499</v>
      </c>
      <c r="C201" s="19"/>
      <c r="D201" s="135" t="s">
        <v>389</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48"/>
      <c r="B202" s="150" t="s">
        <v>500</v>
      </c>
      <c r="C202" s="19"/>
      <c r="D202" s="135" t="s">
        <v>389</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46" t="s">
        <v>501</v>
      </c>
      <c r="B204" s="150" t="s">
        <v>502</v>
      </c>
      <c r="C204" s="19"/>
      <c r="D204" s="135" t="s">
        <v>389</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47"/>
      <c r="B205" s="150" t="s">
        <v>503</v>
      </c>
      <c r="C205" s="19"/>
      <c r="D205" s="135" t="s">
        <v>389</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48"/>
      <c r="B206" s="150" t="s">
        <v>504</v>
      </c>
      <c r="C206" s="19"/>
      <c r="D206" s="135" t="s">
        <v>389</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569</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4" t="s">
        <v>491</v>
      </c>
      <c r="B210" s="150" t="s">
        <v>570</v>
      </c>
      <c r="C210" s="19"/>
      <c r="D210" s="135" t="s">
        <v>389</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5"/>
      <c r="B211" s="150" t="s">
        <v>493</v>
      </c>
      <c r="C211" s="19"/>
      <c r="D211" s="135" t="s">
        <v>389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5"/>
      <c r="B212" s="150" t="s">
        <v>568</v>
      </c>
      <c r="C212" s="19"/>
      <c r="D212" s="135" t="s">
        <v>389</v>
      </c>
      <c r="E212" s="21">
        <f>E192-Baseline!E192</f>
        <v>1.0471060358164734</v>
      </c>
      <c r="F212" s="21">
        <f>F77*F186-Baseline!F77*Baseline!F186</f>
        <v>1.0209677394961905</v>
      </c>
      <c r="G212" s="21">
        <f>G77*G186-Baseline!G77*Baseline!G186</f>
        <v>0.99546966087013777</v>
      </c>
      <c r="H212" s="21">
        <f>H77*H186-Baseline!H77*Baseline!H186</f>
        <v>0.97062559454424591</v>
      </c>
      <c r="I212" s="21">
        <f>I77*I186-Baseline!I77*Baseline!I186</f>
        <v>0.94638510129123499</v>
      </c>
      <c r="J212" s="21">
        <f>J77*J186-Baseline!J77*Baseline!J186</f>
        <v>0.92274448636331208</v>
      </c>
      <c r="K212" s="21">
        <f>K77*K186-Baseline!K77*Baseline!K186</f>
        <v>0.9005075485436691</v>
      </c>
      <c r="L212" s="21">
        <f>L77*L186-Baseline!L77*Baseline!L186</f>
        <v>0.87880655904006466</v>
      </c>
      <c r="M212" s="21">
        <f>M77*M186-Baseline!M77*Baseline!M186</f>
        <v>0.85762859961924853</v>
      </c>
      <c r="N212" s="21">
        <f>N77*N186-Baseline!N77*Baseline!N186</f>
        <v>0.83696106343636212</v>
      </c>
      <c r="O212" s="21">
        <f>O77*O186-Baseline!O77*Baseline!O186</f>
        <v>0.81679164752895594</v>
      </c>
      <c r="P212" s="21">
        <f>P77*P186-Baseline!P77*Baseline!P186</f>
        <v>0.79710834549176779</v>
      </c>
      <c r="Q212" s="21">
        <f>Q77*Q186-Baseline!Q77*Baseline!Q186</f>
        <v>0.77789944032818792</v>
      </c>
      <c r="R212" s="21">
        <f>R77*R186-Baseline!R77*Baseline!R186</f>
        <v>0.75915349747402816</v>
      </c>
      <c r="S212" s="21">
        <f>S77*S186-Baseline!S77*Baseline!S186</f>
        <v>0.74085935798942548</v>
      </c>
      <c r="T212" s="21">
        <f>T77*T186-Baseline!T77*Baseline!T186</f>
        <v>0.72300613191487129</v>
      </c>
      <c r="U212" s="21">
        <f>U77*U186-Baseline!U77*Baseline!U186</f>
        <v>0.70558319178742746</v>
      </c>
      <c r="V212" s="21">
        <f>V77*V186-Baseline!V77*Baseline!V186</f>
        <v>0.68858016631318797</v>
      </c>
      <c r="W212" s="21">
        <f>W77*W186-Baseline!W77*Baseline!W186</f>
        <v>0.67198693419227939</v>
      </c>
      <c r="X212" s="21">
        <f>X77*X186-Baseline!X77*Baseline!X186</f>
        <v>0.65579361809276748</v>
      </c>
      <c r="Y212" s="21">
        <f>Y77*Y186-Baseline!Y77*Baseline!Y186</f>
        <v>0.63999057876978083</v>
      </c>
      <c r="Z212" s="21">
        <f>Z77*Z186-Baseline!Z77*Baseline!Z186</f>
        <v>0.6245684093263314</v>
      </c>
      <c r="AA212" s="21">
        <f>AA77*AA186-Baseline!AA77*Baseline!AA186</f>
        <v>0.60951792961264495</v>
      </c>
      <c r="AB212" s="21">
        <f>AB77*AB186-Baseline!AB77*Baseline!AB186</f>
        <v>0.59483018076034422</v>
      </c>
      <c r="AC212" s="21">
        <f>AC77*AC186-Baseline!AC77*Baseline!AC186</f>
        <v>0.58049641984845135</v>
      </c>
      <c r="AD212" s="21">
        <f>AD77*AD186-Baseline!AD77*Baseline!AD186</f>
        <v>0.5665081146980222</v>
      </c>
      <c r="AE212" s="21">
        <f>AE77*AE186-Baseline!AE77*Baseline!AE186</f>
        <v>0.55285693879209974</v>
      </c>
      <c r="AF212" s="21">
        <f>AF77*AF186-Baseline!AF77*Baseline!AF186</f>
        <v>0.53953476631831609</v>
      </c>
      <c r="AG212" s="21">
        <f>AG77*AG186-Baseline!AG77*Baseline!AG186</f>
        <v>0.52653366733086271</v>
      </c>
      <c r="AH212" s="21">
        <f>AH77*AH186-Baseline!AH77*Baseline!AH186</f>
        <v>0.51384590302911493</v>
      </c>
      <c r="AI212" s="21">
        <f>AI77*AI186-Baseline!AI77*Baseline!AI186</f>
        <v>0.50146392115013416</v>
      </c>
      <c r="AJ212" s="21">
        <f>AJ77*AJ186-Baseline!AJ77*Baseline!AJ186</f>
        <v>0.49175598424624251</v>
      </c>
      <c r="AK212" s="21">
        <f>AK77*AK186-Baseline!AK77*Baseline!AK186</f>
        <v>0.48223603245158098</v>
      </c>
      <c r="AL212" s="21">
        <f>AL77*AL186-Baseline!AL77*Baseline!AL186</f>
        <v>0.47290042516046804</v>
      </c>
      <c r="AM212" s="21">
        <f>AM77*AM186-Baseline!AM77*Baseline!AM186</f>
        <v>0.46374559227714118</v>
      </c>
      <c r="AN212" s="21">
        <f>AN77*AN186-Baseline!AN77*Baseline!AN186</f>
        <v>0.45476803285009437</v>
      </c>
      <c r="AO212" s="21">
        <f>AO77*AO186-Baseline!AO77*Baseline!AO186</f>
        <v>0.44596431373289647</v>
      </c>
      <c r="AP212" s="21">
        <f>AP77*AP186-Baseline!AP77*Baseline!AP186</f>
        <v>0.43733106827091439</v>
      </c>
      <c r="AQ212" s="21">
        <f>AQ77*AQ186-Baseline!AQ77*Baseline!AQ186</f>
        <v>0.42886499501350372</v>
      </c>
      <c r="AR212" s="21">
        <f>AR77*AR186-Baseline!AR77*Baseline!AR186</f>
        <v>0.42056285645110786</v>
      </c>
      <c r="AS212" s="21">
        <f>AS77*AS186-Baseline!AS77*Baseline!AS186</f>
        <v>0.41242147777686111</v>
      </c>
      <c r="AT212" s="21">
        <f>AT77*AT186-Baseline!AT77*Baseline!AT186</f>
        <v>0.404437745672102</v>
      </c>
      <c r="AU212" s="21">
        <f>AU77*AU186-Baseline!AU77*Baseline!AU186</f>
        <v>0.39660860711552104</v>
      </c>
      <c r="AV212" s="21">
        <f>AV77*AV186-Baseline!AV77*Baseline!AV186</f>
        <v>0.38893106821526979</v>
      </c>
      <c r="AW212" s="21">
        <f>AW77*AW186-Baseline!AW77*Baseline!AW186</f>
        <v>0.38140219306374346</v>
      </c>
      <c r="AX212" s="21">
        <f>AX77*AX186-Baseline!AX77*Baseline!AX186</f>
        <v>0.37401910261453408</v>
      </c>
      <c r="AY212" s="21">
        <f>AY77*AY186-Baseline!AY77*Baseline!AY186</f>
        <v>0.36677897358113437</v>
      </c>
      <c r="AZ212" s="21">
        <f>AZ77*AZ186-Baseline!AZ77*Baseline!AZ186</f>
        <v>0.35967903735697371</v>
      </c>
      <c r="BA212" s="21">
        <f>BA77*BA186-Baseline!BA77*Baseline!BA186</f>
        <v>0.35271657895636682</v>
      </c>
      <c r="BB212" s="21">
        <f>BB77*BB186-Baseline!BB77*Baseline!BB186</f>
        <v>0.34588889579130433</v>
      </c>
    </row>
    <row r="213" spans="1:54" outlineLevel="2">
      <c r="A213" s="475"/>
      <c r="B213" s="150" t="s">
        <v>494</v>
      </c>
      <c r="C213" s="19"/>
      <c r="D213" s="135" t="s">
        <v>389</v>
      </c>
      <c r="E213" s="21">
        <f>E193-Baseline!E193</f>
        <v>6.243471450355254</v>
      </c>
      <c r="F213" s="21">
        <f>F193-Baseline!F193</f>
        <v>6.1959399480354875</v>
      </c>
      <c r="G213" s="21">
        <f>G193-Baseline!G193</f>
        <v>6.1256922391624054</v>
      </c>
      <c r="H213" s="21">
        <f>H193-Baseline!H193</f>
        <v>6.0551961592018939</v>
      </c>
      <c r="I213" s="21">
        <f>I193-Baseline!I193</f>
        <v>6.0043808373246677</v>
      </c>
      <c r="J213" s="21">
        <f>J193-Baseline!J193</f>
        <v>5.9522914734887431</v>
      </c>
      <c r="K213" s="21">
        <f>K193-Baseline!K193</f>
        <v>5.8852812414075171</v>
      </c>
      <c r="L213" s="21">
        <f>L193-Baseline!L193</f>
        <v>5.8366919742838466</v>
      </c>
      <c r="M213" s="21">
        <f>M193-Baseline!M193</f>
        <v>5.7870271834647919</v>
      </c>
      <c r="N213" s="21">
        <f>N193-Baseline!N193</f>
        <v>5.7186072883979184</v>
      </c>
      <c r="O213" s="21">
        <f>O193-Baseline!O193</f>
        <v>5.6674564022778275</v>
      </c>
      <c r="P213" s="21">
        <f>P193-Baseline!P193</f>
        <v>5.6154502897282095</v>
      </c>
      <c r="Q213" s="21">
        <f>Q193-Baseline!Q193</f>
        <v>5.5626598882593896</v>
      </c>
      <c r="R213" s="21">
        <f>R193-Baseline!R193</f>
        <v>5.5252618476016506</v>
      </c>
      <c r="S213" s="21">
        <f>S193-Baseline!S193</f>
        <v>5.4707159017741658</v>
      </c>
      <c r="T213" s="21">
        <f>T193-Baseline!T193</f>
        <v>5.4155906936432396</v>
      </c>
      <c r="U213" s="21">
        <f>U193-Baseline!U193</f>
        <v>5.3599458294340421</v>
      </c>
      <c r="V213" s="21">
        <f>V193-Baseline!V193</f>
        <v>5.3184495034148638</v>
      </c>
      <c r="W213" s="21">
        <f>W193-Baseline!W193</f>
        <v>5.2615819903083203</v>
      </c>
      <c r="X213" s="21">
        <f>X193-Baseline!X193</f>
        <v>5.218282672305727</v>
      </c>
      <c r="Y213" s="21">
        <f>Y193-Baseline!Y193</f>
        <v>5.1604351494664638</v>
      </c>
      <c r="Z213" s="21">
        <f>Z193-Baseline!Z193</f>
        <v>5.1155986696700788</v>
      </c>
      <c r="AA213" s="21">
        <f>AA193-Baseline!AA193</f>
        <v>5.069926924244025</v>
      </c>
      <c r="AB213" s="21">
        <f>AB193-Baseline!AB193</f>
        <v>5.0234862186587765</v>
      </c>
      <c r="AC213" s="21">
        <f>AC193-Baseline!AC193</f>
        <v>4.9735246789461156</v>
      </c>
      <c r="AD213" s="21">
        <f>AD193-Baseline!AD193</f>
        <v>4.9236922793115179</v>
      </c>
      <c r="AE213" s="21">
        <f>AE193-Baseline!AE193</f>
        <v>4.8745258921811034</v>
      </c>
      <c r="AF213" s="21">
        <f>AF193-Baseline!AF193</f>
        <v>4.8244970077404163</v>
      </c>
      <c r="AG213" s="21">
        <f>AG193-Baseline!AG193</f>
        <v>4.7738166260253507</v>
      </c>
      <c r="AH213" s="21">
        <f>AH193-Baseline!AH193</f>
        <v>4.7227155782698631</v>
      </c>
      <c r="AI213" s="21">
        <f>AI193-Baseline!AI193</f>
        <v>4.6714767043089989</v>
      </c>
      <c r="AJ213" s="21">
        <f>AJ193-Baseline!AJ193</f>
        <v>4.6424154785693945</v>
      </c>
      <c r="AK213" s="21">
        <f>AK193-Baseline!AK193</f>
        <v>4.6126585572713363</v>
      </c>
      <c r="AL213" s="21">
        <f>AL193-Baseline!AL193</f>
        <v>4.5823080660622129</v>
      </c>
      <c r="AM213" s="21">
        <f>AM193-Baseline!AM193</f>
        <v>4.5514217535342736</v>
      </c>
      <c r="AN213" s="21">
        <f>AN193-Baseline!AN193</f>
        <v>4.5200253901661736</v>
      </c>
      <c r="AO213" s="21">
        <f>AO193-Baseline!AO193</f>
        <v>4.4881312469524728</v>
      </c>
      <c r="AP213" s="21">
        <f>AP193-Baseline!AP193</f>
        <v>4.4557734864925385</v>
      </c>
      <c r="AQ213" s="21">
        <f>AQ193-Baseline!AQ193</f>
        <v>4.422990043310854</v>
      </c>
      <c r="AR213" s="21">
        <f>AR193-Baseline!AR193</f>
        <v>4.38980843390208</v>
      </c>
      <c r="AS213" s="21">
        <f>AS193-Baseline!AS193</f>
        <v>4.3562538800645987</v>
      </c>
      <c r="AT213" s="21">
        <f>AT193-Baseline!AT193</f>
        <v>4.3223528083832488</v>
      </c>
      <c r="AU213" s="21">
        <f>AU193-Baseline!AU193</f>
        <v>4.2881324395463967</v>
      </c>
      <c r="AV213" s="21">
        <f>AV193-Baseline!AV193</f>
        <v>4.253618122510356</v>
      </c>
      <c r="AW213" s="21">
        <f>AW193-Baseline!AW193</f>
        <v>4.2188335976786089</v>
      </c>
      <c r="AX213" s="21">
        <f>AX193-Baseline!AX193</f>
        <v>4.1838021399268177</v>
      </c>
      <c r="AY213" s="21">
        <f>AY193-Baseline!AY193</f>
        <v>4.1485464962770946</v>
      </c>
      <c r="AZ213" s="21">
        <f>AZ193-Baseline!AZ193</f>
        <v>4.1130885751179376</v>
      </c>
      <c r="BA213" s="21">
        <f>BA193-Baseline!BA193</f>
        <v>4.0774493760079116</v>
      </c>
      <c r="BB213" s="21">
        <f>BB193-Baseline!BB193</f>
        <v>4.0416487021851042</v>
      </c>
    </row>
    <row r="214" spans="1:54" outlineLevel="2">
      <c r="A214" s="475"/>
      <c r="B214" s="150" t="s">
        <v>495</v>
      </c>
      <c r="C214" s="19"/>
      <c r="D214" s="135" t="s">
        <v>389</v>
      </c>
      <c r="E214" s="21">
        <f>E194-Baseline!E194</f>
        <v>3.1266762952300908</v>
      </c>
      <c r="F214" s="21">
        <f>F194-Baseline!F194</f>
        <v>3.0950526915176519</v>
      </c>
      <c r="G214" s="21">
        <f>G194-Baseline!G194</f>
        <v>3.0637112088499858</v>
      </c>
      <c r="H214" s="21">
        <f>H194-Baseline!H194</f>
        <v>3.032740881274389</v>
      </c>
      <c r="I214" s="21">
        <f>I194-Baseline!I194</f>
        <v>3.0020314009696971</v>
      </c>
      <c r="J214" s="21">
        <f>J194-Baseline!J194</f>
        <v>2.9716151540053066</v>
      </c>
      <c r="K214" s="21">
        <f>K194-Baseline!K194</f>
        <v>2.9441655907028816</v>
      </c>
      <c r="L214" s="21">
        <f>L194-Baseline!L194</f>
        <v>2.9169698089246143</v>
      </c>
      <c r="M214" s="21">
        <f>M194-Baseline!M194</f>
        <v>2.8900254629173827</v>
      </c>
      <c r="N214" s="21">
        <f>N194-Baseline!N194</f>
        <v>2.8633302274765149</v>
      </c>
      <c r="O214" s="21">
        <f>O194-Baseline!O194</f>
        <v>2.8368817991928639</v>
      </c>
      <c r="P214" s="21">
        <f>P194-Baseline!P194</f>
        <v>2.810677897469704</v>
      </c>
      <c r="Q214" s="21">
        <f>Q194-Baseline!Q194</f>
        <v>2.7847162620305794</v>
      </c>
      <c r="R214" s="21">
        <f>R194-Baseline!R194</f>
        <v>2.7589946523271069</v>
      </c>
      <c r="S214" s="21">
        <f>S194-Baseline!S194</f>
        <v>2.7328958096061902</v>
      </c>
      <c r="T214" s="21">
        <f>T194-Baseline!T194</f>
        <v>2.7070440739886705</v>
      </c>
      <c r="U214" s="21">
        <f>U194-Baseline!U194</f>
        <v>2.6814371051928485</v>
      </c>
      <c r="V214" s="21">
        <f>V194-Baseline!V194</f>
        <v>2.6560725885090588</v>
      </c>
      <c r="W214" s="21">
        <f>W194-Baseline!W194</f>
        <v>2.63094822519788</v>
      </c>
      <c r="X214" s="21">
        <f>X194-Baseline!X194</f>
        <v>2.6060617436733584</v>
      </c>
      <c r="Y214" s="21">
        <f>Y194-Baseline!Y194</f>
        <v>2.5814108914113154</v>
      </c>
      <c r="Z214" s="21">
        <f>Z194-Baseline!Z194</f>
        <v>2.5569934372035794</v>
      </c>
      <c r="AA214" s="21">
        <f>AA194-Baseline!AA194</f>
        <v>2.5328071704671835</v>
      </c>
      <c r="AB214" s="21">
        <f>AB194-Baseline!AB194</f>
        <v>2.5088499043861523</v>
      </c>
      <c r="AC214" s="21">
        <f>AC194-Baseline!AC194</f>
        <v>2.4835214002906354</v>
      </c>
      <c r="AD214" s="21">
        <f>AD194-Baseline!AD194</f>
        <v>2.4582484101647952</v>
      </c>
      <c r="AE214" s="21">
        <f>AE194-Baseline!AE194</f>
        <v>2.4328786996627092</v>
      </c>
      <c r="AF214" s="21">
        <f>AF194-Baseline!AF194</f>
        <v>2.4073169540968724</v>
      </c>
      <c r="AG214" s="21">
        <f>AG194-Baseline!AG194</f>
        <v>2.381524237276865</v>
      </c>
      <c r="AH214" s="21">
        <f>AH194-Baseline!AH194</f>
        <v>2.3555300090513889</v>
      </c>
      <c r="AI214" s="21">
        <f>AI194-Baseline!AI194</f>
        <v>2.3294545920156753</v>
      </c>
      <c r="AJ214" s="21">
        <f>AJ194-Baseline!AJ194</f>
        <v>2.3144524332794174</v>
      </c>
      <c r="AK214" s="21">
        <f>AK194-Baseline!AK194</f>
        <v>2.2991491846454233</v>
      </c>
      <c r="AL214" s="21">
        <f>AL194-Baseline!AL194</f>
        <v>2.2835661560040816</v>
      </c>
      <c r="AM214" s="21">
        <f>AM194-Baseline!AM194</f>
        <v>2.2677273268396743</v>
      </c>
      <c r="AN214" s="21">
        <f>AN194-Baseline!AN194</f>
        <v>2.2516501226430616</v>
      </c>
      <c r="AO214" s="21">
        <f>AO194-Baseline!AO194</f>
        <v>2.235344051821627</v>
      </c>
      <c r="AP214" s="21">
        <f>AP194-Baseline!AP194</f>
        <v>2.2188246287537225</v>
      </c>
      <c r="AQ214" s="21">
        <f>AQ194-Baseline!AQ194</f>
        <v>2.2021075658630682</v>
      </c>
      <c r="AR214" s="21">
        <f>AR194-Baseline!AR194</f>
        <v>2.1852069758408561</v>
      </c>
      <c r="AS214" s="21">
        <f>AS194-Baseline!AS194</f>
        <v>2.1681357361383378</v>
      </c>
      <c r="AT214" s="21">
        <f>AT194-Baseline!AT194</f>
        <v>2.1509065026921164</v>
      </c>
      <c r="AU214" s="21">
        <f>AU194-Baseline!AU194</f>
        <v>2.1335320720050062</v>
      </c>
      <c r="AV214" s="21">
        <f>AV194-Baseline!AV194</f>
        <v>2.1160246104108604</v>
      </c>
      <c r="AW214" s="21">
        <f>AW194-Baseline!AW194</f>
        <v>2.0983957154385666</v>
      </c>
      <c r="AX214" s="21">
        <f>AX194-Baseline!AX194</f>
        <v>2.0806566040947105</v>
      </c>
      <c r="AY214" s="21">
        <f>AY194-Baseline!AY194</f>
        <v>2.0628181734953661</v>
      </c>
      <c r="AZ214" s="21">
        <f>AZ194-Baseline!AZ194</f>
        <v>2.0448909494196585</v>
      </c>
      <c r="BA214" s="21">
        <f>BA194-Baseline!BA194</f>
        <v>2.0268850510115413</v>
      </c>
      <c r="BB214" s="21">
        <f>BB194-Baseline!BB194</f>
        <v>2.0088100034082657</v>
      </c>
    </row>
    <row r="215" spans="1:54" outlineLevel="2">
      <c r="A215" s="475"/>
      <c r="B215" s="150" t="s">
        <v>496</v>
      </c>
      <c r="C215" s="19"/>
      <c r="D215" s="135" t="s">
        <v>389</v>
      </c>
      <c r="E215" s="21">
        <f>E195-Baseline!E195</f>
        <v>9.3800288834683965</v>
      </c>
      <c r="F215" s="21">
        <f>F195-Baseline!F195</f>
        <v>9.2851580723865403</v>
      </c>
      <c r="G215" s="21">
        <f>G195-Baseline!G195</f>
        <v>9.1911336265499592</v>
      </c>
      <c r="H215" s="21">
        <f>H195-Baseline!H195</f>
        <v>9.098222643823167</v>
      </c>
      <c r="I215" s="21">
        <f>I195-Baseline!I195</f>
        <v>9.0060942029090896</v>
      </c>
      <c r="J215" s="21">
        <f>J195-Baseline!J195</f>
        <v>8.9148454600579292</v>
      </c>
      <c r="K215" s="21">
        <f>K195-Baseline!K195</f>
        <v>8.8324967721086445</v>
      </c>
      <c r="L215" s="21">
        <f>L195-Baseline!L195</f>
        <v>8.7509094267738412</v>
      </c>
      <c r="M215" s="21">
        <f>M195-Baseline!M195</f>
        <v>8.6700763869323296</v>
      </c>
      <c r="N215" s="21">
        <f>N195-Baseline!N195</f>
        <v>8.5899906806535782</v>
      </c>
      <c r="O215" s="21">
        <f>O195-Baseline!O195</f>
        <v>8.5106453975785907</v>
      </c>
      <c r="P215" s="21">
        <f>P195-Baseline!P195</f>
        <v>8.4320336941005127</v>
      </c>
      <c r="Q215" s="21">
        <f>Q195-Baseline!Q195</f>
        <v>8.3541487860917378</v>
      </c>
      <c r="R215" s="21">
        <f>R195-Baseline!R195</f>
        <v>8.2769839569813222</v>
      </c>
      <c r="S215" s="21">
        <f>S195-Baseline!S195</f>
        <v>8.1986874272465258</v>
      </c>
      <c r="T215" s="21">
        <f>T195-Baseline!T195</f>
        <v>8.1211322204318481</v>
      </c>
      <c r="U215" s="21">
        <f>U195-Baseline!U195</f>
        <v>8.0443113170757368</v>
      </c>
      <c r="V215" s="21">
        <f>V195-Baseline!V195</f>
        <v>7.9682177640660639</v>
      </c>
      <c r="W215" s="21">
        <f>W195-Baseline!W195</f>
        <v>7.8928446755936399</v>
      </c>
      <c r="X215" s="21">
        <f>X195-Baseline!X195</f>
        <v>7.8181852310200757</v>
      </c>
      <c r="Y215" s="21">
        <f>Y195-Baseline!Y195</f>
        <v>7.7442326742339453</v>
      </c>
      <c r="Z215" s="21">
        <f>Z195-Baseline!Z195</f>
        <v>7.6709803102854552</v>
      </c>
      <c r="AA215" s="21">
        <f>AA195-Baseline!AA195</f>
        <v>7.5984215126948991</v>
      </c>
      <c r="AB215" s="21">
        <f>AB195-Baseline!AB195</f>
        <v>7.5265497131584569</v>
      </c>
      <c r="AC215" s="21">
        <f>AC195-Baseline!AC195</f>
        <v>7.4505642009422939</v>
      </c>
      <c r="AD215" s="21">
        <f>AD195-Baseline!AD195</f>
        <v>7.3747452306415804</v>
      </c>
      <c r="AE215" s="21">
        <f>AE195-Baseline!AE195</f>
        <v>7.2986360992250763</v>
      </c>
      <c r="AF215" s="21">
        <f>AF195-Baseline!AF195</f>
        <v>7.2219508626341966</v>
      </c>
      <c r="AG215" s="21">
        <f>AG195-Baseline!AG195</f>
        <v>7.1445727120756128</v>
      </c>
      <c r="AH215" s="21">
        <f>AH195-Baseline!AH195</f>
        <v>7.0665900274526239</v>
      </c>
      <c r="AI215" s="21">
        <f>AI195-Baseline!AI195</f>
        <v>6.9883637763830295</v>
      </c>
      <c r="AJ215" s="21">
        <f>AJ195-Baseline!AJ195</f>
        <v>6.943357300200578</v>
      </c>
      <c r="AK215" s="21">
        <f>AK195-Baseline!AK195</f>
        <v>6.8974475543157778</v>
      </c>
      <c r="AL215" s="21">
        <f>AL195-Baseline!AL195</f>
        <v>6.8506984684067591</v>
      </c>
      <c r="AM215" s="21">
        <f>AM195-Baseline!AM195</f>
        <v>6.8031819809394172</v>
      </c>
      <c r="AN215" s="21">
        <f>AN195-Baseline!AN195</f>
        <v>6.754950368369653</v>
      </c>
      <c r="AO215" s="21">
        <f>AO195-Baseline!AO195</f>
        <v>6.7060321559229292</v>
      </c>
      <c r="AP215" s="21">
        <f>AP195-Baseline!AP195</f>
        <v>6.6564738867361939</v>
      </c>
      <c r="AQ215" s="21">
        <f>AQ195-Baseline!AQ195</f>
        <v>6.6063226980812173</v>
      </c>
      <c r="AR215" s="21">
        <f>AR195-Baseline!AR195</f>
        <v>6.5556209280310433</v>
      </c>
      <c r="AS215" s="21">
        <f>AS195-Baseline!AS195</f>
        <v>6.5044072089384812</v>
      </c>
      <c r="AT215" s="21">
        <f>AT195-Baseline!AT195</f>
        <v>6.4527195086140692</v>
      </c>
      <c r="AU215" s="21">
        <f>AU195-Baseline!AU195</f>
        <v>6.4005962165663899</v>
      </c>
      <c r="AV215" s="21">
        <f>AV195-Baseline!AV195</f>
        <v>6.348073831796917</v>
      </c>
      <c r="AW215" s="21">
        <f>AW195-Baseline!AW195</f>
        <v>6.2951871468922409</v>
      </c>
      <c r="AX215" s="21">
        <f>AX195-Baseline!AX195</f>
        <v>6.2419698128721546</v>
      </c>
      <c r="AY215" s="21">
        <f>AY195-Baseline!AY195</f>
        <v>6.1884545210849726</v>
      </c>
      <c r="AZ215" s="21">
        <f>AZ195-Baseline!AZ195</f>
        <v>6.1346728488680693</v>
      </c>
      <c r="BA215" s="21">
        <f>BA195-Baseline!BA195</f>
        <v>6.0806551536533133</v>
      </c>
      <c r="BB215" s="21">
        <f>BB195-Baseline!BB195</f>
        <v>6.026430010852474</v>
      </c>
    </row>
    <row r="216" spans="1:54" outlineLevel="2">
      <c r="A216" s="475"/>
      <c r="B216" s="150" t="s">
        <v>287</v>
      </c>
      <c r="C216" s="19"/>
      <c r="D216" s="135" t="s">
        <v>389</v>
      </c>
      <c r="E216" s="21">
        <f>E196-Baseline!E196</f>
        <v>0.7659222650508658</v>
      </c>
      <c r="F216" s="21">
        <f>F196-Baseline!F196</f>
        <v>0.79619560836616099</v>
      </c>
      <c r="G216" s="21">
        <f>G196-Baseline!G196</f>
        <v>0.8246070790874559</v>
      </c>
      <c r="H216" s="21">
        <f>H196-Baseline!H196</f>
        <v>0.85885724687110343</v>
      </c>
      <c r="I216" s="21">
        <f>I196-Baseline!I196</f>
        <v>0.89159376466485762</v>
      </c>
      <c r="J216" s="21">
        <f>J196-Baseline!J196</f>
        <v>0.91133387370505659</v>
      </c>
      <c r="K216" s="21">
        <f>K196-Baseline!K196</f>
        <v>0.95626684620596558</v>
      </c>
      <c r="L216" s="21">
        <f>L196-Baseline!L196</f>
        <v>1.0043086984369445</v>
      </c>
      <c r="M216" s="21">
        <f>M196-Baseline!M196</f>
        <v>1.0558083942021066</v>
      </c>
      <c r="N216" s="21">
        <f>N196-Baseline!N196</f>
        <v>1.1111613942510326</v>
      </c>
      <c r="O216" s="21">
        <f>O196-Baseline!O196</f>
        <v>1.1708161497153282</v>
      </c>
      <c r="P216" s="21">
        <f>P196-Baseline!P196</f>
        <v>1.2193806977669444</v>
      </c>
      <c r="Q216" s="21">
        <f>Q196-Baseline!Q196</f>
        <v>1.2630886077013255</v>
      </c>
      <c r="R216" s="21">
        <f>R196-Baseline!R196</f>
        <v>1.308118999422206</v>
      </c>
      <c r="S216" s="21">
        <f>S196-Baseline!S196</f>
        <v>1.3545154096234915</v>
      </c>
      <c r="T216" s="21">
        <f>T196-Baseline!T196</f>
        <v>1.4023227547246522</v>
      </c>
      <c r="U216" s="21">
        <f>U196-Baseline!U196</f>
        <v>1.451587375374521</v>
      </c>
      <c r="V216" s="21">
        <f>V196-Baseline!V196</f>
        <v>1.5023570823790213</v>
      </c>
      <c r="W216" s="21">
        <f>W196-Baseline!W196</f>
        <v>1.5546812040984925</v>
      </c>
      <c r="X216" s="21">
        <f>X196-Baseline!X196</f>
        <v>1.6086106353618668</v>
      </c>
      <c r="Y216" s="21">
        <f>Y196-Baseline!Y196</f>
        <v>1.6641978879462842</v>
      </c>
      <c r="Z216" s="21">
        <f>Z196-Baseline!Z196</f>
        <v>1.7214971426725796</v>
      </c>
      <c r="AA216" s="21">
        <f>AA196-Baseline!AA196</f>
        <v>1.7805643031683807</v>
      </c>
      <c r="AB216" s="21">
        <f>AB196-Baseline!AB196</f>
        <v>1.8414570513524258</v>
      </c>
      <c r="AC216" s="21">
        <f>AC196-Baseline!AC196</f>
        <v>3.7748212197378774</v>
      </c>
      <c r="AD216" s="21">
        <f>AD196-Baseline!AD196</f>
        <v>3.903851489130219</v>
      </c>
      <c r="AE216" s="21">
        <f>AE196-Baseline!AE196</f>
        <v>4.0368907752237622</v>
      </c>
      <c r="AF216" s="21">
        <f>AF196-Baseline!AF196</f>
        <v>4.174069530003397</v>
      </c>
      <c r="AG216" s="21">
        <f>AG196-Baseline!AG196</f>
        <v>4.3155223621924881</v>
      </c>
      <c r="AH216" s="21">
        <f>AH196-Baseline!AH196</f>
        <v>4.4613881709963268</v>
      </c>
      <c r="AI216" s="21">
        <f>AI196-Baseline!AI196</f>
        <v>4.6118102841294419</v>
      </c>
      <c r="AJ216" s="21">
        <f>AJ196-Baseline!AJ196</f>
        <v>2.6602764603291451</v>
      </c>
      <c r="AK216" s="21">
        <f>AK196-Baseline!AK196</f>
        <v>2.7095158789360609</v>
      </c>
      <c r="AL216" s="21">
        <f>AL196-Baseline!AL196</f>
        <v>2.7594743517730453</v>
      </c>
      <c r="AM216" s="21">
        <f>AM196-Baseline!AM196</f>
        <v>2.8101677068686199</v>
      </c>
      <c r="AN216" s="21">
        <f>AN196-Baseline!AN196</f>
        <v>2.8616119374344184</v>
      </c>
      <c r="AO216" s="21">
        <f>AO196-Baseline!AO196</f>
        <v>2.9138232077346262</v>
      </c>
      <c r="AP216" s="21">
        <f>AP196-Baseline!AP196</f>
        <v>2.9668178589662384</v>
      </c>
      <c r="AQ216" s="21">
        <f>AQ196-Baseline!AQ196</f>
        <v>3.0206124151533427</v>
      </c>
      <c r="AR216" s="21">
        <f>AR196-Baseline!AR196</f>
        <v>3.0752235890579001</v>
      </c>
      <c r="AS216" s="21">
        <f>AS196-Baseline!AS196</f>
        <v>3.1306682881098631</v>
      </c>
      <c r="AT216" s="21">
        <f>AT196-Baseline!AT196</f>
        <v>3.1869636203593412</v>
      </c>
      <c r="AU216" s="21">
        <f>AU196-Baseline!AU196</f>
        <v>3.2441269004533781</v>
      </c>
      <c r="AV216" s="21">
        <f>AV196-Baseline!AV196</f>
        <v>3.3021756556402528</v>
      </c>
      <c r="AW216" s="21">
        <f>AW196-Baseline!AW196</f>
        <v>3.3611276318035568</v>
      </c>
      <c r="AX216" s="21">
        <f>AX196-Baseline!AX196</f>
        <v>3.4210007995290779</v>
      </c>
      <c r="AY216" s="21">
        <f>AY196-Baseline!AY196</f>
        <v>3.4818133602067856</v>
      </c>
      <c r="AZ216" s="21">
        <f>AZ196-Baseline!AZ196</f>
        <v>3.5435837521706088</v>
      </c>
      <c r="BA216" s="21">
        <f>BA196-Baseline!BA196</f>
        <v>3.6063306568788063</v>
      </c>
      <c r="BB216" s="21">
        <f>BB196-Baseline!BB196</f>
        <v>3.6701886328430593</v>
      </c>
    </row>
    <row r="217" spans="1:54" outlineLevel="2">
      <c r="A217" s="475"/>
      <c r="B217" s="150" t="s">
        <v>290</v>
      </c>
      <c r="C217" s="19"/>
      <c r="D217" s="135"/>
      <c r="E217" s="21">
        <f>E197-Baseline!E197</f>
        <v>14.956085418700702</v>
      </c>
      <c r="F217" s="21">
        <f>F197-Baseline!F197</f>
        <v>14.955550447416737</v>
      </c>
      <c r="G217" s="21">
        <f>G197-Baseline!G197</f>
        <v>14.866867031096293</v>
      </c>
      <c r="H217" s="21">
        <f>H197-Baseline!H197</f>
        <v>14.870883495671707</v>
      </c>
      <c r="I217" s="21">
        <f>I197-Baseline!I197</f>
        <v>14.813409775664329</v>
      </c>
      <c r="J217" s="21">
        <f>J197-Baseline!J197</f>
        <v>14.553712680262828</v>
      </c>
      <c r="K217" s="21">
        <f>K197-Baseline!K197</f>
        <v>14.662224491009461</v>
      </c>
      <c r="L217" s="21">
        <f>L197-Baseline!L197</f>
        <v>14.772432343547081</v>
      </c>
      <c r="M217" s="21">
        <f>M197-Baseline!M197</f>
        <v>14.884496785997991</v>
      </c>
      <c r="N217" s="21">
        <f>N197-Baseline!N197</f>
        <v>14.998591731359431</v>
      </c>
      <c r="O217" s="21">
        <f>O197-Baseline!O197</f>
        <v>15.114905985856188</v>
      </c>
      <c r="P217" s="21">
        <f>P197-Baseline!P197</f>
        <v>15.227167893527533</v>
      </c>
      <c r="Q217" s="21">
        <f>Q197-Baseline!Q197</f>
        <v>15.33823614244303</v>
      </c>
      <c r="R217" s="21">
        <f>R197-Baseline!R197</f>
        <v>15.450748744855289</v>
      </c>
      <c r="S217" s="21">
        <f>S197-Baseline!S197</f>
        <v>15.564798810053436</v>
      </c>
      <c r="T217" s="21">
        <f>T197-Baseline!T197</f>
        <v>15.680483964363573</v>
      </c>
      <c r="U217" s="21">
        <f>U197-Baseline!U197</f>
        <v>15.797906716827409</v>
      </c>
      <c r="V217" s="21">
        <f>V197-Baseline!V197</f>
        <v>15.917174847323057</v>
      </c>
      <c r="W217" s="21">
        <f>W197-Baseline!W197</f>
        <v>16.03840181873721</v>
      </c>
      <c r="X217" s="21">
        <f>X197-Baseline!X197</f>
        <v>16.16170721489754</v>
      </c>
      <c r="Y217" s="21">
        <f>Y197-Baseline!Y197</f>
        <v>16.287217206091341</v>
      </c>
      <c r="Z217" s="21">
        <f>Z197-Baseline!Z197</f>
        <v>16.415065044116673</v>
      </c>
      <c r="AA217" s="21">
        <f>AA197-Baseline!AA197</f>
        <v>16.545391588940806</v>
      </c>
      <c r="AB217" s="21">
        <f>AB197-Baseline!AB197</f>
        <v>16.678345869178763</v>
      </c>
      <c r="AC217" s="21">
        <f>AC197-Baseline!AC197</f>
        <v>32.107269919233126</v>
      </c>
      <c r="AD217" s="21">
        <f>AD197-Baseline!AD197</f>
        <v>32.358047081286244</v>
      </c>
      <c r="AE217" s="21">
        <f>AE197-Baseline!AE197</f>
        <v>32.612148973180219</v>
      </c>
      <c r="AF217" s="21">
        <f>AF197-Baseline!AF197</f>
        <v>32.869784263363115</v>
      </c>
      <c r="AG217" s="21">
        <f>AG197-Baseline!AG197</f>
        <v>33.131172697505043</v>
      </c>
      <c r="AH217" s="21">
        <f>AH197-Baseline!AH197</f>
        <v>33.396545935739042</v>
      </c>
      <c r="AI217" s="21">
        <f>AI197-Baseline!AI197</f>
        <v>33.666148443359489</v>
      </c>
      <c r="AJ217" s="21">
        <f>AJ197-Baseline!AJ197</f>
        <v>34.10499687773796</v>
      </c>
      <c r="AK217" s="21">
        <f>AK197-Baseline!AK197</f>
        <v>34.552119435714538</v>
      </c>
      <c r="AL217" s="21">
        <f>AL197-Baseline!AL197</f>
        <v>35.007902484788509</v>
      </c>
      <c r="AM217" s="21">
        <f>AM197-Baseline!AM197</f>
        <v>35.472756220246893</v>
      </c>
      <c r="AN217" s="21">
        <f>AN197-Baseline!AN197</f>
        <v>35.947116409990528</v>
      </c>
      <c r="AO217" s="21">
        <f>AO197-Baseline!AO197</f>
        <v>36.43144626492434</v>
      </c>
      <c r="AP217" s="21">
        <f>AP197-Baseline!AP197</f>
        <v>36.926238444108392</v>
      </c>
      <c r="AQ217" s="21">
        <f>AQ197-Baseline!AQ197</f>
        <v>37.432017204536479</v>
      </c>
      <c r="AR217" s="21">
        <f>AR197-Baseline!AR197</f>
        <v>37.94934070613003</v>
      </c>
      <c r="AS217" s="21">
        <f>AS197-Baseline!AS197</f>
        <v>38.478803483300403</v>
      </c>
      <c r="AT217" s="21">
        <f>AT197-Baseline!AT197</f>
        <v>39.021039095267717</v>
      </c>
      <c r="AU217" s="21">
        <f>AU197-Baseline!AU197</f>
        <v>39.576722968207427</v>
      </c>
      <c r="AV217" s="21">
        <f>AV197-Baseline!AV197</f>
        <v>40.146575443249908</v>
      </c>
      <c r="AW217" s="21">
        <f>AW197-Baseline!AW197</f>
        <v>40.731365045382674</v>
      </c>
      <c r="AX217" s="21">
        <f>AX197-Baseline!AX197</f>
        <v>41.331911989399934</v>
      </c>
      <c r="AY217" s="21">
        <f>AY197-Baseline!AY197</f>
        <v>41.949091940221976</v>
      </c>
      <c r="AZ217" s="21">
        <f>AZ197-Baseline!AZ197</f>
        <v>42.583840046170664</v>
      </c>
      <c r="BA217" s="21">
        <f>BA197-Baseline!BA197</f>
        <v>43.237155265143663</v>
      </c>
      <c r="BB217" s="21">
        <f>BB197-Baseline!BB197</f>
        <v>43.904812544270932</v>
      </c>
    </row>
    <row r="218" spans="1:54" outlineLevel="2">
      <c r="A218" s="476"/>
      <c r="B218" s="150" t="s">
        <v>476</v>
      </c>
      <c r="C218" s="19"/>
      <c r="D218" s="135" t="s">
        <v>389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4" t="s">
        <v>497</v>
      </c>
      <c r="B220" s="150" t="s">
        <v>498</v>
      </c>
      <c r="C220" s="19"/>
      <c r="D220" s="135" t="s">
        <v>389</v>
      </c>
      <c r="E220" s="21">
        <f>E200-Baseline!E200</f>
        <v>23.012585169923298</v>
      </c>
      <c r="F220" s="21">
        <f>F200-Baseline!F200</f>
        <v>22.968653743314576</v>
      </c>
      <c r="G220" s="21">
        <f>G200-Baseline!G200</f>
        <v>22.812636010216291</v>
      </c>
      <c r="H220" s="21">
        <f>H200-Baseline!H200</f>
        <v>22.755562496288952</v>
      </c>
      <c r="I220" s="21">
        <f>I200-Baseline!I200</f>
        <v>22.655769478945089</v>
      </c>
      <c r="J220" s="21">
        <f>J200-Baseline!J200</f>
        <v>22.34008251381994</v>
      </c>
      <c r="K220" s="21">
        <f>K200-Baseline!K200</f>
        <v>22.404280127166615</v>
      </c>
      <c r="L220" s="21">
        <f>L200-Baseline!L200</f>
        <v>22.492239575307938</v>
      </c>
      <c r="M220" s="21">
        <f>M200-Baseline!M200</f>
        <v>22.584960963284139</v>
      </c>
      <c r="N220" s="21">
        <f>N200-Baseline!N200</f>
        <v>22.665321477444746</v>
      </c>
      <c r="O220" s="21">
        <f>O200-Baseline!O200</f>
        <v>22.769970185378298</v>
      </c>
      <c r="P220" s="21">
        <f>P200-Baseline!P200</f>
        <v>22.859107226514453</v>
      </c>
      <c r="Q220" s="21">
        <f>Q200-Baseline!Q200</f>
        <v>22.941884078731931</v>
      </c>
      <c r="R220" s="21">
        <f>R200-Baseline!R200</f>
        <v>23.043283089353174</v>
      </c>
      <c r="S220" s="21">
        <f>S200-Baseline!S200</f>
        <v>23.130889479440519</v>
      </c>
      <c r="T220" s="21">
        <f>T200-Baseline!T200</f>
        <v>23.221403544646336</v>
      </c>
      <c r="U220" s="21">
        <f>U200-Baseline!U200</f>
        <v>23.315023113423401</v>
      </c>
      <c r="V220" s="21">
        <f>V200-Baseline!V200</f>
        <v>23.42656159943013</v>
      </c>
      <c r="W220" s="21">
        <f>W200-Baseline!W200</f>
        <v>23.526651947336301</v>
      </c>
      <c r="X220" s="21">
        <f>X200-Baseline!X200</f>
        <v>23.644394140657901</v>
      </c>
      <c r="Y220" s="21">
        <f>Y200-Baseline!Y200</f>
        <v>23.75184082227387</v>
      </c>
      <c r="Z220" s="21">
        <f>Z200-Baseline!Z200</f>
        <v>23.876729265785663</v>
      </c>
      <c r="AA220" s="21">
        <f>AA200-Baseline!AA200</f>
        <v>24.005400745965858</v>
      </c>
      <c r="AB220" s="21">
        <f>AB200-Baseline!AB200</f>
        <v>24.138119319950309</v>
      </c>
      <c r="AC220" s="21">
        <f>AC200-Baseline!AC200</f>
        <v>41.43611223776557</v>
      </c>
      <c r="AD220" s="21">
        <f>AD200-Baseline!AD200</f>
        <v>41.752098964426004</v>
      </c>
      <c r="AE220" s="21">
        <f>AE200-Baseline!AE200</f>
        <v>42.07642257937718</v>
      </c>
      <c r="AF220" s="21">
        <f>AF200-Baseline!AF200</f>
        <v>42.407885567425247</v>
      </c>
      <c r="AG220" s="21">
        <f>AG200-Baseline!AG200</f>
        <v>42.74704535305375</v>
      </c>
      <c r="AH220" s="21">
        <f>AH200-Baseline!AH200</f>
        <v>43.094495588034349</v>
      </c>
      <c r="AI220" s="21">
        <f>AI200-Baseline!AI200</f>
        <v>43.450899352948063</v>
      </c>
      <c r="AJ220" s="21">
        <f>AJ200-Baseline!AJ200</f>
        <v>41.89944480088274</v>
      </c>
      <c r="AK220" s="21">
        <f>AK200-Baseline!AK200</f>
        <v>42.356529904373517</v>
      </c>
      <c r="AL220" s="21">
        <f>AL200-Baseline!AL200</f>
        <v>42.822585327784239</v>
      </c>
      <c r="AM220" s="21">
        <f>AM200-Baseline!AM200</f>
        <v>43.298091272926925</v>
      </c>
      <c r="AN220" s="21">
        <f>AN200-Baseline!AN200</f>
        <v>43.783521770441212</v>
      </c>
      <c r="AO220" s="21">
        <f>AO200-Baseline!AO200</f>
        <v>44.279365033344334</v>
      </c>
      <c r="AP220" s="21">
        <f>AP200-Baseline!AP200</f>
        <v>44.786160857838084</v>
      </c>
      <c r="AQ220" s="21">
        <f>AQ200-Baseline!AQ200</f>
        <v>45.304484658014175</v>
      </c>
      <c r="AR220" s="21">
        <f>AR200-Baseline!AR200</f>
        <v>45.834935585541118</v>
      </c>
      <c r="AS220" s="21">
        <f>AS200-Baseline!AS200</f>
        <v>46.37814712925173</v>
      </c>
      <c r="AT220" s="21">
        <f>AT200-Baseline!AT200</f>
        <v>46.934793269682409</v>
      </c>
      <c r="AU220" s="21">
        <f>AU200-Baseline!AU200</f>
        <v>47.50559091532272</v>
      </c>
      <c r="AV220" s="21">
        <f>AV200-Baseline!AV200</f>
        <v>48.091300289615788</v>
      </c>
      <c r="AW220" s="21">
        <f>AW200-Baseline!AW200</f>
        <v>48.692728467928582</v>
      </c>
      <c r="AX220" s="21">
        <f>AX200-Baseline!AX200</f>
        <v>49.310734031470361</v>
      </c>
      <c r="AY220" s="21">
        <f>AY200-Baseline!AY200</f>
        <v>49.946230770286988</v>
      </c>
      <c r="AZ220" s="21">
        <f>AZ200-Baseline!AZ200</f>
        <v>50.60019141081618</v>
      </c>
      <c r="BA220" s="21">
        <f>BA200-Baseline!BA200</f>
        <v>51.273651876986747</v>
      </c>
      <c r="BB220" s="21">
        <f>BB200-Baseline!BB200</f>
        <v>51.962538775090401</v>
      </c>
    </row>
    <row r="221" spans="1:54" outlineLevel="2">
      <c r="A221" s="475"/>
      <c r="B221" s="150" t="s">
        <v>499</v>
      </c>
      <c r="C221" s="19"/>
      <c r="D221" s="135" t="s">
        <v>389</v>
      </c>
      <c r="E221" s="21">
        <f>E201-Baseline!E201</f>
        <v>19.895790014798131</v>
      </c>
      <c r="F221" s="21">
        <f>F201-Baseline!F201</f>
        <v>19.867766486796739</v>
      </c>
      <c r="G221" s="21">
        <f>G201-Baseline!G201</f>
        <v>19.750654979903871</v>
      </c>
      <c r="H221" s="21">
        <f>H201-Baseline!H201</f>
        <v>19.733107218361447</v>
      </c>
      <c r="I221" s="21">
        <f>I201-Baseline!I201</f>
        <v>19.65342004259012</v>
      </c>
      <c r="J221" s="21">
        <f>J201-Baseline!J201</f>
        <v>19.359406194336504</v>
      </c>
      <c r="K221" s="21">
        <f>K201-Baseline!K201</f>
        <v>19.463164476461976</v>
      </c>
      <c r="L221" s="21">
        <f>L201-Baseline!L201</f>
        <v>19.572517409948706</v>
      </c>
      <c r="M221" s="21">
        <f>M201-Baseline!M201</f>
        <v>19.687959242736728</v>
      </c>
      <c r="N221" s="21">
        <f>N201-Baseline!N201</f>
        <v>19.81004441652334</v>
      </c>
      <c r="O221" s="21">
        <f>O201-Baseline!O201</f>
        <v>19.939395582293336</v>
      </c>
      <c r="P221" s="21">
        <f>P201-Baseline!P201</f>
        <v>20.054334834255947</v>
      </c>
      <c r="Q221" s="21">
        <f>Q201-Baseline!Q201</f>
        <v>20.163940452503123</v>
      </c>
      <c r="R221" s="21">
        <f>R201-Baseline!R201</f>
        <v>20.27701589407863</v>
      </c>
      <c r="S221" s="21">
        <f>S201-Baseline!S201</f>
        <v>20.393069387272543</v>
      </c>
      <c r="T221" s="21">
        <f>T201-Baseline!T201</f>
        <v>20.512856924991766</v>
      </c>
      <c r="U221" s="21">
        <f>U201-Baseline!U201</f>
        <v>20.636514389182206</v>
      </c>
      <c r="V221" s="21">
        <f>V201-Baseline!V201</f>
        <v>20.764184684524324</v>
      </c>
      <c r="W221" s="21">
        <f>W201-Baseline!W201</f>
        <v>20.896018182225863</v>
      </c>
      <c r="X221" s="21">
        <f>X201-Baseline!X201</f>
        <v>21.032173212025533</v>
      </c>
      <c r="Y221" s="21">
        <f>Y201-Baseline!Y201</f>
        <v>21.172816564218721</v>
      </c>
      <c r="Z221" s="21">
        <f>Z201-Baseline!Z201</f>
        <v>21.318124033319165</v>
      </c>
      <c r="AA221" s="21">
        <f>AA201-Baseline!AA201</f>
        <v>21.468280992189015</v>
      </c>
      <c r="AB221" s="21">
        <f>AB201-Baseline!AB201</f>
        <v>21.623483005677684</v>
      </c>
      <c r="AC221" s="21">
        <f>AC201-Baseline!AC201</f>
        <v>38.946108959110092</v>
      </c>
      <c r="AD221" s="21">
        <f>AD201-Baseline!AD201</f>
        <v>39.286655095279279</v>
      </c>
      <c r="AE221" s="21">
        <f>AE201-Baseline!AE201</f>
        <v>39.634775386858792</v>
      </c>
      <c r="AF221" s="21">
        <f>AF201-Baseline!AF201</f>
        <v>39.990705513781698</v>
      </c>
      <c r="AG221" s="21">
        <f>AG201-Baseline!AG201</f>
        <v>40.354752964305263</v>
      </c>
      <c r="AH221" s="21">
        <f>AH201-Baseline!AH201</f>
        <v>40.727310018815871</v>
      </c>
      <c r="AI221" s="21">
        <f>AI201-Baseline!AI201</f>
        <v>41.108877240654742</v>
      </c>
      <c r="AJ221" s="21">
        <f>AJ201-Baseline!AJ201</f>
        <v>39.571481755592764</v>
      </c>
      <c r="AK221" s="21">
        <f>AK201-Baseline!AK201</f>
        <v>40.043020531747601</v>
      </c>
      <c r="AL221" s="21">
        <f>AL201-Baseline!AL201</f>
        <v>40.523843417726106</v>
      </c>
      <c r="AM221" s="21">
        <f>AM201-Baseline!AM201</f>
        <v>41.01439684623233</v>
      </c>
      <c r="AN221" s="21">
        <f>AN201-Baseline!AN201</f>
        <v>41.5151465029181</v>
      </c>
      <c r="AO221" s="21">
        <f>AO201-Baseline!AO201</f>
        <v>42.026577838213491</v>
      </c>
      <c r="AP221" s="21">
        <f>AP201-Baseline!AP201</f>
        <v>42.549212000099267</v>
      </c>
      <c r="AQ221" s="21">
        <f>AQ201-Baseline!AQ201</f>
        <v>43.083602180566395</v>
      </c>
      <c r="AR221" s="21">
        <f>AR201-Baseline!AR201</f>
        <v>43.630334127479898</v>
      </c>
      <c r="AS221" s="21">
        <f>AS201-Baseline!AS201</f>
        <v>44.190028985325469</v>
      </c>
      <c r="AT221" s="21">
        <f>AT201-Baseline!AT201</f>
        <v>44.763346963991275</v>
      </c>
      <c r="AU221" s="21">
        <f>AU201-Baseline!AU201</f>
        <v>45.350990547781336</v>
      </c>
      <c r="AV221" s="21">
        <f>AV201-Baseline!AV201</f>
        <v>45.953706777516288</v>
      </c>
      <c r="AW221" s="21">
        <f>AW201-Baseline!AW201</f>
        <v>46.572290585688542</v>
      </c>
      <c r="AX221" s="21">
        <f>AX201-Baseline!AX201</f>
        <v>47.207588495638255</v>
      </c>
      <c r="AY221" s="21">
        <f>AY201-Baseline!AY201</f>
        <v>47.860502447505262</v>
      </c>
      <c r="AZ221" s="21">
        <f>AZ201-Baseline!AZ201</f>
        <v>48.531993785117905</v>
      </c>
      <c r="BA221" s="21">
        <f>BA201-Baseline!BA201</f>
        <v>49.223087551990375</v>
      </c>
      <c r="BB221" s="21">
        <f>BB201-Baseline!BB201</f>
        <v>49.929700076313559</v>
      </c>
    </row>
    <row r="222" spans="1:54" outlineLevel="2">
      <c r="A222" s="476"/>
      <c r="B222" s="150" t="s">
        <v>500</v>
      </c>
      <c r="C222" s="19"/>
      <c r="D222" s="135" t="s">
        <v>389</v>
      </c>
      <c r="E222" s="21">
        <f>E202-Baseline!E202</f>
        <v>26.149142603036438</v>
      </c>
      <c r="F222" s="21">
        <f>F202-Baseline!F202</f>
        <v>26.057871867665629</v>
      </c>
      <c r="G222" s="21">
        <f>G202-Baseline!G202</f>
        <v>25.878077397603846</v>
      </c>
      <c r="H222" s="21">
        <f>H202-Baseline!H202</f>
        <v>25.798588980910225</v>
      </c>
      <c r="I222" s="21">
        <f>I202-Baseline!I202</f>
        <v>25.657482844529511</v>
      </c>
      <c r="J222" s="21">
        <f>J202-Baseline!J202</f>
        <v>25.302636500389127</v>
      </c>
      <c r="K222" s="21">
        <f>K202-Baseline!K202</f>
        <v>25.351495657867737</v>
      </c>
      <c r="L222" s="21">
        <f>L202-Baseline!L202</f>
        <v>25.406457027797931</v>
      </c>
      <c r="M222" s="21">
        <f>M202-Baseline!M202</f>
        <v>25.468010166751675</v>
      </c>
      <c r="N222" s="21">
        <f>N202-Baseline!N202</f>
        <v>25.536704869700404</v>
      </c>
      <c r="O222" s="21">
        <f>O202-Baseline!O202</f>
        <v>25.613159180679062</v>
      </c>
      <c r="P222" s="21">
        <f>P202-Baseline!P202</f>
        <v>25.675690630886756</v>
      </c>
      <c r="Q222" s="21">
        <f>Q202-Baseline!Q202</f>
        <v>25.733372976564283</v>
      </c>
      <c r="R222" s="21">
        <f>R202-Baseline!R202</f>
        <v>25.795005198732845</v>
      </c>
      <c r="S222" s="21">
        <f>S202-Baseline!S202</f>
        <v>25.858861004912878</v>
      </c>
      <c r="T222" s="21">
        <f>T202-Baseline!T202</f>
        <v>25.926945071434943</v>
      </c>
      <c r="U222" s="21">
        <f>U202-Baseline!U202</f>
        <v>25.999388601065093</v>
      </c>
      <c r="V222" s="21">
        <f>V202-Baseline!V202</f>
        <v>26.07632986008133</v>
      </c>
      <c r="W222" s="21">
        <f>W202-Baseline!W202</f>
        <v>26.157914632621623</v>
      </c>
      <c r="X222" s="21">
        <f>X202-Baseline!X202</f>
        <v>26.244296699372249</v>
      </c>
      <c r="Y222" s="21">
        <f>Y202-Baseline!Y202</f>
        <v>26.335638347041353</v>
      </c>
      <c r="Z222" s="21">
        <f>Z202-Baseline!Z202</f>
        <v>26.432110906401039</v>
      </c>
      <c r="AA222" s="21">
        <f>AA202-Baseline!AA202</f>
        <v>26.533895334416734</v>
      </c>
      <c r="AB222" s="21">
        <f>AB202-Baseline!AB202</f>
        <v>26.641182814449991</v>
      </c>
      <c r="AC222" s="21">
        <f>AC202-Baseline!AC202</f>
        <v>43.913151759761746</v>
      </c>
      <c r="AD222" s="21">
        <f>AD202-Baseline!AD202</f>
        <v>44.203151915756067</v>
      </c>
      <c r="AE222" s="21">
        <f>AE202-Baseline!AE202</f>
        <v>44.500532786421161</v>
      </c>
      <c r="AF222" s="21">
        <f>AF202-Baseline!AF202</f>
        <v>44.805339422319022</v>
      </c>
      <c r="AG222" s="21">
        <f>AG202-Baseline!AG202</f>
        <v>45.117801439104007</v>
      </c>
      <c r="AH222" s="21">
        <f>AH202-Baseline!AH202</f>
        <v>45.438370037217112</v>
      </c>
      <c r="AI222" s="21">
        <f>AI202-Baseline!AI202</f>
        <v>45.767786425022095</v>
      </c>
      <c r="AJ222" s="21">
        <f>AJ202-Baseline!AJ202</f>
        <v>44.200386622513925</v>
      </c>
      <c r="AK222" s="21">
        <f>AK202-Baseline!AK202</f>
        <v>44.641318901417961</v>
      </c>
      <c r="AL222" s="21">
        <f>AL202-Baseline!AL202</f>
        <v>45.090975730128783</v>
      </c>
      <c r="AM222" s="21">
        <f>AM202-Baseline!AM202</f>
        <v>45.549851500332068</v>
      </c>
      <c r="AN222" s="21">
        <f>AN202-Baseline!AN202</f>
        <v>46.018446748644692</v>
      </c>
      <c r="AO222" s="21">
        <f>AO202-Baseline!AO202</f>
        <v>46.49726594231479</v>
      </c>
      <c r="AP222" s="21">
        <f>AP202-Baseline!AP202</f>
        <v>46.986861258081738</v>
      </c>
      <c r="AQ222" s="21">
        <f>AQ202-Baseline!AQ202</f>
        <v>47.487817312784543</v>
      </c>
      <c r="AR222" s="21">
        <f>AR202-Baseline!AR202</f>
        <v>48.000748079670082</v>
      </c>
      <c r="AS222" s="21">
        <f>AS202-Baseline!AS202</f>
        <v>48.526300458125604</v>
      </c>
      <c r="AT222" s="21">
        <f>AT202-Baseline!AT202</f>
        <v>49.065159969913232</v>
      </c>
      <c r="AU222" s="21">
        <f>AU202-Baseline!AU202</f>
        <v>49.618054692342717</v>
      </c>
      <c r="AV222" s="21">
        <f>AV202-Baseline!AV202</f>
        <v>50.185755998902351</v>
      </c>
      <c r="AW222" s="21">
        <f>AW202-Baseline!AW202</f>
        <v>50.76908201714221</v>
      </c>
      <c r="AX222" s="21">
        <f>AX202-Baseline!AX202</f>
        <v>51.368901704415705</v>
      </c>
      <c r="AY222" s="21">
        <f>AY202-Baseline!AY202</f>
        <v>51.986138795094867</v>
      </c>
      <c r="AZ222" s="21">
        <f>AZ202-Baseline!AZ202</f>
        <v>52.621775684566316</v>
      </c>
      <c r="BA222" s="21">
        <f>BA202-Baseline!BA202</f>
        <v>53.276857654632153</v>
      </c>
      <c r="BB222" s="21">
        <f>BB202-Baseline!BB202</f>
        <v>53.947320083757774</v>
      </c>
    </row>
    <row r="223" spans="1:54" outlineLevel="2">
      <c r="B223" s="19"/>
      <c r="C223" s="19"/>
      <c r="D223" s="19"/>
      <c r="E223" s="15"/>
    </row>
    <row r="224" spans="1:54" outlineLevel="2">
      <c r="A224" s="474" t="s">
        <v>501</v>
      </c>
      <c r="B224" s="150" t="s">
        <v>498</v>
      </c>
      <c r="C224" s="19"/>
      <c r="D224" s="135" t="s">
        <v>389</v>
      </c>
      <c r="E224" s="21">
        <f>E204-Baseline!E204</f>
        <v>23.012585169923298</v>
      </c>
      <c r="F224" s="21">
        <f>F204-Baseline!F204</f>
        <v>45.981238913237874</v>
      </c>
      <c r="G224" s="21">
        <f>G204-Baseline!G204</f>
        <v>68.793874923454169</v>
      </c>
      <c r="H224" s="21">
        <f>H204-Baseline!H204</f>
        <v>91.549437419743128</v>
      </c>
      <c r="I224" s="21">
        <f>I204-Baseline!I204</f>
        <v>114.20520689868822</v>
      </c>
      <c r="J224" s="21">
        <f>J204-Baseline!J204</f>
        <v>136.54528941250817</v>
      </c>
      <c r="K224" s="21">
        <f>K204-Baseline!K204</f>
        <v>158.94956953967477</v>
      </c>
      <c r="L224" s="21">
        <f>L204-Baseline!L204</f>
        <v>181.4418091149827</v>
      </c>
      <c r="M224" s="21">
        <f>M204-Baseline!M204</f>
        <v>204.02677007826685</v>
      </c>
      <c r="N224" s="21">
        <f>N204-Baseline!N204</f>
        <v>226.69209155571158</v>
      </c>
      <c r="O224" s="21">
        <f>O204-Baseline!O204</f>
        <v>249.46206174108988</v>
      </c>
      <c r="P224" s="21">
        <f>P204-Baseline!P204</f>
        <v>272.32116896760431</v>
      </c>
      <c r="Q224" s="21">
        <f>Q204-Baseline!Q204</f>
        <v>295.26305304633627</v>
      </c>
      <c r="R224" s="21">
        <f>R204-Baseline!R204</f>
        <v>318.30633613568943</v>
      </c>
      <c r="S224" s="21">
        <f>S204-Baseline!S204</f>
        <v>341.43722561512993</v>
      </c>
      <c r="T224" s="21">
        <f>T204-Baseline!T204</f>
        <v>364.6586291597763</v>
      </c>
      <c r="U224" s="21">
        <f>U204-Baseline!U204</f>
        <v>387.97365227319972</v>
      </c>
      <c r="V224" s="21">
        <f>V204-Baseline!V204</f>
        <v>411.40021387262982</v>
      </c>
      <c r="W224" s="21">
        <f>W204-Baseline!W204</f>
        <v>434.92686581996611</v>
      </c>
      <c r="X224" s="21">
        <f>X204-Baseline!X204</f>
        <v>458.57125996062399</v>
      </c>
      <c r="Y224" s="21">
        <f>Y204-Baseline!Y204</f>
        <v>482.32310078289788</v>
      </c>
      <c r="Z224" s="21">
        <f>Z204-Baseline!Z204</f>
        <v>506.19983004868357</v>
      </c>
      <c r="AA224" s="21">
        <f>AA204-Baseline!AA204</f>
        <v>530.20523079464942</v>
      </c>
      <c r="AB224" s="21">
        <f>AB204-Baseline!AB204</f>
        <v>554.34335011459973</v>
      </c>
      <c r="AC224" s="21">
        <f>AC204-Baseline!AC204</f>
        <v>595.77946235236527</v>
      </c>
      <c r="AD224" s="21">
        <f>AD204-Baseline!AD204</f>
        <v>637.53156131679123</v>
      </c>
      <c r="AE224" s="21">
        <f>AE204-Baseline!AE204</f>
        <v>679.60798389616843</v>
      </c>
      <c r="AF224" s="21">
        <f>AF204-Baseline!AF204</f>
        <v>722.01586946359373</v>
      </c>
      <c r="AG224" s="21">
        <f>AG204-Baseline!AG204</f>
        <v>764.76291481664748</v>
      </c>
      <c r="AH224" s="21">
        <f>AH204-Baseline!AH204</f>
        <v>807.85741040468179</v>
      </c>
      <c r="AI224" s="21">
        <f>AI204-Baseline!AI204</f>
        <v>851.3083097576299</v>
      </c>
      <c r="AJ224" s="21">
        <f>AJ204-Baseline!AJ204</f>
        <v>893.20775455851265</v>
      </c>
      <c r="AK224" s="21">
        <f>AK204-Baseline!AK204</f>
        <v>935.56428446288612</v>
      </c>
      <c r="AL224" s="21">
        <f>AL204-Baseline!AL204</f>
        <v>978.3868697906704</v>
      </c>
      <c r="AM224" s="21">
        <f>AM204-Baseline!AM204</f>
        <v>1021.6849610635974</v>
      </c>
      <c r="AN224" s="21">
        <f>AN204-Baseline!AN204</f>
        <v>1065.4684828340387</v>
      </c>
      <c r="AO224" s="21">
        <f>AO204-Baseline!AO204</f>
        <v>1109.7478478673829</v>
      </c>
      <c r="AP224" s="21">
        <f>AP204-Baseline!AP204</f>
        <v>1154.5340087252209</v>
      </c>
      <c r="AQ224" s="21">
        <f>AQ204-Baseline!AQ204</f>
        <v>1199.8384933832351</v>
      </c>
      <c r="AR224" s="21">
        <f>AR204-Baseline!AR204</f>
        <v>1245.6734289687763</v>
      </c>
      <c r="AS224" s="21">
        <f>AS204-Baseline!AS204</f>
        <v>1292.0515760980281</v>
      </c>
      <c r="AT224" s="21">
        <f>AT204-Baseline!AT204</f>
        <v>1338.9863693677105</v>
      </c>
      <c r="AU224" s="21">
        <f>AU204-Baseline!AU204</f>
        <v>1386.4919602830332</v>
      </c>
      <c r="AV224" s="21">
        <f>AV204-Baseline!AV204</f>
        <v>1434.5832605726491</v>
      </c>
      <c r="AW224" s="21">
        <f>AW204-Baseline!AW204</f>
        <v>1483.2759890405778</v>
      </c>
      <c r="AX224" s="21">
        <f>AX204-Baseline!AX204</f>
        <v>1532.5867230720482</v>
      </c>
      <c r="AY224" s="21">
        <f>AY204-Baseline!AY204</f>
        <v>1582.5329538423352</v>
      </c>
      <c r="AZ224" s="21">
        <f>AZ204-Baseline!AZ204</f>
        <v>1633.1331452531515</v>
      </c>
      <c r="BA224" s="21">
        <f>BA204-Baseline!BA204</f>
        <v>1684.4067971301383</v>
      </c>
      <c r="BB224" s="21">
        <f>BB204-Baseline!BB204</f>
        <v>1736.3693359052288</v>
      </c>
    </row>
    <row r="225" spans="1:54" outlineLevel="2">
      <c r="A225" s="475"/>
      <c r="B225" s="150" t="s">
        <v>499</v>
      </c>
      <c r="C225" s="19"/>
      <c r="D225" s="135" t="s">
        <v>389</v>
      </c>
      <c r="E225" s="21">
        <f>E205-Baseline!E205</f>
        <v>19.895790014798131</v>
      </c>
      <c r="F225" s="21">
        <f>F205-Baseline!F205</f>
        <v>39.76355650159487</v>
      </c>
      <c r="G225" s="21">
        <f>G205-Baseline!G205</f>
        <v>59.514211481498741</v>
      </c>
      <c r="H225" s="21">
        <f>H205-Baseline!H205</f>
        <v>79.247318699860188</v>
      </c>
      <c r="I225" s="21">
        <f>I205-Baseline!I205</f>
        <v>98.900738742450301</v>
      </c>
      <c r="J225" s="21">
        <f>J205-Baseline!J205</f>
        <v>118.2601449367868</v>
      </c>
      <c r="K225" s="21">
        <f>K205-Baseline!K205</f>
        <v>137.72330941324878</v>
      </c>
      <c r="L225" s="21">
        <f>L205-Baseline!L205</f>
        <v>157.2958268231975</v>
      </c>
      <c r="M225" s="21">
        <f>M205-Baseline!M205</f>
        <v>176.98378606593423</v>
      </c>
      <c r="N225" s="21">
        <f>N205-Baseline!N205</f>
        <v>196.79383048245757</v>
      </c>
      <c r="O225" s="21">
        <f>O205-Baseline!O205</f>
        <v>216.73322606475091</v>
      </c>
      <c r="P225" s="21">
        <f>P205-Baseline!P205</f>
        <v>236.78756089900685</v>
      </c>
      <c r="Q225" s="21">
        <f>Q205-Baseline!Q205</f>
        <v>256.95150135150999</v>
      </c>
      <c r="R225" s="21">
        <f>R205-Baseline!R205</f>
        <v>277.22851724558859</v>
      </c>
      <c r="S225" s="21">
        <f>S205-Baseline!S205</f>
        <v>297.62158663286112</v>
      </c>
      <c r="T225" s="21">
        <f>T205-Baseline!T205</f>
        <v>318.13444355785288</v>
      </c>
      <c r="U225" s="21">
        <f>U205-Baseline!U205</f>
        <v>338.77095794703507</v>
      </c>
      <c r="V225" s="21">
        <f>V205-Baseline!V205</f>
        <v>359.53514263155938</v>
      </c>
      <c r="W225" s="21">
        <f>W205-Baseline!W205</f>
        <v>380.43116081378525</v>
      </c>
      <c r="X225" s="21">
        <f>X205-Baseline!X205</f>
        <v>401.46333402581081</v>
      </c>
      <c r="Y225" s="21">
        <f>Y205-Baseline!Y205</f>
        <v>422.6361505900295</v>
      </c>
      <c r="Z225" s="21">
        <f>Z205-Baseline!Z205</f>
        <v>443.95427462334868</v>
      </c>
      <c r="AA225" s="21">
        <f>AA205-Baseline!AA205</f>
        <v>465.4225556155377</v>
      </c>
      <c r="AB225" s="21">
        <f>AB205-Baseline!AB205</f>
        <v>487.04603862121542</v>
      </c>
      <c r="AC225" s="21">
        <f>AC205-Baseline!AC205</f>
        <v>525.99214758032554</v>
      </c>
      <c r="AD225" s="21">
        <f>AD205-Baseline!AD205</f>
        <v>565.27880267560477</v>
      </c>
      <c r="AE225" s="21">
        <f>AE205-Baseline!AE205</f>
        <v>604.91357806246356</v>
      </c>
      <c r="AF225" s="21">
        <f>AF205-Baseline!AF205</f>
        <v>644.90428357624523</v>
      </c>
      <c r="AG225" s="21">
        <f>AG205-Baseline!AG205</f>
        <v>685.25903654055048</v>
      </c>
      <c r="AH225" s="21">
        <f>AH205-Baseline!AH205</f>
        <v>725.98634655936632</v>
      </c>
      <c r="AI225" s="21">
        <f>AI205-Baseline!AI205</f>
        <v>767.09522380002102</v>
      </c>
      <c r="AJ225" s="21">
        <f>AJ205-Baseline!AJ205</f>
        <v>806.66670555561382</v>
      </c>
      <c r="AK225" s="21">
        <f>AK205-Baseline!AK205</f>
        <v>846.70972608736145</v>
      </c>
      <c r="AL225" s="21">
        <f>AL205-Baseline!AL205</f>
        <v>887.23356950508753</v>
      </c>
      <c r="AM225" s="21">
        <f>AM205-Baseline!AM205</f>
        <v>928.24796635131986</v>
      </c>
      <c r="AN225" s="21">
        <f>AN205-Baseline!AN205</f>
        <v>969.76311285423799</v>
      </c>
      <c r="AO225" s="21">
        <f>AO205-Baseline!AO205</f>
        <v>1011.7896906924515</v>
      </c>
      <c r="AP225" s="21">
        <f>AP205-Baseline!AP205</f>
        <v>1054.3389026925508</v>
      </c>
      <c r="AQ225" s="21">
        <f>AQ205-Baseline!AQ205</f>
        <v>1097.4225048731173</v>
      </c>
      <c r="AR225" s="21">
        <f>AR205-Baseline!AR205</f>
        <v>1141.0528390005973</v>
      </c>
      <c r="AS225" s="21">
        <f>AS205-Baseline!AS205</f>
        <v>1185.2428679859227</v>
      </c>
      <c r="AT225" s="21">
        <f>AT205-Baseline!AT205</f>
        <v>1230.006214949914</v>
      </c>
      <c r="AU225" s="21">
        <f>AU205-Baseline!AU205</f>
        <v>1275.3572054976953</v>
      </c>
      <c r="AV225" s="21">
        <f>AV205-Baseline!AV205</f>
        <v>1321.3109122752116</v>
      </c>
      <c r="AW225" s="21">
        <f>AW205-Baseline!AW205</f>
        <v>1367.8832028609002</v>
      </c>
      <c r="AX225" s="21">
        <f>AX205-Baseline!AX205</f>
        <v>1415.0907913565384</v>
      </c>
      <c r="AY225" s="21">
        <f>AY205-Baseline!AY205</f>
        <v>1462.9512938040436</v>
      </c>
      <c r="AZ225" s="21">
        <f>AZ205-Baseline!AZ205</f>
        <v>1511.4832875891616</v>
      </c>
      <c r="BA225" s="21">
        <f>BA205-Baseline!BA205</f>
        <v>1560.706375141152</v>
      </c>
      <c r="BB225" s="21">
        <f>BB205-Baseline!BB205</f>
        <v>1610.6360752174655</v>
      </c>
    </row>
    <row r="226" spans="1:54" outlineLevel="2">
      <c r="A226" s="476"/>
      <c r="B226" s="150" t="s">
        <v>500</v>
      </c>
      <c r="C226" s="19"/>
      <c r="D226" s="135" t="s">
        <v>389</v>
      </c>
      <c r="E226" s="21">
        <f>E206-Baseline!E206</f>
        <v>26.149142603036438</v>
      </c>
      <c r="F226" s="21">
        <f>F206-Baseline!F206</f>
        <v>52.207014470702063</v>
      </c>
      <c r="G226" s="21">
        <f>G206-Baseline!G206</f>
        <v>78.085091868305909</v>
      </c>
      <c r="H226" s="21">
        <f>H206-Baseline!H206</f>
        <v>103.88368084921613</v>
      </c>
      <c r="I226" s="21">
        <f>I206-Baseline!I206</f>
        <v>129.54116369374566</v>
      </c>
      <c r="J226" s="21">
        <f>J206-Baseline!J206</f>
        <v>154.84380019413479</v>
      </c>
      <c r="K226" s="21">
        <f>K206-Baseline!K206</f>
        <v>180.19529585200252</v>
      </c>
      <c r="L226" s="21">
        <f>L206-Baseline!L206</f>
        <v>205.60175287980044</v>
      </c>
      <c r="M226" s="21">
        <f>M206-Baseline!M206</f>
        <v>231.06976304655211</v>
      </c>
      <c r="N226" s="21">
        <f>N206-Baseline!N206</f>
        <v>256.60646791625254</v>
      </c>
      <c r="O226" s="21">
        <f>O206-Baseline!O206</f>
        <v>282.21962709693162</v>
      </c>
      <c r="P226" s="21">
        <f>P206-Baseline!P206</f>
        <v>307.89531772781839</v>
      </c>
      <c r="Q226" s="21">
        <f>Q206-Baseline!Q206</f>
        <v>333.62869070438268</v>
      </c>
      <c r="R226" s="21">
        <f>R206-Baseline!R206</f>
        <v>359.42369590311552</v>
      </c>
      <c r="S226" s="21">
        <f>S206-Baseline!S206</f>
        <v>385.28255690802837</v>
      </c>
      <c r="T226" s="21">
        <f>T206-Baseline!T206</f>
        <v>411.20950197946331</v>
      </c>
      <c r="U226" s="21">
        <f>U206-Baseline!U206</f>
        <v>437.20889058052842</v>
      </c>
      <c r="V226" s="21">
        <f>V206-Baseline!V206</f>
        <v>463.28522044060975</v>
      </c>
      <c r="W226" s="21">
        <f>W206-Baseline!W206</f>
        <v>489.44313507323136</v>
      </c>
      <c r="X226" s="21">
        <f>X206-Baseline!X206</f>
        <v>515.68743177260365</v>
      </c>
      <c r="Y226" s="21">
        <f>Y206-Baseline!Y206</f>
        <v>542.02307011964501</v>
      </c>
      <c r="Z226" s="21">
        <f>Z206-Baseline!Z206</f>
        <v>568.45518102604603</v>
      </c>
      <c r="AA226" s="21">
        <f>AA206-Baseline!AA206</f>
        <v>594.98907636046272</v>
      </c>
      <c r="AB226" s="21">
        <f>AB206-Baseline!AB206</f>
        <v>621.63025917491268</v>
      </c>
      <c r="AC226" s="21">
        <f>AC206-Baseline!AC206</f>
        <v>665.5434109346744</v>
      </c>
      <c r="AD226" s="21">
        <f>AD206-Baseline!AD206</f>
        <v>709.74656285043045</v>
      </c>
      <c r="AE226" s="21">
        <f>AE206-Baseline!AE206</f>
        <v>754.24709563685155</v>
      </c>
      <c r="AF226" s="21">
        <f>AF206-Baseline!AF206</f>
        <v>799.05243505917053</v>
      </c>
      <c r="AG226" s="21">
        <f>AG206-Baseline!AG206</f>
        <v>844.17023649827456</v>
      </c>
      <c r="AH226" s="21">
        <f>AH206-Baseline!AH206</f>
        <v>889.60860653549162</v>
      </c>
      <c r="AI226" s="21">
        <f>AI206-Baseline!AI206</f>
        <v>935.37639296051373</v>
      </c>
      <c r="AJ226" s="21">
        <f>AJ206-Baseline!AJ206</f>
        <v>979.5767795830277</v>
      </c>
      <c r="AK226" s="21">
        <f>AK206-Baseline!AK206</f>
        <v>1024.2180984844456</v>
      </c>
      <c r="AL226" s="21">
        <f>AL206-Baseline!AL206</f>
        <v>1069.3090742145744</v>
      </c>
      <c r="AM226" s="21">
        <f>AM206-Baseline!AM206</f>
        <v>1114.8589257149065</v>
      </c>
      <c r="AN226" s="21">
        <f>AN206-Baseline!AN206</f>
        <v>1160.8773724635512</v>
      </c>
      <c r="AO226" s="21">
        <f>AO206-Baseline!AO206</f>
        <v>1207.3746384058659</v>
      </c>
      <c r="AP226" s="21">
        <f>AP206-Baseline!AP206</f>
        <v>1254.3614996639476</v>
      </c>
      <c r="AQ226" s="21">
        <f>AQ206-Baseline!AQ206</f>
        <v>1301.8493169767321</v>
      </c>
      <c r="AR226" s="21">
        <f>AR206-Baseline!AR206</f>
        <v>1349.8500650564022</v>
      </c>
      <c r="AS226" s="21">
        <f>AS206-Baseline!AS206</f>
        <v>1398.3763655145278</v>
      </c>
      <c r="AT226" s="21">
        <f>AT206-Baseline!AT206</f>
        <v>1447.4415254844412</v>
      </c>
      <c r="AU226" s="21">
        <f>AU206-Baseline!AU206</f>
        <v>1497.0595801767838</v>
      </c>
      <c r="AV226" s="21">
        <f>AV206-Baseline!AV206</f>
        <v>1547.2453361756861</v>
      </c>
      <c r="AW226" s="21">
        <f>AW206-Baseline!AW206</f>
        <v>1598.0144181928283</v>
      </c>
      <c r="AX226" s="21">
        <f>AX206-Baseline!AX206</f>
        <v>1649.3833198972441</v>
      </c>
      <c r="AY226" s="21">
        <f>AY206-Baseline!AY206</f>
        <v>1701.3694586923389</v>
      </c>
      <c r="AZ226" s="21">
        <f>AZ206-Baseline!AZ206</f>
        <v>1753.9912343769051</v>
      </c>
      <c r="BA226" s="21">
        <f>BA206-Baseline!BA206</f>
        <v>1807.2680920315372</v>
      </c>
      <c r="BB226" s="21">
        <f>BB206-Baseline!BB206</f>
        <v>1861.2154121152951</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505</v>
      </c>
      <c r="C229" s="57"/>
      <c r="D229" s="56" t="s">
        <v>389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2BA56EA0-9351-4AF0-BC04-6A01BD7EB539}">
      <formula1>"Y,N"</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FA73B977-CC9C-4BEA-8251-46A10F55E32E}">
          <x14:formula1>
            <xm:f>'Fixed Data'!$E$55:$E$58</xm:f>
          </x14:formula1>
          <xm:sqref>B143:B149 B163:B169</xm:sqref>
        </x14:dataValidation>
        <x14:dataValidation type="list" allowBlank="1" showInputMessage="1" showErrorMessage="1" xr:uid="{D400A754-56A0-47A9-890C-0FA12C5F8278}">
          <x14:formula1>
            <xm:f>'Fixed Data'!$C$64:$C$65</xm:f>
          </x14:formula1>
          <xm:sqref>B66:B70</xm:sqref>
        </x14:dataValidation>
        <x14:dataValidation type="list" allowBlank="1" showInputMessage="1" showErrorMessage="1" xr:uid="{6D1A75D6-43EC-40B5-ADF7-9FD5479C80C9}">
          <x14:formula1>
            <xm:f>'Fixed Data'!$C$55:$C$61</xm:f>
          </x14:formula1>
          <xm:sqref>C54:C63</xm:sqref>
        </x14:dataValidation>
        <x14:dataValidation type="list" allowBlank="1" showInputMessage="1" showErrorMessage="1" xr:uid="{FBCA3B56-4D7C-40EB-9F76-8DFB6388416B}">
          <x14:formula1>
            <xm:f>'Fixed Data'!$A$55:$A$78</xm:f>
          </x14:formula1>
          <xm:sqref>B54:B63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504F5-6BBE-44CF-93A3-C46853A8D3CE}">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506</v>
      </c>
    </row>
    <row r="2" spans="1:19">
      <c r="A2" s="467" t="s">
        <v>507</v>
      </c>
      <c r="B2" s="467"/>
      <c r="C2" s="467"/>
      <c r="D2" s="467"/>
      <c r="E2" s="467"/>
      <c r="F2" s="467"/>
      <c r="G2" s="467"/>
      <c r="H2" s="467"/>
      <c r="I2" s="467"/>
      <c r="J2" s="467"/>
      <c r="K2" s="467"/>
      <c r="L2" s="467"/>
      <c r="M2" s="467"/>
      <c r="N2" s="467"/>
      <c r="O2" s="467"/>
      <c r="P2" s="467"/>
      <c r="Q2" s="467"/>
      <c r="R2" s="467"/>
      <c r="S2" s="467"/>
    </row>
    <row r="3" spans="1:19">
      <c r="A3" s="467"/>
      <c r="B3" s="467"/>
      <c r="C3" s="467"/>
      <c r="D3" s="467"/>
      <c r="E3" s="467"/>
      <c r="F3" s="467"/>
      <c r="G3" s="467"/>
      <c r="H3" s="467"/>
      <c r="I3" s="467"/>
      <c r="J3" s="467"/>
      <c r="K3" s="467"/>
      <c r="L3" s="467"/>
      <c r="M3" s="467"/>
      <c r="N3" s="467"/>
      <c r="O3" s="467"/>
      <c r="P3" s="467"/>
      <c r="Q3" s="467"/>
      <c r="R3" s="467"/>
      <c r="S3" s="467"/>
    </row>
    <row r="4" spans="1:19">
      <c r="A4" s="467"/>
      <c r="B4" s="467"/>
      <c r="C4" s="467"/>
      <c r="D4" s="467"/>
      <c r="E4" s="467"/>
      <c r="F4" s="467"/>
      <c r="G4" s="467"/>
      <c r="H4" s="467"/>
      <c r="I4" s="467"/>
      <c r="J4" s="467"/>
      <c r="K4" s="467"/>
      <c r="L4" s="467"/>
      <c r="M4" s="467"/>
      <c r="N4" s="467"/>
      <c r="O4" s="467"/>
      <c r="P4" s="467"/>
      <c r="Q4" s="467"/>
      <c r="R4" s="467"/>
      <c r="S4" s="467"/>
    </row>
    <row r="19" spans="1:19">
      <c r="A19" s="4" t="s">
        <v>509</v>
      </c>
    </row>
    <row r="20" spans="1:19">
      <c r="A20" s="467" t="s">
        <v>510</v>
      </c>
      <c r="B20" s="467"/>
      <c r="C20" s="467"/>
      <c r="D20" s="467"/>
      <c r="E20" s="467"/>
      <c r="F20" s="467"/>
      <c r="G20" s="467"/>
      <c r="H20" s="467"/>
      <c r="I20" s="467"/>
      <c r="J20" s="467"/>
      <c r="K20" s="467"/>
      <c r="L20" s="467"/>
      <c r="M20" s="467"/>
      <c r="N20" s="467"/>
      <c r="O20" s="467"/>
      <c r="P20" s="467"/>
      <c r="Q20" s="467"/>
      <c r="R20" s="467"/>
      <c r="S20" s="467"/>
    </row>
    <row r="21" spans="1:19" ht="25.5" customHeight="1">
      <c r="A21" s="467"/>
      <c r="B21" s="467"/>
      <c r="C21" s="467"/>
      <c r="D21" s="467"/>
      <c r="E21" s="467"/>
      <c r="F21" s="467"/>
      <c r="G21" s="467"/>
      <c r="H21" s="467"/>
      <c r="I21" s="467"/>
      <c r="J21" s="467"/>
      <c r="K21" s="467"/>
      <c r="L21" s="467"/>
      <c r="M21" s="467"/>
      <c r="N21" s="467"/>
      <c r="O21" s="467"/>
      <c r="P21" s="467"/>
      <c r="Q21" s="467"/>
      <c r="R21" s="467"/>
      <c r="S21" s="467"/>
    </row>
    <row r="23" spans="1:19">
      <c r="A23" s="158" t="s">
        <v>492</v>
      </c>
      <c r="B23" s="401"/>
      <c r="C23" s="401"/>
      <c r="D23" s="401"/>
      <c r="E23" s="401"/>
      <c r="F23" s="401"/>
      <c r="G23" s="401"/>
      <c r="H23" s="401"/>
      <c r="I23" s="401"/>
      <c r="J23" s="401"/>
      <c r="K23" s="401"/>
      <c r="L23" s="401"/>
      <c r="M23" s="401"/>
      <c r="N23" s="401"/>
      <c r="O23" s="401"/>
      <c r="P23" s="401"/>
      <c r="Q23" s="401"/>
      <c r="R23" s="401"/>
      <c r="S23" s="401"/>
    </row>
    <row r="24" spans="1:19">
      <c r="A24" s="158" t="s">
        <v>493</v>
      </c>
      <c r="B24" s="401"/>
      <c r="C24" s="401"/>
      <c r="D24" s="401"/>
      <c r="E24" s="401"/>
      <c r="F24" s="401"/>
      <c r="G24" s="401"/>
      <c r="H24" s="401"/>
      <c r="I24" s="401"/>
      <c r="J24" s="401"/>
      <c r="K24" s="401"/>
      <c r="L24" s="401"/>
      <c r="M24" s="401"/>
      <c r="N24" s="401"/>
      <c r="O24" s="401"/>
      <c r="P24" s="401"/>
      <c r="Q24" s="401"/>
      <c r="R24" s="401"/>
      <c r="S24" s="401"/>
    </row>
    <row r="25" spans="1:19">
      <c r="A25" s="159" t="s">
        <v>395</v>
      </c>
      <c r="B25" s="401"/>
      <c r="C25" s="401"/>
      <c r="D25" s="401"/>
      <c r="E25" s="401"/>
      <c r="F25" s="401"/>
      <c r="G25" s="401"/>
      <c r="H25" s="401"/>
      <c r="I25" s="401"/>
      <c r="J25" s="401"/>
      <c r="K25" s="401"/>
      <c r="L25" s="401"/>
      <c r="M25" s="401"/>
      <c r="N25" s="401"/>
      <c r="O25" s="401"/>
      <c r="P25" s="401"/>
      <c r="Q25" s="401"/>
      <c r="R25" s="401"/>
      <c r="S25" s="401"/>
    </row>
    <row r="26" spans="1:19">
      <c r="A26" s="159" t="s">
        <v>471</v>
      </c>
      <c r="B26" s="401"/>
      <c r="C26" s="401"/>
      <c r="D26" s="401"/>
      <c r="E26" s="401"/>
      <c r="F26" s="401"/>
      <c r="G26" s="401"/>
      <c r="H26" s="401"/>
      <c r="I26" s="401"/>
      <c r="J26" s="401"/>
      <c r="K26" s="401"/>
      <c r="L26" s="401"/>
      <c r="M26" s="401"/>
      <c r="N26" s="401"/>
      <c r="O26" s="401"/>
      <c r="P26" s="401"/>
      <c r="Q26" s="401"/>
      <c r="R26" s="401"/>
      <c r="S26" s="401"/>
    </row>
    <row r="27" spans="1:19">
      <c r="A27" s="159" t="s">
        <v>472</v>
      </c>
      <c r="B27" s="401"/>
      <c r="C27" s="401"/>
      <c r="D27" s="401"/>
      <c r="E27" s="401"/>
      <c r="F27" s="401"/>
      <c r="G27" s="401"/>
      <c r="H27" s="401"/>
      <c r="I27" s="401"/>
      <c r="J27" s="401"/>
      <c r="K27" s="401"/>
      <c r="L27" s="401"/>
      <c r="M27" s="401"/>
      <c r="N27" s="401"/>
      <c r="O27" s="401"/>
      <c r="P27" s="401"/>
      <c r="Q27" s="401"/>
      <c r="R27" s="401"/>
      <c r="S27" s="401"/>
    </row>
    <row r="31" spans="1:19">
      <c r="A31" s="4" t="s">
        <v>514</v>
      </c>
    </row>
    <row r="32" spans="1:19">
      <c r="A32" t="s">
        <v>515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92D050"/>
    <pageSetUpPr autoPageBreaks="0"/>
  </sheetPr>
  <dimension ref="A1:BB358"/>
  <sheetViews>
    <sheetView topLeftCell="A148" zoomScale="85" zoomScaleNormal="85" workbookViewId="0">
      <selection activeCell="B150" sqref="B150:C162"/>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07" t="s">
        <v>342</v>
      </c>
      <c r="J2" s="408"/>
      <c r="K2" s="408"/>
      <c r="L2" s="408"/>
      <c r="M2" s="408"/>
      <c r="N2" s="408"/>
      <c r="O2" s="408"/>
      <c r="P2" s="408"/>
      <c r="Q2" s="408"/>
      <c r="R2" s="408"/>
      <c r="S2" s="408"/>
      <c r="T2" s="408"/>
      <c r="U2" s="409"/>
    </row>
    <row r="3" spans="1:21" ht="13.5" customHeight="1" outlineLevel="1" thickBot="1">
      <c r="A3" s="3"/>
      <c r="B3" s="7"/>
      <c r="F3" s="24"/>
      <c r="G3" s="10"/>
      <c r="I3" s="410" t="s">
        <v>343</v>
      </c>
      <c r="J3" s="411"/>
      <c r="K3" s="411"/>
      <c r="L3" s="411"/>
      <c r="M3" s="411"/>
      <c r="N3" s="412"/>
      <c r="O3" s="1"/>
      <c r="P3" s="416" t="s">
        <v>344</v>
      </c>
      <c r="Q3" s="417"/>
      <c r="R3" s="417"/>
      <c r="S3" s="417"/>
      <c r="T3" s="417"/>
      <c r="U3" s="418"/>
    </row>
    <row r="4" spans="1:21" ht="56.25" customHeight="1" outlineLevel="1">
      <c r="A4" s="31" t="s">
        <v>158</v>
      </c>
      <c r="B4" s="86"/>
      <c r="E4" s="53" t="s">
        <v>346</v>
      </c>
      <c r="F4" s="91"/>
      <c r="G4" s="28"/>
      <c r="H4" s="10"/>
      <c r="I4" s="413"/>
      <c r="J4" s="414"/>
      <c r="K4" s="414"/>
      <c r="L4" s="414"/>
      <c r="M4" s="414"/>
      <c r="N4" s="415"/>
      <c r="P4" s="419"/>
      <c r="Q4" s="420"/>
      <c r="R4" s="420"/>
      <c r="S4" s="420"/>
      <c r="T4" s="420"/>
      <c r="U4" s="421"/>
    </row>
    <row r="5" spans="1:21" outlineLevel="1">
      <c r="A5" s="13" t="s">
        <v>347</v>
      </c>
      <c r="B5" s="88"/>
      <c r="E5" s="14"/>
      <c r="H5" s="10"/>
      <c r="I5" s="477"/>
      <c r="J5" s="434"/>
      <c r="K5" s="434"/>
      <c r="L5" s="434"/>
      <c r="M5" s="434"/>
      <c r="N5" s="435"/>
      <c r="P5" s="477"/>
      <c r="Q5" s="434"/>
      <c r="R5" s="434"/>
      <c r="S5" s="434"/>
      <c r="T5" s="434"/>
      <c r="U5" s="435"/>
    </row>
    <row r="6" spans="1:21" outlineLevel="1">
      <c r="A6" s="13" t="s">
        <v>350</v>
      </c>
      <c r="B6" s="88"/>
      <c r="E6" s="53" t="s">
        <v>352</v>
      </c>
      <c r="F6" s="90"/>
      <c r="H6" s="10"/>
      <c r="I6" s="436"/>
      <c r="J6" s="437"/>
      <c r="K6" s="437"/>
      <c r="L6" s="437"/>
      <c r="M6" s="437"/>
      <c r="N6" s="438"/>
      <c r="P6" s="436"/>
      <c r="Q6" s="437"/>
      <c r="R6" s="437"/>
      <c r="S6" s="437"/>
      <c r="T6" s="437"/>
      <c r="U6" s="438"/>
    </row>
    <row r="7" spans="1:21" outlineLevel="1">
      <c r="A7" s="13" t="s">
        <v>354</v>
      </c>
      <c r="B7" s="88"/>
      <c r="E7" s="14"/>
      <c r="H7" s="10"/>
      <c r="I7" s="436"/>
      <c r="J7" s="437"/>
      <c r="K7" s="437"/>
      <c r="L7" s="437"/>
      <c r="M7" s="437"/>
      <c r="N7" s="438"/>
      <c r="P7" s="436"/>
      <c r="Q7" s="437"/>
      <c r="R7" s="437"/>
      <c r="S7" s="437"/>
      <c r="T7" s="437"/>
      <c r="U7" s="438"/>
    </row>
    <row r="8" spans="1:21" ht="41" outlineLevel="1" thickBot="1">
      <c r="A8" s="34" t="s">
        <v>355</v>
      </c>
      <c r="B8" s="89"/>
      <c r="E8" s="14"/>
      <c r="H8" s="10"/>
      <c r="I8" s="436"/>
      <c r="J8" s="437"/>
      <c r="K8" s="437"/>
      <c r="L8" s="437"/>
      <c r="M8" s="437"/>
      <c r="N8" s="438"/>
      <c r="P8" s="436"/>
      <c r="Q8" s="437"/>
      <c r="R8" s="437"/>
      <c r="S8" s="437"/>
      <c r="T8" s="437"/>
      <c r="U8" s="438"/>
    </row>
    <row r="9" spans="1:21" outlineLevel="1">
      <c r="E9" s="14"/>
      <c r="H9" s="10"/>
      <c r="I9" s="436"/>
      <c r="J9" s="437"/>
      <c r="K9" s="437"/>
      <c r="L9" s="437"/>
      <c r="M9" s="437"/>
      <c r="N9" s="438"/>
      <c r="P9" s="436"/>
      <c r="Q9" s="437"/>
      <c r="R9" s="437"/>
      <c r="S9" s="437"/>
      <c r="T9" s="437"/>
      <c r="U9" s="438"/>
    </row>
    <row r="10" spans="1:21" ht="14" outlineLevel="1" thickBot="1">
      <c r="A10" s="32" t="s">
        <v>357</v>
      </c>
      <c r="B10" s="35">
        <f>Baseline!B10</f>
        <v>2027</v>
      </c>
      <c r="E10" s="14"/>
      <c r="H10" s="10"/>
      <c r="I10" s="436"/>
      <c r="J10" s="437"/>
      <c r="K10" s="437"/>
      <c r="L10" s="437"/>
      <c r="M10" s="437"/>
      <c r="N10" s="438"/>
      <c r="P10" s="436"/>
      <c r="Q10" s="437"/>
      <c r="R10" s="437"/>
      <c r="S10" s="437"/>
      <c r="T10" s="437"/>
      <c r="U10" s="438"/>
    </row>
    <row r="11" spans="1:21" outlineLevel="1">
      <c r="A11" s="16"/>
      <c r="H11" s="10"/>
      <c r="I11" s="436"/>
      <c r="J11" s="437"/>
      <c r="K11" s="437"/>
      <c r="L11" s="437"/>
      <c r="M11" s="437"/>
      <c r="N11" s="438"/>
      <c r="P11" s="436"/>
      <c r="Q11" s="437"/>
      <c r="R11" s="437"/>
      <c r="S11" s="437"/>
      <c r="T11" s="437"/>
      <c r="U11" s="438"/>
    </row>
    <row r="12" spans="1:21" ht="40.5" outlineLevel="1">
      <c r="A12" s="26" t="s">
        <v>358</v>
      </c>
      <c r="B12" s="26" t="s">
        <v>359</v>
      </c>
      <c r="C12" s="26" t="s">
        <v>360</v>
      </c>
      <c r="D12" s="26" t="s">
        <v>361</v>
      </c>
      <c r="E12" s="26" t="s">
        <v>362</v>
      </c>
      <c r="F12" s="26" t="s">
        <v>363</v>
      </c>
      <c r="G12" s="26" t="s">
        <v>364</v>
      </c>
      <c r="I12" s="436"/>
      <c r="J12" s="437"/>
      <c r="K12" s="437"/>
      <c r="L12" s="437"/>
      <c r="M12" s="437"/>
      <c r="N12" s="438"/>
      <c r="P12" s="436"/>
      <c r="Q12" s="437"/>
      <c r="R12" s="437"/>
      <c r="S12" s="437"/>
      <c r="T12" s="437"/>
      <c r="U12" s="438"/>
    </row>
    <row r="13" spans="1:21" outlineLevel="1">
      <c r="A13" s="58">
        <v>2035</v>
      </c>
      <c r="B13" s="21">
        <f t="shared" ref="B13:B18" si="0">INDEX($E$204:$AW$204,1,MATCH($A13,$E$53:$BB$53,0))</f>
        <v>0</v>
      </c>
      <c r="C13" s="21">
        <f>B13-Baseline!B13</f>
        <v>204.02677007826685</v>
      </c>
      <c r="D13" s="21">
        <f t="shared" ref="D13:D18" si="1">INDEX($E$205:$AW$205,1,MATCH($A13,$E$53:$BB$53,0))</f>
        <v>0</v>
      </c>
      <c r="E13" s="21">
        <f>D13-Baseline!D13</f>
        <v>176.98378606593423</v>
      </c>
      <c r="F13" s="21">
        <f t="shared" ref="F13:F18" si="2">INDEX($E$206:$AW$206,1,MATCH($A13,$E$53:$BB$53,0))</f>
        <v>0</v>
      </c>
      <c r="G13" s="21">
        <f>F13-Baseline!F13</f>
        <v>231.06976304655211</v>
      </c>
      <c r="I13" s="436"/>
      <c r="J13" s="437"/>
      <c r="K13" s="437"/>
      <c r="L13" s="437"/>
      <c r="M13" s="437"/>
      <c r="N13" s="438"/>
      <c r="P13" s="436"/>
      <c r="Q13" s="437"/>
      <c r="R13" s="437"/>
      <c r="S13" s="437"/>
      <c r="T13" s="437"/>
      <c r="U13" s="438"/>
    </row>
    <row r="14" spans="1:21" outlineLevel="1">
      <c r="A14" s="58">
        <v>2040</v>
      </c>
      <c r="B14" s="21">
        <f t="shared" si="0"/>
        <v>0</v>
      </c>
      <c r="C14" s="21">
        <f>B14-Baseline!B14</f>
        <v>318.30633613568943</v>
      </c>
      <c r="D14" s="21">
        <f t="shared" si="1"/>
        <v>0</v>
      </c>
      <c r="E14" s="21">
        <f>D14-Baseline!D14</f>
        <v>277.22851724558859</v>
      </c>
      <c r="F14" s="21">
        <f t="shared" si="2"/>
        <v>0</v>
      </c>
      <c r="G14" s="21">
        <f>F14-Baseline!F14</f>
        <v>359.42369590311552</v>
      </c>
      <c r="I14" s="436"/>
      <c r="J14" s="437"/>
      <c r="K14" s="437"/>
      <c r="L14" s="437"/>
      <c r="M14" s="437"/>
      <c r="N14" s="438"/>
      <c r="P14" s="436"/>
      <c r="Q14" s="437"/>
      <c r="R14" s="437"/>
      <c r="S14" s="437"/>
      <c r="T14" s="437"/>
      <c r="U14" s="438"/>
    </row>
    <row r="15" spans="1:21" outlineLevel="1">
      <c r="A15" s="58">
        <v>2045</v>
      </c>
      <c r="B15" s="21">
        <f t="shared" si="0"/>
        <v>0</v>
      </c>
      <c r="C15" s="21">
        <f>B15-Baseline!B15</f>
        <v>434.92686581996611</v>
      </c>
      <c r="D15" s="21">
        <f t="shared" si="1"/>
        <v>0</v>
      </c>
      <c r="E15" s="21">
        <f>D15-Baseline!D15</f>
        <v>380.43116081378525</v>
      </c>
      <c r="F15" s="21">
        <f t="shared" si="2"/>
        <v>0</v>
      </c>
      <c r="G15" s="21">
        <f>F15-Baseline!F15</f>
        <v>489.44313507323136</v>
      </c>
      <c r="I15" s="436"/>
      <c r="J15" s="437"/>
      <c r="K15" s="437"/>
      <c r="L15" s="437"/>
      <c r="M15" s="437"/>
      <c r="N15" s="438"/>
      <c r="P15" s="436"/>
      <c r="Q15" s="437"/>
      <c r="R15" s="437"/>
      <c r="S15" s="437"/>
      <c r="T15" s="437"/>
      <c r="U15" s="438"/>
    </row>
    <row r="16" spans="1:21" outlineLevel="1">
      <c r="A16" s="58">
        <v>2050</v>
      </c>
      <c r="B16" s="21">
        <f t="shared" si="0"/>
        <v>0</v>
      </c>
      <c r="C16" s="21">
        <f>B16-Baseline!B16</f>
        <v>554.34335011459973</v>
      </c>
      <c r="D16" s="21">
        <f t="shared" si="1"/>
        <v>0</v>
      </c>
      <c r="E16" s="21">
        <f>D16-Baseline!D16</f>
        <v>487.04603862121542</v>
      </c>
      <c r="F16" s="21">
        <f t="shared" si="2"/>
        <v>0</v>
      </c>
      <c r="G16" s="21">
        <f>F16-Baseline!F16</f>
        <v>621.63025917491268</v>
      </c>
      <c r="I16" s="436"/>
      <c r="J16" s="437"/>
      <c r="K16" s="437"/>
      <c r="L16" s="437"/>
      <c r="M16" s="437"/>
      <c r="N16" s="438"/>
      <c r="P16" s="436"/>
      <c r="Q16" s="437"/>
      <c r="R16" s="437"/>
      <c r="S16" s="437"/>
      <c r="T16" s="437"/>
      <c r="U16" s="438"/>
    </row>
    <row r="17" spans="1:21" outlineLevel="1">
      <c r="A17" s="58">
        <v>2060</v>
      </c>
      <c r="B17" s="21">
        <f t="shared" si="0"/>
        <v>0</v>
      </c>
      <c r="C17" s="21">
        <f>B17-Baseline!B17</f>
        <v>978.3868697906704</v>
      </c>
      <c r="D17" s="21">
        <f t="shared" si="1"/>
        <v>0</v>
      </c>
      <c r="E17" s="21">
        <f>D17-Baseline!D17</f>
        <v>887.23356950508753</v>
      </c>
      <c r="F17" s="21">
        <f t="shared" si="2"/>
        <v>0</v>
      </c>
      <c r="G17" s="21">
        <f>F17-Baseline!F17</f>
        <v>1069.3090742145744</v>
      </c>
      <c r="I17" s="436"/>
      <c r="J17" s="437"/>
      <c r="K17" s="437"/>
      <c r="L17" s="437"/>
      <c r="M17" s="437"/>
      <c r="N17" s="438"/>
      <c r="P17" s="436"/>
      <c r="Q17" s="437"/>
      <c r="R17" s="437"/>
      <c r="S17" s="437"/>
      <c r="T17" s="437"/>
      <c r="U17" s="438"/>
    </row>
    <row r="18" spans="1:21" outlineLevel="1">
      <c r="A18" s="58">
        <v>2070</v>
      </c>
      <c r="B18" s="21">
        <f t="shared" si="0"/>
        <v>0</v>
      </c>
      <c r="C18" s="21">
        <f>B18-Baseline!B18</f>
        <v>1434.5832605726491</v>
      </c>
      <c r="D18" s="21">
        <f t="shared" si="1"/>
        <v>0</v>
      </c>
      <c r="E18" s="21">
        <f>D18-Baseline!D18</f>
        <v>1321.3109122752116</v>
      </c>
      <c r="F18" s="21">
        <f t="shared" si="2"/>
        <v>0</v>
      </c>
      <c r="G18" s="21">
        <f>F18-Baseline!F18</f>
        <v>1547.2453361756861</v>
      </c>
      <c r="I18" s="439"/>
      <c r="J18" s="440"/>
      <c r="K18" s="440"/>
      <c r="L18" s="440"/>
      <c r="M18" s="440"/>
      <c r="N18" s="441"/>
      <c r="P18" s="439"/>
      <c r="Q18" s="440"/>
      <c r="R18" s="440"/>
      <c r="S18" s="440"/>
      <c r="T18" s="440"/>
      <c r="U18" s="441"/>
    </row>
    <row r="19" spans="1:21" ht="14" outlineLevel="1" thickBot="1">
      <c r="A19" s="442"/>
      <c r="B19" s="442"/>
      <c r="I19" s="250"/>
      <c r="J19" s="251"/>
      <c r="K19" s="251"/>
      <c r="L19" s="251"/>
      <c r="M19" s="251"/>
      <c r="N19" s="251"/>
      <c r="P19" s="249"/>
      <c r="Q19" s="249"/>
      <c r="R19" s="249"/>
      <c r="S19" s="249"/>
      <c r="T19" s="249"/>
      <c r="U19" s="232"/>
    </row>
    <row r="20" spans="1:21" ht="26.25" customHeight="1" outlineLevel="1">
      <c r="A20" s="54" t="s">
        <v>365</v>
      </c>
      <c r="B20" s="55">
        <f>Baseline!B20</f>
        <v>0.33700000000000002</v>
      </c>
      <c r="E20" s="154"/>
      <c r="I20" s="431" t="s">
        <v>366</v>
      </c>
      <c r="J20" s="432"/>
      <c r="K20" s="432"/>
      <c r="L20" s="432"/>
      <c r="M20" s="432"/>
      <c r="N20" s="433"/>
      <c r="P20" s="431" t="s">
        <v>367</v>
      </c>
      <c r="Q20" s="432"/>
      <c r="R20" s="432"/>
      <c r="S20" s="432"/>
      <c r="T20" s="432"/>
      <c r="U20" s="433"/>
    </row>
    <row r="21" spans="1:21" ht="12.75" customHeight="1" outlineLevel="1">
      <c r="A21" s="154"/>
      <c r="B21" s="155"/>
      <c r="I21" s="477"/>
      <c r="J21" s="434"/>
      <c r="K21" s="434"/>
      <c r="L21" s="434"/>
      <c r="M21" s="434"/>
      <c r="N21" s="435"/>
      <c r="P21" s="477"/>
      <c r="Q21" s="434"/>
      <c r="R21" s="434"/>
      <c r="S21" s="434"/>
      <c r="T21" s="434"/>
      <c r="U21" s="435"/>
    </row>
    <row r="22" spans="1:21" ht="12.75" customHeight="1" outlineLevel="1">
      <c r="A22" s="154"/>
      <c r="B22" s="155"/>
      <c r="I22" s="436"/>
      <c r="J22" s="437"/>
      <c r="K22" s="437"/>
      <c r="L22" s="437"/>
      <c r="M22" s="437"/>
      <c r="N22" s="438"/>
      <c r="P22" s="436"/>
      <c r="Q22" s="437"/>
      <c r="R22" s="437"/>
      <c r="S22" s="437"/>
      <c r="T22" s="437"/>
      <c r="U22" s="438"/>
    </row>
    <row r="23" spans="1:21" outlineLevel="1">
      <c r="A23" s="154"/>
      <c r="B23" s="457" t="s">
        <v>369</v>
      </c>
      <c r="C23" s="458"/>
      <c r="D23" s="458"/>
      <c r="E23" s="458"/>
      <c r="F23" s="458"/>
      <c r="G23" s="459"/>
      <c r="I23" s="436"/>
      <c r="J23" s="437"/>
      <c r="K23" s="437"/>
      <c r="L23" s="437"/>
      <c r="M23" s="437"/>
      <c r="N23" s="438"/>
      <c r="P23" s="436"/>
      <c r="Q23" s="437"/>
      <c r="R23" s="437"/>
      <c r="S23" s="437"/>
      <c r="T23" s="437"/>
      <c r="U23" s="438"/>
    </row>
    <row r="24" spans="1:21" outlineLevel="1">
      <c r="B24" s="17">
        <v>2027</v>
      </c>
      <c r="C24" s="17">
        <v>2028</v>
      </c>
      <c r="D24" s="17">
        <v>2029</v>
      </c>
      <c r="E24" s="17">
        <v>2030</v>
      </c>
      <c r="F24" s="17">
        <v>2031</v>
      </c>
      <c r="G24" s="17" t="s">
        <v>370</v>
      </c>
      <c r="I24" s="436"/>
      <c r="J24" s="437"/>
      <c r="K24" s="437"/>
      <c r="L24" s="437"/>
      <c r="M24" s="437"/>
      <c r="N24" s="438"/>
      <c r="P24" s="436"/>
      <c r="Q24" s="437"/>
      <c r="R24" s="437"/>
      <c r="S24" s="437"/>
      <c r="T24" s="437"/>
      <c r="U24" s="438"/>
    </row>
    <row r="25" spans="1:21" ht="14" outlineLevel="1" thickBot="1">
      <c r="B25" s="30" t="s">
        <v>371</v>
      </c>
      <c r="C25" s="30" t="s">
        <v>371</v>
      </c>
      <c r="D25" s="30" t="s">
        <v>371</v>
      </c>
      <c r="E25" s="30" t="s">
        <v>371</v>
      </c>
      <c r="F25" s="30" t="s">
        <v>371</v>
      </c>
      <c r="G25" s="30" t="s">
        <v>371</v>
      </c>
      <c r="I25" s="436"/>
      <c r="J25" s="437"/>
      <c r="K25" s="437"/>
      <c r="L25" s="437"/>
      <c r="M25" s="437"/>
      <c r="N25" s="438"/>
      <c r="P25" s="436"/>
      <c r="Q25" s="437"/>
      <c r="R25" s="437"/>
      <c r="S25" s="437"/>
      <c r="T25" s="437"/>
      <c r="U25" s="438"/>
    </row>
    <row r="26" spans="1:21" outlineLevel="1">
      <c r="A26" s="54" t="s">
        <v>372</v>
      </c>
      <c r="B26" s="21">
        <f>E64</f>
        <v>0</v>
      </c>
      <c r="C26" s="21">
        <f>F64</f>
        <v>0</v>
      </c>
      <c r="D26" s="21">
        <f>G64</f>
        <v>0</v>
      </c>
      <c r="E26" s="21">
        <f>H64</f>
        <v>0</v>
      </c>
      <c r="F26" s="21">
        <f>I64</f>
        <v>0</v>
      </c>
      <c r="G26" s="21">
        <f>SUM(J64:BB64)</f>
        <v>0</v>
      </c>
      <c r="I26" s="436"/>
      <c r="J26" s="437"/>
      <c r="K26" s="437"/>
      <c r="L26" s="437"/>
      <c r="M26" s="437"/>
      <c r="N26" s="438"/>
      <c r="P26" s="436"/>
      <c r="Q26" s="437"/>
      <c r="R26" s="437"/>
      <c r="S26" s="437"/>
      <c r="T26" s="437"/>
      <c r="U26" s="438"/>
    </row>
    <row r="27" spans="1:21" outlineLevel="1">
      <c r="A27" s="54" t="s">
        <v>373</v>
      </c>
      <c r="B27" s="21">
        <f>E71+E77</f>
        <v>0</v>
      </c>
      <c r="C27" s="21">
        <f>F71+F77</f>
        <v>0</v>
      </c>
      <c r="D27" s="21">
        <f>G71+G77</f>
        <v>0</v>
      </c>
      <c r="E27" s="21">
        <f>H71+H77</f>
        <v>0</v>
      </c>
      <c r="F27" s="21">
        <f>I71+I77</f>
        <v>0</v>
      </c>
      <c r="G27" s="21">
        <f>SUM(J71:BB71)+SUM(J77:BB77)</f>
        <v>0</v>
      </c>
      <c r="I27" s="436"/>
      <c r="J27" s="437"/>
      <c r="K27" s="437"/>
      <c r="L27" s="437"/>
      <c r="M27" s="437"/>
      <c r="N27" s="438"/>
      <c r="P27" s="436"/>
      <c r="Q27" s="437"/>
      <c r="R27" s="437"/>
      <c r="S27" s="437"/>
      <c r="T27" s="437"/>
      <c r="U27" s="438"/>
    </row>
    <row r="28" spans="1:21" outlineLevel="1">
      <c r="A28" s="154"/>
      <c r="B28" s="248"/>
      <c r="C28" s="248"/>
      <c r="D28" s="248"/>
      <c r="E28" s="248"/>
      <c r="F28" s="248"/>
      <c r="G28" s="248"/>
      <c r="I28" s="436"/>
      <c r="J28" s="437"/>
      <c r="K28" s="437"/>
      <c r="L28" s="437"/>
      <c r="M28" s="437"/>
      <c r="N28" s="438"/>
      <c r="P28" s="436"/>
      <c r="Q28" s="437"/>
      <c r="R28" s="437"/>
      <c r="S28" s="437"/>
      <c r="T28" s="437"/>
      <c r="U28" s="438"/>
    </row>
    <row r="29" spans="1:21" ht="14" outlineLevel="1" thickBot="1">
      <c r="A29" s="154"/>
      <c r="B29" s="248"/>
      <c r="C29" s="248"/>
      <c r="D29" s="248"/>
      <c r="E29" s="248"/>
      <c r="F29" s="248"/>
      <c r="G29" s="248"/>
      <c r="I29" s="436"/>
      <c r="J29" s="437"/>
      <c r="K29" s="437"/>
      <c r="L29" s="437"/>
      <c r="M29" s="437"/>
      <c r="N29" s="438"/>
      <c r="P29" s="436"/>
      <c r="Q29" s="437"/>
      <c r="R29" s="437"/>
      <c r="S29" s="437"/>
      <c r="T29" s="437"/>
      <c r="U29" s="438"/>
    </row>
    <row r="30" spans="1:21" ht="14" outlineLevel="1" thickBot="1">
      <c r="A30" s="308"/>
      <c r="B30" s="309" t="s">
        <v>374</v>
      </c>
      <c r="C30" s="310" t="s">
        <v>375</v>
      </c>
      <c r="D30" s="461" t="s">
        <v>325</v>
      </c>
      <c r="E30" s="462"/>
      <c r="F30" s="462"/>
      <c r="G30" s="463"/>
      <c r="I30" s="436"/>
      <c r="J30" s="437"/>
      <c r="K30" s="437"/>
      <c r="L30" s="437"/>
      <c r="M30" s="437"/>
      <c r="N30" s="438"/>
      <c r="P30" s="436"/>
      <c r="Q30" s="437"/>
      <c r="R30" s="437"/>
      <c r="S30" s="437"/>
      <c r="T30" s="437"/>
      <c r="U30" s="438"/>
    </row>
    <row r="31" spans="1:21" outlineLevel="1">
      <c r="A31" s="454" t="s">
        <v>376</v>
      </c>
      <c r="B31" s="311"/>
      <c r="C31" s="307"/>
      <c r="D31" s="405"/>
      <c r="E31" s="405"/>
      <c r="F31" s="405"/>
      <c r="G31" s="406"/>
      <c r="I31" s="436"/>
      <c r="J31" s="437"/>
      <c r="K31" s="437"/>
      <c r="L31" s="437"/>
      <c r="M31" s="437"/>
      <c r="N31" s="438"/>
      <c r="P31" s="436"/>
      <c r="Q31" s="437"/>
      <c r="R31" s="437"/>
      <c r="S31" s="437"/>
      <c r="T31" s="437"/>
      <c r="U31" s="438"/>
    </row>
    <row r="32" spans="1:21" outlineLevel="1">
      <c r="A32" s="454"/>
      <c r="B32" s="312"/>
      <c r="C32" s="252"/>
      <c r="D32" s="403"/>
      <c r="E32" s="403"/>
      <c r="F32" s="403"/>
      <c r="G32" s="404"/>
      <c r="I32" s="436"/>
      <c r="J32" s="437"/>
      <c r="K32" s="437"/>
      <c r="L32" s="437"/>
      <c r="M32" s="437"/>
      <c r="N32" s="438"/>
      <c r="P32" s="436"/>
      <c r="Q32" s="437"/>
      <c r="R32" s="437"/>
      <c r="S32" s="437"/>
      <c r="T32" s="437"/>
      <c r="U32" s="438"/>
    </row>
    <row r="33" spans="1:21" outlineLevel="1">
      <c r="A33" s="454"/>
      <c r="B33" s="312"/>
      <c r="C33" s="252"/>
      <c r="D33" s="403"/>
      <c r="E33" s="403"/>
      <c r="F33" s="403"/>
      <c r="G33" s="404"/>
      <c r="I33" s="436"/>
      <c r="J33" s="437"/>
      <c r="K33" s="437"/>
      <c r="L33" s="437"/>
      <c r="M33" s="437"/>
      <c r="N33" s="438"/>
      <c r="P33" s="436"/>
      <c r="Q33" s="437"/>
      <c r="R33" s="437"/>
      <c r="S33" s="437"/>
      <c r="T33" s="437"/>
      <c r="U33" s="438"/>
    </row>
    <row r="34" spans="1:21" outlineLevel="1">
      <c r="A34" s="454"/>
      <c r="B34" s="312"/>
      <c r="C34" s="252"/>
      <c r="D34" s="403"/>
      <c r="E34" s="403"/>
      <c r="F34" s="403"/>
      <c r="G34" s="404"/>
      <c r="I34" s="436"/>
      <c r="J34" s="437"/>
      <c r="K34" s="437"/>
      <c r="L34" s="437"/>
      <c r="M34" s="437"/>
      <c r="N34" s="438"/>
      <c r="P34" s="436"/>
      <c r="Q34" s="437"/>
      <c r="R34" s="437"/>
      <c r="S34" s="437"/>
      <c r="T34" s="437"/>
      <c r="U34" s="438"/>
    </row>
    <row r="35" spans="1:21" outlineLevel="1">
      <c r="A35" s="454"/>
      <c r="B35" s="312"/>
      <c r="C35" s="252"/>
      <c r="D35" s="403"/>
      <c r="E35" s="403"/>
      <c r="F35" s="403"/>
      <c r="G35" s="404"/>
      <c r="I35" s="436"/>
      <c r="J35" s="437"/>
      <c r="K35" s="437"/>
      <c r="L35" s="437"/>
      <c r="M35" s="437"/>
      <c r="N35" s="438"/>
      <c r="P35" s="436"/>
      <c r="Q35" s="437"/>
      <c r="R35" s="437"/>
      <c r="S35" s="437"/>
      <c r="T35" s="437"/>
      <c r="U35" s="438"/>
    </row>
    <row r="36" spans="1:21" outlineLevel="1">
      <c r="A36" s="454"/>
      <c r="B36" s="312"/>
      <c r="C36" s="252"/>
      <c r="D36" s="403"/>
      <c r="E36" s="403"/>
      <c r="F36" s="403"/>
      <c r="G36" s="404"/>
      <c r="I36" s="436"/>
      <c r="J36" s="437"/>
      <c r="K36" s="437"/>
      <c r="L36" s="437"/>
      <c r="M36" s="437"/>
      <c r="N36" s="438"/>
      <c r="P36" s="436"/>
      <c r="Q36" s="437"/>
      <c r="R36" s="437"/>
      <c r="S36" s="437"/>
      <c r="T36" s="437"/>
      <c r="U36" s="438"/>
    </row>
    <row r="37" spans="1:21" outlineLevel="1">
      <c r="A37" s="454"/>
      <c r="B37" s="312"/>
      <c r="C37" s="252"/>
      <c r="D37" s="403"/>
      <c r="E37" s="403"/>
      <c r="F37" s="403"/>
      <c r="G37" s="404"/>
      <c r="I37" s="436"/>
      <c r="J37" s="437"/>
      <c r="K37" s="437"/>
      <c r="L37" s="437"/>
      <c r="M37" s="437"/>
      <c r="N37" s="438"/>
      <c r="P37" s="436"/>
      <c r="Q37" s="437"/>
      <c r="R37" s="437"/>
      <c r="S37" s="437"/>
      <c r="T37" s="437"/>
      <c r="U37" s="438"/>
    </row>
    <row r="38" spans="1:21" outlineLevel="1">
      <c r="A38" s="454"/>
      <c r="B38" s="312"/>
      <c r="C38" s="252"/>
      <c r="D38" s="403"/>
      <c r="E38" s="403"/>
      <c r="F38" s="403"/>
      <c r="G38" s="404"/>
      <c r="I38" s="436"/>
      <c r="J38" s="437"/>
      <c r="K38" s="437"/>
      <c r="L38" s="437"/>
      <c r="M38" s="437"/>
      <c r="N38" s="438"/>
      <c r="P38" s="436"/>
      <c r="Q38" s="437"/>
      <c r="R38" s="437"/>
      <c r="S38" s="437"/>
      <c r="T38" s="437"/>
      <c r="U38" s="438"/>
    </row>
    <row r="39" spans="1:21" outlineLevel="1">
      <c r="A39" s="454"/>
      <c r="B39" s="312"/>
      <c r="C39" s="252"/>
      <c r="D39" s="403"/>
      <c r="E39" s="403"/>
      <c r="F39" s="403"/>
      <c r="G39" s="404"/>
      <c r="I39" s="436"/>
      <c r="J39" s="437"/>
      <c r="K39" s="437"/>
      <c r="L39" s="437"/>
      <c r="M39" s="437"/>
      <c r="N39" s="438"/>
      <c r="P39" s="436"/>
      <c r="Q39" s="437"/>
      <c r="R39" s="437"/>
      <c r="S39" s="437"/>
      <c r="T39" s="437"/>
      <c r="U39" s="438"/>
    </row>
    <row r="40" spans="1:21" ht="14" outlineLevel="1" thickBot="1">
      <c r="A40" s="455"/>
      <c r="B40" s="313"/>
      <c r="C40" s="314"/>
      <c r="D40" s="464"/>
      <c r="E40" s="464"/>
      <c r="F40" s="464"/>
      <c r="G40" s="465"/>
      <c r="I40" s="436"/>
      <c r="J40" s="437"/>
      <c r="K40" s="437"/>
      <c r="L40" s="437"/>
      <c r="M40" s="437"/>
      <c r="N40" s="438"/>
      <c r="P40" s="436"/>
      <c r="Q40" s="437"/>
      <c r="R40" s="437"/>
      <c r="S40" s="437"/>
      <c r="T40" s="437"/>
      <c r="U40" s="438"/>
    </row>
    <row r="41" spans="1:21" outlineLevel="1">
      <c r="A41" s="154"/>
      <c r="B41" s="248"/>
      <c r="C41" s="248"/>
      <c r="D41" s="248"/>
      <c r="E41" s="248"/>
      <c r="F41" s="248"/>
      <c r="G41" s="248"/>
      <c r="I41" s="436"/>
      <c r="J41" s="437"/>
      <c r="K41" s="437"/>
      <c r="L41" s="437"/>
      <c r="M41" s="437"/>
      <c r="N41" s="438"/>
      <c r="P41" s="436"/>
      <c r="Q41" s="437"/>
      <c r="R41" s="437"/>
      <c r="S41" s="437"/>
      <c r="T41" s="437"/>
      <c r="U41" s="438"/>
    </row>
    <row r="42" spans="1:21" outlineLevel="1">
      <c r="A42" s="154"/>
      <c r="B42" s="248"/>
      <c r="C42" s="248"/>
      <c r="D42" s="248"/>
      <c r="E42" s="248"/>
      <c r="F42" s="248"/>
      <c r="G42" s="248"/>
      <c r="I42" s="436"/>
      <c r="J42" s="437"/>
      <c r="K42" s="437"/>
      <c r="L42" s="437"/>
      <c r="M42" s="437"/>
      <c r="N42" s="438"/>
      <c r="P42" s="436"/>
      <c r="Q42" s="437"/>
      <c r="R42" s="437"/>
      <c r="S42" s="437"/>
      <c r="T42" s="437"/>
      <c r="U42" s="438"/>
    </row>
    <row r="43" spans="1:21" outlineLevel="1">
      <c r="A43" s="154"/>
      <c r="B43" s="248"/>
      <c r="C43" s="248"/>
      <c r="D43" s="248"/>
      <c r="E43" s="248"/>
      <c r="F43" s="248"/>
      <c r="G43" s="248"/>
      <c r="I43" s="436"/>
      <c r="J43" s="437"/>
      <c r="K43" s="437"/>
      <c r="L43" s="437"/>
      <c r="M43" s="437"/>
      <c r="N43" s="438"/>
      <c r="P43" s="436"/>
      <c r="Q43" s="437"/>
      <c r="R43" s="437"/>
      <c r="S43" s="437"/>
      <c r="T43" s="437"/>
      <c r="U43" s="438"/>
    </row>
    <row r="44" spans="1:21" outlineLevel="1">
      <c r="A44" s="154"/>
      <c r="B44" s="248"/>
      <c r="C44" s="248"/>
      <c r="D44" s="248"/>
      <c r="E44" s="248"/>
      <c r="F44" s="248"/>
      <c r="G44" s="248"/>
      <c r="I44" s="436"/>
      <c r="J44" s="437"/>
      <c r="K44" s="437"/>
      <c r="L44" s="437"/>
      <c r="M44" s="437"/>
      <c r="N44" s="438"/>
      <c r="P44" s="436"/>
      <c r="Q44" s="437"/>
      <c r="R44" s="437"/>
      <c r="S44" s="437"/>
      <c r="T44" s="437"/>
      <c r="U44" s="438"/>
    </row>
    <row r="45" spans="1:21" outlineLevel="1">
      <c r="A45" s="154"/>
      <c r="B45" s="248"/>
      <c r="C45" s="248"/>
      <c r="D45" s="248"/>
      <c r="E45" s="248"/>
      <c r="F45" s="248"/>
      <c r="G45" s="248"/>
      <c r="I45" s="439"/>
      <c r="J45" s="440"/>
      <c r="K45" s="440"/>
      <c r="L45" s="440"/>
      <c r="M45" s="440"/>
      <c r="N45" s="441"/>
      <c r="P45" s="439"/>
      <c r="Q45" s="440"/>
      <c r="R45" s="440"/>
      <c r="S45" s="440"/>
      <c r="T45" s="440"/>
      <c r="U45" s="441"/>
    </row>
    <row r="46" spans="1:21" outlineLevel="1">
      <c r="A46" s="154"/>
      <c r="B46" s="248"/>
      <c r="C46" s="248"/>
      <c r="D46" s="248"/>
      <c r="E46" s="248"/>
      <c r="F46" s="248"/>
      <c r="G46" s="248"/>
    </row>
    <row r="47" spans="1:21">
      <c r="A47" s="154"/>
      <c r="B47" s="155"/>
    </row>
    <row r="48" spans="1:21" ht="15">
      <c r="A48" s="12" t="s">
        <v>379</v>
      </c>
    </row>
    <row r="49" spans="1:54" ht="15" outlineLevel="1">
      <c r="A49" s="12"/>
    </row>
    <row r="50" spans="1:54" ht="14" outlineLevel="1" thickBot="1">
      <c r="A50" s="4" t="s">
        <v>380</v>
      </c>
    </row>
    <row r="51" spans="1:54" outlineLevel="2">
      <c r="B51" s="19"/>
      <c r="C51" s="19"/>
      <c r="D51" s="19"/>
      <c r="E51" s="466" t="s">
        <v>272</v>
      </c>
      <c r="F51" s="456"/>
      <c r="G51" s="456"/>
      <c r="H51" s="456"/>
      <c r="I51" s="456"/>
      <c r="J51" s="456" t="s">
        <v>273</v>
      </c>
      <c r="K51" s="456"/>
      <c r="L51" s="456"/>
      <c r="M51" s="456"/>
      <c r="N51" s="456"/>
      <c r="O51" s="456" t="s">
        <v>274</v>
      </c>
      <c r="P51" s="456"/>
      <c r="Q51" s="456"/>
      <c r="R51" s="456"/>
      <c r="S51" s="456"/>
      <c r="T51" s="456" t="s">
        <v>275</v>
      </c>
      <c r="U51" s="456"/>
      <c r="V51" s="456"/>
      <c r="W51" s="456"/>
      <c r="X51" s="456"/>
      <c r="Y51" s="456" t="s">
        <v>381</v>
      </c>
      <c r="Z51" s="456"/>
      <c r="AA51" s="456"/>
      <c r="AB51" s="456"/>
      <c r="AC51" s="456"/>
      <c r="AD51" s="456" t="s">
        <v>382</v>
      </c>
      <c r="AE51" s="456"/>
      <c r="AF51" s="456"/>
      <c r="AG51" s="456"/>
      <c r="AH51" s="456"/>
      <c r="AI51" s="456" t="s">
        <v>383</v>
      </c>
      <c r="AJ51" s="456"/>
      <c r="AK51" s="456"/>
      <c r="AL51" s="456"/>
      <c r="AM51" s="456"/>
      <c r="AN51" s="456" t="s">
        <v>384</v>
      </c>
      <c r="AO51" s="456"/>
      <c r="AP51" s="456"/>
      <c r="AQ51" s="456"/>
      <c r="AR51" s="456"/>
      <c r="AS51" s="456" t="s">
        <v>385</v>
      </c>
      <c r="AT51" s="456"/>
      <c r="AU51" s="456"/>
      <c r="AV51" s="456"/>
      <c r="AW51" s="456"/>
      <c r="AX51" s="456" t="s">
        <v>386</v>
      </c>
      <c r="AY51" s="456"/>
      <c r="AZ51" s="456"/>
      <c r="BA51" s="456"/>
      <c r="BB51" s="460"/>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374</v>
      </c>
      <c r="C53" s="19" t="s">
        <v>387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43" t="s">
        <v>388</v>
      </c>
      <c r="B54" s="127"/>
      <c r="C54" s="127"/>
      <c r="D54" s="124" t="s">
        <v>389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44"/>
      <c r="B55" s="36"/>
      <c r="C55" s="121"/>
      <c r="D55" s="2" t="s">
        <v>389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44"/>
      <c r="B56" s="36"/>
      <c r="C56" s="121"/>
      <c r="D56" s="2" t="s">
        <v>389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44"/>
      <c r="B57" s="36"/>
      <c r="C57" s="121"/>
      <c r="D57" s="2" t="s">
        <v>389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44"/>
      <c r="B58" s="36"/>
      <c r="C58" s="121"/>
      <c r="D58" s="2" t="s">
        <v>389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44"/>
      <c r="B59" s="36"/>
      <c r="C59" s="121"/>
      <c r="D59" s="2" t="s">
        <v>389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44"/>
      <c r="B60" s="36"/>
      <c r="C60" s="121"/>
      <c r="D60" s="2" t="s">
        <v>389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44"/>
      <c r="B61" s="36"/>
      <c r="C61" s="121"/>
      <c r="D61" s="2" t="s">
        <v>389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44"/>
      <c r="B62" s="36"/>
      <c r="C62" s="121"/>
      <c r="D62" s="2" t="s">
        <v>389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44"/>
      <c r="B63" s="36"/>
      <c r="C63" s="121"/>
      <c r="D63" s="2" t="s">
        <v>389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45"/>
      <c r="B64" s="122" t="s">
        <v>390</v>
      </c>
      <c r="C64" s="296" t="s">
        <v>391</v>
      </c>
      <c r="D64" s="123" t="s">
        <v>389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51" t="s">
        <v>392</v>
      </c>
      <c r="B66" s="266"/>
      <c r="C66" s="267"/>
      <c r="D66" s="268" t="s">
        <v>389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52"/>
      <c r="B67" s="252"/>
      <c r="C67" s="267"/>
      <c r="D67" s="269" t="s">
        <v>389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52"/>
      <c r="B68" s="252"/>
      <c r="C68" s="267"/>
      <c r="D68" s="269" t="s">
        <v>389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52"/>
      <c r="B69" s="252"/>
      <c r="C69" s="267"/>
      <c r="D69" s="269" t="s">
        <v>389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52"/>
      <c r="B70" s="252"/>
      <c r="C70" s="267"/>
      <c r="D70" s="269" t="s">
        <v>389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53"/>
      <c r="B71" s="122" t="s">
        <v>393</v>
      </c>
      <c r="C71" s="123"/>
      <c r="D71" s="270" t="s">
        <v>389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51" t="s">
        <v>394</v>
      </c>
      <c r="B75" s="127" t="s">
        <v>395</v>
      </c>
      <c r="C75" s="274"/>
      <c r="D75" s="124" t="s">
        <v>389</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52"/>
      <c r="B76" s="121"/>
      <c r="C76" s="272"/>
      <c r="D76" s="2" t="s">
        <v>389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53"/>
      <c r="B77" s="273" t="s">
        <v>396</v>
      </c>
      <c r="C77" s="271"/>
      <c r="D77" s="123" t="s">
        <v>389</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398</v>
      </c>
      <c r="C81" s="6" t="s">
        <v>399</v>
      </c>
      <c r="D81" t="s">
        <v>400</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401</v>
      </c>
      <c r="C82" t="s">
        <v>402</v>
      </c>
      <c r="D82" t="s">
        <v>389</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403</v>
      </c>
      <c r="C83" t="s">
        <v>404</v>
      </c>
      <c r="D83" t="s">
        <v>389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405</v>
      </c>
      <c r="C84" t="s">
        <v>406</v>
      </c>
      <c r="D84" t="s">
        <v>389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407</v>
      </c>
      <c r="C85" t="s">
        <v>408</v>
      </c>
      <c r="D85" t="s">
        <v>389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409</v>
      </c>
      <c r="C86" t="s">
        <v>410</v>
      </c>
      <c r="D86" t="s">
        <v>389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411</v>
      </c>
      <c r="C87" t="s">
        <v>412</v>
      </c>
      <c r="D87" t="s">
        <v>389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413</v>
      </c>
      <c r="C88" t="s">
        <v>414</v>
      </c>
      <c r="D88" t="s">
        <v>389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415</v>
      </c>
      <c r="C89" t="s">
        <v>416</v>
      </c>
      <c r="D89" t="s">
        <v>389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417</v>
      </c>
      <c r="C90" t="s">
        <v>418</v>
      </c>
      <c r="D90" t="s">
        <v>389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419</v>
      </c>
      <c r="C91" t="s">
        <v>420</v>
      </c>
      <c r="D91" t="s">
        <v>389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421</v>
      </c>
      <c r="C92" t="s">
        <v>422</v>
      </c>
      <c r="D92" t="s">
        <v>389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423</v>
      </c>
      <c r="C93" t="s">
        <v>424</v>
      </c>
      <c r="D93" t="s">
        <v>389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425</v>
      </c>
      <c r="C94" t="s">
        <v>426</v>
      </c>
      <c r="D94" t="s">
        <v>389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427</v>
      </c>
      <c r="C95" t="s">
        <v>428</v>
      </c>
      <c r="D95" t="s">
        <v>389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429</v>
      </c>
      <c r="C96" t="s">
        <v>430</v>
      </c>
      <c r="D96" t="s">
        <v>389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431</v>
      </c>
      <c r="C97" t="s">
        <v>432</v>
      </c>
      <c r="D97" t="s">
        <v>389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433</v>
      </c>
      <c r="C98" t="s">
        <v>434</v>
      </c>
      <c r="D98" t="s">
        <v>389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435</v>
      </c>
      <c r="C99" t="s">
        <v>436</v>
      </c>
      <c r="D99" t="s">
        <v>389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437</v>
      </c>
      <c r="C100" t="s">
        <v>438</v>
      </c>
      <c r="D100" t="s">
        <v>389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439</v>
      </c>
      <c r="C101" t="s">
        <v>440</v>
      </c>
      <c r="D101" t="s">
        <v>389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441</v>
      </c>
      <c r="C102" t="s">
        <v>442</v>
      </c>
      <c r="D102" t="s">
        <v>389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443</v>
      </c>
      <c r="C103" t="s">
        <v>444</v>
      </c>
      <c r="D103" t="s">
        <v>389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445</v>
      </c>
      <c r="C104" t="s">
        <v>446</v>
      </c>
      <c r="D104" t="s">
        <v>389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447</v>
      </c>
      <c r="C105" t="s">
        <v>448</v>
      </c>
      <c r="D105" t="s">
        <v>389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449</v>
      </c>
      <c r="C106" t="s">
        <v>450</v>
      </c>
      <c r="D106" t="s">
        <v>389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451</v>
      </c>
      <c r="C107" t="s">
        <v>452</v>
      </c>
      <c r="D107" t="s">
        <v>389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526</v>
      </c>
      <c r="C108" t="s">
        <v>527</v>
      </c>
      <c r="D108" t="s">
        <v>389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528</v>
      </c>
      <c r="C109" t="s">
        <v>529</v>
      </c>
      <c r="D109" t="s">
        <v>389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530</v>
      </c>
      <c r="C110" t="s">
        <v>531</v>
      </c>
      <c r="D110" t="s">
        <v>389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532</v>
      </c>
      <c r="C111" t="s">
        <v>533</v>
      </c>
      <c r="D111" t="s">
        <v>389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534</v>
      </c>
      <c r="C112" t="s">
        <v>535</v>
      </c>
      <c r="D112" t="s">
        <v>389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536</v>
      </c>
      <c r="C113" t="s">
        <v>537</v>
      </c>
      <c r="D113" t="s">
        <v>389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538</v>
      </c>
      <c r="C114" t="s">
        <v>539</v>
      </c>
      <c r="D114" t="s">
        <v>389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540</v>
      </c>
      <c r="C115" t="s">
        <v>541</v>
      </c>
      <c r="D115" t="s">
        <v>389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542</v>
      </c>
      <c r="C116" t="s">
        <v>543</v>
      </c>
      <c r="D116" t="s">
        <v>389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544</v>
      </c>
      <c r="C117" t="s">
        <v>545</v>
      </c>
      <c r="D117" t="s">
        <v>389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546</v>
      </c>
      <c r="C118" t="s">
        <v>547</v>
      </c>
      <c r="D118" t="s">
        <v>389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548</v>
      </c>
      <c r="C119" t="s">
        <v>549</v>
      </c>
      <c r="D119" t="s">
        <v>389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550</v>
      </c>
      <c r="C120" t="s">
        <v>551</v>
      </c>
      <c r="D120" t="s">
        <v>389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552</v>
      </c>
      <c r="C121" t="s">
        <v>553</v>
      </c>
      <c r="D121" t="s">
        <v>389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554</v>
      </c>
      <c r="C122" t="s">
        <v>555</v>
      </c>
      <c r="D122" t="s">
        <v>389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556</v>
      </c>
      <c r="C123" t="s">
        <v>557</v>
      </c>
      <c r="D123" t="s">
        <v>389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558</v>
      </c>
      <c r="C124" t="s">
        <v>559</v>
      </c>
      <c r="D124" t="s">
        <v>389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560</v>
      </c>
      <c r="C125" t="s">
        <v>561</v>
      </c>
      <c r="D125" t="s">
        <v>389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562</v>
      </c>
      <c r="C126" t="s">
        <v>563</v>
      </c>
      <c r="D126" t="s">
        <v>389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564</v>
      </c>
      <c r="C127" t="s">
        <v>565</v>
      </c>
      <c r="D127" t="s">
        <v>389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453</v>
      </c>
      <c r="C128" t="s">
        <v>454</v>
      </c>
      <c r="D128" t="s">
        <v>389</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455</v>
      </c>
      <c r="C129" t="s">
        <v>456</v>
      </c>
      <c r="D129" t="s">
        <v>389</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457</v>
      </c>
      <c r="C130" t="s">
        <v>458</v>
      </c>
      <c r="D130" t="s">
        <v>389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459</v>
      </c>
      <c r="C131" t="s">
        <v>460</v>
      </c>
      <c r="D131" t="s">
        <v>389</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461</v>
      </c>
      <c r="C132" t="s">
        <v>462</v>
      </c>
      <c r="D132" t="s">
        <v>389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463</v>
      </c>
      <c r="C133" s="7" t="s">
        <v>464</v>
      </c>
      <c r="D133" s="7" t="s">
        <v>389</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465</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466</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469</v>
      </c>
      <c r="C142" s="134" t="s">
        <v>159</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46" t="s">
        <v>470</v>
      </c>
      <c r="B143" s="135" t="s">
        <v>284</v>
      </c>
      <c r="C143" s="135" t="s">
        <v>395</v>
      </c>
      <c r="D143" s="135" t="s">
        <v>389</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47"/>
      <c r="B144" s="135" t="s">
        <v>284</v>
      </c>
      <c r="C144" s="135"/>
      <c r="D144" s="135" t="s">
        <v>389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47"/>
      <c r="B145" s="135" t="s">
        <v>284</v>
      </c>
      <c r="C145" s="135"/>
      <c r="D145" s="135" t="s">
        <v>389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47"/>
      <c r="B146" s="135" t="s">
        <v>287</v>
      </c>
      <c r="C146" s="135" t="s">
        <v>471</v>
      </c>
      <c r="D146" s="135" t="s">
        <v>389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47"/>
      <c r="B147" s="135" t="s">
        <v>287</v>
      </c>
      <c r="C147" s="135" t="s">
        <v>472</v>
      </c>
      <c r="D147" s="135" t="s">
        <v>389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47"/>
      <c r="B148" s="135" t="s">
        <v>287</v>
      </c>
      <c r="C148" s="135"/>
      <c r="D148" s="135" t="s">
        <v>389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47"/>
      <c r="B149" s="135" t="s">
        <v>287</v>
      </c>
      <c r="C149" s="135"/>
      <c r="D149" s="135" t="s">
        <v>389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47"/>
      <c r="B150" s="135" t="s">
        <v>290</v>
      </c>
      <c r="C150" s="315" t="s">
        <v>473</v>
      </c>
      <c r="D150" s="135" t="s">
        <v>389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47"/>
      <c r="B151" s="135" t="s">
        <v>290</v>
      </c>
      <c r="C151" s="315" t="s">
        <v>474</v>
      </c>
      <c r="D151" s="135" t="s">
        <v>389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47"/>
      <c r="B152" s="135" t="s">
        <v>290</v>
      </c>
      <c r="C152" s="315" t="s">
        <v>475</v>
      </c>
      <c r="D152" s="135" t="s">
        <v>389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47"/>
      <c r="B153" s="135" t="s">
        <v>476</v>
      </c>
      <c r="C153" s="135"/>
      <c r="D153" s="135" t="s">
        <v>389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48"/>
      <c r="B154" s="135" t="s">
        <v>476</v>
      </c>
      <c r="C154" s="135"/>
      <c r="D154" s="135" t="s">
        <v>389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469</v>
      </c>
      <c r="C157" s="134" t="s">
        <v>159</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46" t="s">
        <v>477</v>
      </c>
      <c r="B158" s="135" t="s">
        <v>284</v>
      </c>
      <c r="C158" s="315" t="s">
        <v>395</v>
      </c>
      <c r="D158" s="135" t="s">
        <v>478</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47"/>
      <c r="B159" s="135" t="s">
        <v>284</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47"/>
      <c r="B160" s="135" t="s">
        <v>284</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47"/>
      <c r="B161" s="135" t="s">
        <v>287</v>
      </c>
      <c r="C161" s="315" t="s">
        <v>471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47"/>
      <c r="B162" s="135" t="s">
        <v>287</v>
      </c>
      <c r="C162" s="315" t="s">
        <v>472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47"/>
      <c r="B163" s="135" t="s">
        <v>287</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47"/>
      <c r="B164" s="135" t="s">
        <v>287</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47"/>
      <c r="B165" s="135" t="s">
        <v>476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47"/>
      <c r="B166" s="135" t="s">
        <v>476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47"/>
      <c r="B167" s="135" t="s">
        <v>476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47"/>
      <c r="B168" s="135" t="s">
        <v>476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48"/>
      <c r="B169" s="135" t="s">
        <v>476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46" t="s">
        <v>482</v>
      </c>
      <c r="B172" s="135" t="s">
        <v>284</v>
      </c>
      <c r="C172" s="135" t="s">
        <v>395</v>
      </c>
      <c r="D172" s="135" t="s">
        <v>389</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47"/>
      <c r="B173" s="135" t="s">
        <v>284</v>
      </c>
      <c r="C173" s="135"/>
      <c r="D173" s="135" t="s">
        <v>389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48"/>
      <c r="B174" s="135" t="s">
        <v>284</v>
      </c>
      <c r="C174" s="135"/>
      <c r="D174" s="135" t="s">
        <v>389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46" t="s">
        <v>483</v>
      </c>
      <c r="B176" s="135" t="s">
        <v>284</v>
      </c>
      <c r="C176" s="135" t="s">
        <v>395</v>
      </c>
      <c r="D176" s="135" t="s">
        <v>389</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47"/>
      <c r="B177" s="135" t="s">
        <v>284</v>
      </c>
      <c r="C177" s="135"/>
      <c r="D177" s="135" t="s">
        <v>389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48"/>
      <c r="B178" s="135" t="s">
        <v>284</v>
      </c>
      <c r="C178" s="135"/>
      <c r="D178" s="135" t="s">
        <v>389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484</v>
      </c>
      <c r="B182" s="19"/>
      <c r="C182" s="19"/>
      <c r="D182" s="19"/>
      <c r="E182" s="15"/>
    </row>
    <row r="183" spans="1:54" ht="15" outlineLevel="1">
      <c r="A183" s="12"/>
      <c r="B183" s="19"/>
      <c r="C183" s="19"/>
      <c r="D183" s="19"/>
      <c r="E183" s="15"/>
    </row>
    <row r="184" spans="1:54" s="4" customFormat="1" outlineLevel="1">
      <c r="A184" s="4" t="s">
        <v>485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49" t="s">
        <v>486</v>
      </c>
      <c r="B186" s="150" t="s">
        <v>487</v>
      </c>
      <c r="C186" s="6" t="s">
        <v>488</v>
      </c>
      <c r="D186" s="10" t="s">
        <v>400</v>
      </c>
      <c r="E186" s="129">
        <f>IF(E53&lt;=($B$10),1,IF((E52-1)&gt;30,(D$186/(1+'Fixed Data'!$B$14)),(1/(1+'Fixed Data'!$B$13)^(E$52-$E$52))))</f>
        <v>1</v>
      </c>
      <c r="F186" s="129">
        <f>IF(F53&lt;=($B$10),1,IF((F52-1)&gt;30,(E$186/(1+'Fixed Data'!$B$14)),(1/(1+'Fixed Data'!$B$13)^(F$52-$E$52))))</f>
        <v>0.96618357487922713</v>
      </c>
      <c r="G186" s="129">
        <f>IF(G53&lt;=($B$10),1,IF((G52-1)&gt;30,(F$186/(1+'Fixed Data'!$B$14)),(1/(1+'Fixed Data'!$B$13)^(G$52-$E$52))))</f>
        <v>0.93351070036640305</v>
      </c>
      <c r="H186" s="129">
        <f>IF(H53&lt;=($B$10),1,IF((H52-1)&gt;30,(G$186/(1+'Fixed Data'!$B$14)),(1/(1+'Fixed Data'!$B$13)^(H$52-$E$52))))</f>
        <v>0.90194270566802237</v>
      </c>
      <c r="I186" s="129">
        <f>IF(I53&lt;=($B$10),1,IF((I52-1)&gt;30,(H$186/(1+'Fixed Data'!$B$14)),(1/(1+'Fixed Data'!$B$13)^(I$52-$E$52))))</f>
        <v>0.87144222769857238</v>
      </c>
      <c r="J186" s="129">
        <f>IF(J53&lt;=($B$10),1,IF((J52-1)&gt;30,(I$186/(1+'Fixed Data'!$B$14)),(1/(1+'Fixed Data'!$B$13)^(J$52-$E$52))))</f>
        <v>0.84197316685852419</v>
      </c>
      <c r="K186" s="129">
        <f>IF(K53&lt;=($B$10),1,IF((K52-1)&gt;30,(J$186/(1+'Fixed Data'!$B$14)),(1/(1+'Fixed Data'!$B$13)^(K$52-$E$52))))</f>
        <v>0.81350064430775282</v>
      </c>
      <c r="L186" s="129">
        <f>IF(L53&lt;=($B$10),1,IF((L52-1)&gt;30,(K$186/(1+'Fixed Data'!$B$14)),(1/(1+'Fixed Data'!$B$13)^(L$52-$E$52))))</f>
        <v>0.78599096068381913</v>
      </c>
      <c r="M186" s="129">
        <f>IF(M53&lt;=($B$10),1,IF((M52-1)&gt;30,(L$186/(1+'Fixed Data'!$B$14)),(1/(1+'Fixed Data'!$B$13)^(M$52-$E$52))))</f>
        <v>0.75941155621625056</v>
      </c>
      <c r="N186" s="129">
        <f>IF(N53&lt;=($B$10),1,IF((N52-1)&gt;30,(M$186/(1+'Fixed Data'!$B$14)),(1/(1+'Fixed Data'!$B$13)^(N$52-$E$52))))</f>
        <v>0.73373097218961414</v>
      </c>
      <c r="O186" s="129">
        <f>IF(O53&lt;=($B$10),1,IF((O52-1)&gt;30,(N$186/(1+'Fixed Data'!$B$14)),(1/(1+'Fixed Data'!$B$13)^(O$52-$E$52))))</f>
        <v>0.70891881370977217</v>
      </c>
      <c r="P186" s="129">
        <f>IF(P53&lt;=($B$10),1,IF((P52-1)&gt;30,(O$186/(1+'Fixed Data'!$B$14)),(1/(1+'Fixed Data'!$B$13)^(P$52-$E$52))))</f>
        <v>0.68494571372924851</v>
      </c>
      <c r="Q186" s="129">
        <f>IF(Q53&lt;=($B$10),1,IF((Q52-1)&gt;30,(P$186/(1+'Fixed Data'!$B$14)),(1/(1+'Fixed Data'!$B$13)^(Q$52-$E$52))))</f>
        <v>0.66178329828912896</v>
      </c>
      <c r="R186" s="129">
        <f>IF(R53&lt;=($B$10),1,IF((R52-1)&gt;30,(Q$186/(1+'Fixed Data'!$B$14)),(1/(1+'Fixed Data'!$B$13)^(R$52-$E$52))))</f>
        <v>0.63940415293635666</v>
      </c>
      <c r="S186" s="129">
        <f>IF(S53&lt;=($B$10),1,IF((S52-1)&gt;30,(R$186/(1+'Fixed Data'!$B$14)),(1/(1+'Fixed Data'!$B$13)^(S$52-$E$52))))</f>
        <v>0.61778179027667302</v>
      </c>
      <c r="T186" s="129">
        <f>IF(T53&lt;=($B$10),1,IF((T52-1)&gt;30,(S$186/(1+'Fixed Data'!$B$14)),(1/(1+'Fixed Data'!$B$13)^(T$52-$E$52))))</f>
        <v>0.59689061862480497</v>
      </c>
      <c r="U186" s="129">
        <f>IF(U53&lt;=($B$10),1,IF((U52-1)&gt;30,(T$186/(1+'Fixed Data'!$B$14)),(1/(1+'Fixed Data'!$B$13)^(U$52-$E$52))))</f>
        <v>0.57670591171478747</v>
      </c>
      <c r="V186" s="129">
        <f>IF(V53&lt;=($B$10),1,IF((V52-1)&gt;30,(U$186/(1+'Fixed Data'!$B$14)),(1/(1+'Fixed Data'!$B$13)^(V$52-$E$52))))</f>
        <v>0.55720377943457733</v>
      </c>
      <c r="W186" s="129">
        <f>IF(W53&lt;=($B$10),1,IF((W52-1)&gt;30,(V$186/(1+'Fixed Data'!$B$14)),(1/(1+'Fixed Data'!$B$13)^(W$52-$E$52))))</f>
        <v>0.53836113955031628</v>
      </c>
      <c r="X186" s="129">
        <f>IF(X53&lt;=($B$10),1,IF((X52-1)&gt;30,(W$186/(1+'Fixed Data'!$B$14)),(1/(1+'Fixed Data'!$B$13)^(X$52-$E$52))))</f>
        <v>0.52015569038677911</v>
      </c>
      <c r="Y186" s="129">
        <f>IF(Y53&lt;=($B$10),1,IF((Y52-1)&gt;30,(X$186/(1+'Fixed Data'!$B$14)),(1/(1+'Fixed Data'!$B$13)^(Y$52-$E$52))))</f>
        <v>0.50256588443167061</v>
      </c>
      <c r="Z186" s="129">
        <f>IF(Z53&lt;=($B$10),1,IF((Z52-1)&gt;30,(Y$186/(1+'Fixed Data'!$B$14)),(1/(1+'Fixed Data'!$B$13)^(Z$52-$E$52))))</f>
        <v>0.48557090283253213</v>
      </c>
      <c r="AA186" s="129">
        <f>IF(AA53&lt;=($B$10),1,IF((AA52-1)&gt;30,(Z$186/(1+'Fixed Data'!$B$14)),(1/(1+'Fixed Data'!$B$13)^(AA$52-$E$52))))</f>
        <v>0.46915063075606966</v>
      </c>
      <c r="AB186" s="129">
        <f>IF(AB53&lt;=($B$10),1,IF((AB52-1)&gt;30,(AA$186/(1+'Fixed Data'!$B$14)),(1/(1+'Fixed Data'!$B$13)^(AB$52-$E$52))))</f>
        <v>0.45328563358074364</v>
      </c>
      <c r="AC186" s="129">
        <f>IF(AC53&lt;=($B$10),1,IF((AC52-1)&gt;30,(AB$186/(1+'Fixed Data'!$B$14)),(1/(1+'Fixed Data'!$B$13)^(AC$52-$E$52))))</f>
        <v>0.43795713389443841</v>
      </c>
      <c r="AD186" s="129">
        <f>IF(AD53&lt;=($B$10),1,IF((AD52-1)&gt;30,(AC$186/(1+'Fixed Data'!$B$14)),(1/(1+'Fixed Data'!$B$13)^(AD$52-$E$52))))</f>
        <v>0.42314698926998884</v>
      </c>
      <c r="AE186" s="129">
        <f>IF(AE53&lt;=($B$10),1,IF((AE52-1)&gt;30,(AD$186/(1+'Fixed Data'!$B$14)),(1/(1+'Fixed Data'!$B$13)^(AE$52-$E$52))))</f>
        <v>0.40883767079225974</v>
      </c>
      <c r="AF186" s="129">
        <f>IF(AF53&lt;=($B$10),1,IF((AF52-1)&gt;30,(AE$186/(1+'Fixed Data'!$B$14)),(1/(1+'Fixed Data'!$B$13)^(AF$52-$E$52))))</f>
        <v>0.39501224231136206</v>
      </c>
      <c r="AG186" s="129">
        <f>IF(AG53&lt;=($B$10),1,IF((AG52-1)&gt;30,(AF$186/(1+'Fixed Data'!$B$14)),(1/(1+'Fixed Data'!$B$13)^(AG$52-$E$52))))</f>
        <v>0.38165434039745127</v>
      </c>
      <c r="AH186" s="129">
        <f>IF(AH53&lt;=($B$10),1,IF((AH52-1)&gt;30,(AG$186/(1+'Fixed Data'!$B$14)),(1/(1+'Fixed Data'!$B$13)^(AH$52-$E$52))))</f>
        <v>0.36874815497338298</v>
      </c>
      <c r="AI186" s="129">
        <f>IF(AI53&lt;=($B$10),1,IF((AI52-1)&gt;30,(AH$186/(1+'Fixed Data'!$B$14)),(1/(1+'Fixed Data'!$B$13)^(AI$52-$E$52))))</f>
        <v>0.35627841060230236</v>
      </c>
      <c r="AJ186" s="129">
        <f>IF(AJ53&lt;=($B$10),1,IF((AJ52-1)&gt;30,(AI$186/(1+'Fixed Data'!$B$14)),(1/(1+'Fixed Data'!$B$13)^(AJ$52-$E$52))))</f>
        <v>0.3459013695167984</v>
      </c>
      <c r="AK186" s="129">
        <f>IF(AK53&lt;=($B$10),1,IF((AK52-1)&gt;30,(AJ$186/(1+'Fixed Data'!$B$14)),(1/(1+'Fixed Data'!$B$13)^(AK$52-$E$52))))</f>
        <v>0.33582657234640623</v>
      </c>
      <c r="AL186" s="129">
        <f>IF(AL53&lt;=($B$10),1,IF((AL52-1)&gt;30,(AK$186/(1+'Fixed Data'!$B$14)),(1/(1+'Fixed Data'!$B$13)^(AL$52-$E$52))))</f>
        <v>0.32604521587029728</v>
      </c>
      <c r="AM186" s="129">
        <f>IF(AM53&lt;=($B$10),1,IF((AM52-1)&gt;30,(AL$186/(1+'Fixed Data'!$B$14)),(1/(1+'Fixed Data'!$B$13)^(AM$52-$E$52))))</f>
        <v>0.31654875327213328</v>
      </c>
      <c r="AN186" s="129">
        <f>IF(AN53&lt;=($B$10),1,IF((AN52-1)&gt;30,(AM$186/(1+'Fixed Data'!$B$14)),(1/(1+'Fixed Data'!$B$13)^(AN$52-$E$52))))</f>
        <v>0.30732888667197406</v>
      </c>
      <c r="AO186" s="129">
        <f>IF(AO53&lt;=($B$10),1,IF((AO52-1)&gt;30,(AN$186/(1+'Fixed Data'!$B$14)),(1/(1+'Fixed Data'!$B$13)^(AO$52-$E$52))))</f>
        <v>0.29837755987570297</v>
      </c>
      <c r="AP186" s="129">
        <f>IF(AP53&lt;=($B$10),1,IF((AP52-1)&gt;30,(AO$186/(1+'Fixed Data'!$B$14)),(1/(1+'Fixed Data'!$B$13)^(AP$52-$E$52))))</f>
        <v>0.28968695133563394</v>
      </c>
      <c r="AQ186" s="129">
        <f>IF(AQ53&lt;=($B$10),1,IF((AQ52-1)&gt;30,(AP$186/(1+'Fixed Data'!$B$14)),(1/(1+'Fixed Data'!$B$13)^(AQ$52-$E$52))))</f>
        <v>0.28124946731614947</v>
      </c>
      <c r="AR186" s="129">
        <f>IF(AR53&lt;=($B$10),1,IF((AR52-1)&gt;30,(AQ$186/(1+'Fixed Data'!$B$14)),(1/(1+'Fixed Data'!$B$13)^(AR$52-$E$52))))</f>
        <v>0.27305773525839755</v>
      </c>
      <c r="AS186" s="129">
        <f>IF(AS53&lt;=($B$10),1,IF((AS52-1)&gt;30,(AR$186/(1+'Fixed Data'!$B$14)),(1/(1+'Fixed Data'!$B$13)^(AS$52-$E$52))))</f>
        <v>0.26510459733825004</v>
      </c>
      <c r="AT186" s="129">
        <f>IF(AT53&lt;=($B$10),1,IF((AT52-1)&gt;30,(AS$186/(1+'Fixed Data'!$B$14)),(1/(1+'Fixed Data'!$B$13)^(AT$52-$E$52))))</f>
        <v>0.25738310421189325</v>
      </c>
      <c r="AU186" s="129">
        <f>IF(AU53&lt;=($B$10),1,IF((AU52-1)&gt;30,(AT$186/(1+'Fixed Data'!$B$14)),(1/(1+'Fixed Data'!$B$13)^(AU$52-$E$52))))</f>
        <v>0.24988650894358569</v>
      </c>
      <c r="AV186" s="129">
        <f>IF(AV53&lt;=($B$10),1,IF((AV52-1)&gt;30,(AU$186/(1+'Fixed Data'!$B$14)),(1/(1+'Fixed Data'!$B$13)^(AV$52-$E$52))))</f>
        <v>0.24260826111027736</v>
      </c>
      <c r="AW186" s="129">
        <f>IF(AW53&lt;=($B$10),1,IF((AW52-1)&gt;30,(AV$186/(1+'Fixed Data'!$B$14)),(1/(1+'Fixed Data'!$B$13)^(AW$52-$E$52))))</f>
        <v>0.23554200107793918</v>
      </c>
      <c r="AX186" s="129">
        <f>IF(AX53&lt;=($B$10),1,IF((AX52-1)&gt;30,(AW$186/(1+'Fixed Data'!$B$14)),(1/(1+'Fixed Data'!$B$13)^(AX$52-$E$52))))</f>
        <v>0.22868155444460114</v>
      </c>
      <c r="AY186" s="129">
        <f>IF(AY53&lt;=($B$10),1,IF((AY52-1)&gt;30,(AX$186/(1+'Fixed Data'!$B$14)),(1/(1+'Fixed Data'!$B$13)^(AY$52-$E$52))))</f>
        <v>0.22202092664524381</v>
      </c>
      <c r="AZ186" s="129">
        <f>IF(AZ53&lt;=($B$10),1,IF((AZ52-1)&gt;30,(AY$186/(1+'Fixed Data'!$B$14)),(1/(1+'Fixed Data'!$B$13)^(AZ$52-$E$52))))</f>
        <v>0.21555429771382895</v>
      </c>
      <c r="BA186" s="129">
        <f>IF(BA53&lt;=($B$10),1,IF((BA52-1)&gt;30,(AZ$186/(1+'Fixed Data'!$B$14)),(1/(1+'Fixed Data'!$B$13)^(BA$52-$E$52))))</f>
        <v>0.20927601719789218</v>
      </c>
      <c r="BB186" s="129">
        <f>IF(BB53&lt;=($B$10),1,IF((BB52-1)&gt;30,(BA$186/(1+'Fixed Data'!$B$14)),(1/(1+'Fixed Data'!$B$13)^(BB$52-$E$52))))</f>
        <v>0.20318059922125453</v>
      </c>
    </row>
    <row r="187" spans="1:54" outlineLevel="2">
      <c r="A187" s="450"/>
      <c r="B187" s="150" t="s">
        <v>489</v>
      </c>
      <c r="C187" s="6" t="s">
        <v>490</v>
      </c>
      <c r="D187" s="10" t="s">
        <v>400</v>
      </c>
      <c r="E187" s="33">
        <f>IF(E53&lt;=($B$10),1,IF((E52-1)&gt;30,(D$186/(1+'Fixed Data'!$B$16)),(1/(1+'Fixed Data'!$B$15)^(E$52-$E$52))))</f>
        <v>1</v>
      </c>
      <c r="F187" s="33">
        <f>IF(F53&lt;=($B$10),1,IF((F52-1)&gt;30,(E$186/(1+'Fixed Data'!$B$16)),(1/(1+'Fixed Data'!$B$15)^(F$52-$E$52))))</f>
        <v>0.98522167487684742</v>
      </c>
      <c r="G187" s="33">
        <f>IF(G53&lt;=($B$10),1,IF((G52-1)&gt;30,(F$186/(1+'Fixed Data'!$B$16)),(1/(1+'Fixed Data'!$B$15)^(G$52-$E$52))))</f>
        <v>0.9706617486471405</v>
      </c>
      <c r="H187" s="33">
        <f>IF(H53&lt;=($B$10),1,IF((H52-1)&gt;30,(G$186/(1+'Fixed Data'!$B$16)),(1/(1+'Fixed Data'!$B$15)^(H$52-$E$52))))</f>
        <v>0.95631699374102519</v>
      </c>
      <c r="I187" s="33">
        <f>IF(I53&lt;=($B$10),1,IF((I52-1)&gt;30,(H$186/(1+'Fixed Data'!$B$16)),(1/(1+'Fixed Data'!$B$15)^(I$52-$E$52))))</f>
        <v>0.94218423028672449</v>
      </c>
      <c r="J187" s="33">
        <f>IF(J53&lt;=($B$10),1,IF((J52-1)&gt;30,(I$186/(1+'Fixed Data'!$B$16)),(1/(1+'Fixed Data'!$B$15)^(J$52-$E$52))))</f>
        <v>0.92826032540563996</v>
      </c>
      <c r="K187" s="33">
        <f>IF(K53&lt;=($B$10),1,IF((K52-1)&gt;30,(J$186/(1+'Fixed Data'!$B$16)),(1/(1+'Fixed Data'!$B$15)^(K$52-$E$52))))</f>
        <v>0.91454219251787205</v>
      </c>
      <c r="L187" s="33">
        <f>IF(L53&lt;=($B$10),1,IF((L52-1)&gt;30,(K$186/(1+'Fixed Data'!$B$16)),(1/(1+'Fixed Data'!$B$15)^(L$52-$E$52))))</f>
        <v>0.90102679065800217</v>
      </c>
      <c r="M187" s="33">
        <f>IF(M53&lt;=($B$10),1,IF((M52-1)&gt;30,(L$186/(1+'Fixed Data'!$B$16)),(1/(1+'Fixed Data'!$B$15)^(M$52-$E$52))))</f>
        <v>0.88771112380098749</v>
      </c>
      <c r="N187" s="33">
        <f>IF(N53&lt;=($B$10),1,IF((N52-1)&gt;30,(M$186/(1+'Fixed Data'!$B$16)),(1/(1+'Fixed Data'!$B$15)^(N$52-$E$52))))</f>
        <v>0.87459224019801729</v>
      </c>
      <c r="O187" s="33">
        <f>IF(O53&lt;=($B$10),1,IF((O52-1)&gt;30,(N$186/(1+'Fixed Data'!$B$16)),(1/(1+'Fixed Data'!$B$15)^(O$52-$E$52))))</f>
        <v>0.86166723172218462</v>
      </c>
      <c r="P187" s="33">
        <f>IF(P53&lt;=($B$10),1,IF((P52-1)&gt;30,(O$186/(1+'Fixed Data'!$B$16)),(1/(1+'Fixed Data'!$B$15)^(P$52-$E$52))))</f>
        <v>0.8489332332238273</v>
      </c>
      <c r="Q187" s="33">
        <f>IF(Q53&lt;=($B$10),1,IF((Q52-1)&gt;30,(P$186/(1+'Fixed Data'!$B$16)),(1/(1+'Fixed Data'!$B$15)^(Q$52-$E$52))))</f>
        <v>0.83638742189539661</v>
      </c>
      <c r="R187" s="33">
        <f>IF(R53&lt;=($B$10),1,IF((R52-1)&gt;30,(Q$186/(1+'Fixed Data'!$B$16)),(1/(1+'Fixed Data'!$B$15)^(R$52-$E$52))))</f>
        <v>0.82402701664571099</v>
      </c>
      <c r="S187" s="33">
        <f>IF(S53&lt;=($B$10),1,IF((S52-1)&gt;30,(R$186/(1+'Fixed Data'!$B$16)),(1/(1+'Fixed Data'!$B$15)^(S$52-$E$52))))</f>
        <v>0.81184927748345925</v>
      </c>
      <c r="T187" s="33">
        <f>IF(T53&lt;=($B$10),1,IF((T52-1)&gt;30,(S$186/(1+'Fixed Data'!$B$16)),(1/(1+'Fixed Data'!$B$15)^(T$52-$E$52))))</f>
        <v>0.79985150490981216</v>
      </c>
      <c r="U187" s="33">
        <f>IF(U53&lt;=($B$10),1,IF((U52-1)&gt;30,(T$186/(1+'Fixed Data'!$B$16)),(1/(1+'Fixed Data'!$B$15)^(U$52-$E$52))))</f>
        <v>0.78803103932001206</v>
      </c>
      <c r="V187" s="33">
        <f>IF(V53&lt;=($B$10),1,IF((V52-1)&gt;30,(U$186/(1+'Fixed Data'!$B$16)),(1/(1+'Fixed Data'!$B$15)^(V$52-$E$52))))</f>
        <v>0.77638526041380518</v>
      </c>
      <c r="W187" s="33">
        <f>IF(W53&lt;=($B$10),1,IF((W52-1)&gt;30,(V$186/(1+'Fixed Data'!$B$16)),(1/(1+'Fixed Data'!$B$15)^(W$52-$E$52))))</f>
        <v>0.76491158661458636</v>
      </c>
      <c r="X187" s="33">
        <f>IF(X53&lt;=($B$10),1,IF((X52-1)&gt;30,(W$186/(1+'Fixed Data'!$B$16)),(1/(1+'Fixed Data'!$B$15)^(X$52-$E$52))))</f>
        <v>0.7536074744971295</v>
      </c>
      <c r="Y187" s="33">
        <f>IF(Y53&lt;=($B$10),1,IF((Y52-1)&gt;30,(X$186/(1+'Fixed Data'!$B$16)),(1/(1+'Fixed Data'!$B$15)^(Y$52-$E$52))))</f>
        <v>0.74247041822377313</v>
      </c>
      <c r="Z187" s="33">
        <f>IF(Z53&lt;=($B$10),1,IF((Z52-1)&gt;30,(Y$186/(1+'Fixed Data'!$B$16)),(1/(1+'Fixed Data'!$B$15)^(Z$52-$E$52))))</f>
        <v>0.73149794898893916</v>
      </c>
      <c r="AA187" s="33">
        <f>IF(AA53&lt;=($B$10),1,IF((AA52-1)&gt;30,(Z$186/(1+'Fixed Data'!$B$16)),(1/(1+'Fixed Data'!$B$15)^(AA$52-$E$52))))</f>
        <v>0.72068763447186135</v>
      </c>
      <c r="AB187" s="33">
        <f>IF(AB53&lt;=($B$10),1,IF((AB52-1)&gt;30,(AA$186/(1+'Fixed Data'!$B$16)),(1/(1+'Fixed Data'!$B$15)^(AB$52-$E$52))))</f>
        <v>0.71003707829740037</v>
      </c>
      <c r="AC187" s="33">
        <f>IF(AC53&lt;=($B$10),1,IF((AC52-1)&gt;30,(AB$186/(1+'Fixed Data'!$B$16)),(1/(1+'Fixed Data'!$B$15)^(AC$52-$E$52))))</f>
        <v>0.69954391950482808</v>
      </c>
      <c r="AD187" s="33">
        <f>IF(AD53&lt;=($B$10),1,IF((AD52-1)&gt;30,(AC$186/(1+'Fixed Data'!$B$16)),(1/(1+'Fixed Data'!$B$15)^(AD$52-$E$52))))</f>
        <v>0.68920583202446117</v>
      </c>
      <c r="AE187" s="33">
        <f>IF(AE53&lt;=($B$10),1,IF((AE52-1)&gt;30,(AD$186/(1+'Fixed Data'!$B$16)),(1/(1+'Fixed Data'!$B$15)^(AE$52-$E$52))))</f>
        <v>0.67902052416203085</v>
      </c>
      <c r="AF187" s="33">
        <f>IF(AF53&lt;=($B$10),1,IF((AF52-1)&gt;30,(AE$186/(1+'Fixed Data'!$B$16)),(1/(1+'Fixed Data'!$B$15)^(AF$52-$E$52))))</f>
        <v>0.66898573809067086</v>
      </c>
      <c r="AG187" s="33">
        <f>IF(AG53&lt;=($B$10),1,IF((AG52-1)&gt;30,(AF$186/(1+'Fixed Data'!$B$16)),(1/(1+'Fixed Data'!$B$15)^(AG$52-$E$52))))</f>
        <v>0.65909924935041486</v>
      </c>
      <c r="AH187" s="33">
        <f>IF(AH53&lt;=($B$10),1,IF((AH52-1)&gt;30,(AG$186/(1+'Fixed Data'!$B$16)),(1/(1+'Fixed Data'!$B$15)^(AH$52-$E$52))))</f>
        <v>0.64935886635508844</v>
      </c>
      <c r="AI187" s="33">
        <f>IF(AI53&lt;=($B$10),1,IF((AI52-1)&gt;30,(AH$186/(1+'Fixed Data'!$B$16)),(1/(1+'Fixed Data'!$B$15)^(AI$52-$E$52))))</f>
        <v>0.63976242990649135</v>
      </c>
      <c r="AJ187" s="33">
        <f>IF(AJ53&lt;=($B$10),1,IF((AJ52-1)&gt;30,(AI$186/(1+'Fixed Data'!$B$16)),(1/(1+'Fixed Data'!$B$15)^(AJ$52-$E$52))))</f>
        <v>0.3517548433172426</v>
      </c>
      <c r="AK187" s="33">
        <f>IF(AK53&lt;=($B$10),1,IF((AK52-1)&gt;30,(AJ$186/(1+'Fixed Data'!$B$16)),(1/(1+'Fixed Data'!$B$15)^(AK$52-$E$52))))</f>
        <v>0.3415095566186821</v>
      </c>
      <c r="AL187" s="33">
        <f>IF(AL53&lt;=($B$10),1,IF((AL52-1)&gt;30,(AK$186/(1+'Fixed Data'!$B$16)),(1/(1+'Fixed Data'!$B$15)^(AL$52-$E$52))))</f>
        <v>0.33156267632881758</v>
      </c>
      <c r="AM187" s="33">
        <f>IF(AM53&lt;=($B$10),1,IF((AM52-1)&gt;30,(AL$186/(1+'Fixed Data'!$B$16)),(1/(1+'Fixed Data'!$B$15)^(AM$52-$E$52))))</f>
        <v>0.32190551099885201</v>
      </c>
      <c r="AN187" s="33">
        <f>IF(AN53&lt;=($B$10),1,IF((AN52-1)&gt;30,(AM$186/(1+'Fixed Data'!$B$16)),(1/(1+'Fixed Data'!$B$15)^(AN$52-$E$52))))</f>
        <v>0.31252962232898251</v>
      </c>
      <c r="AO187" s="33">
        <f>IF(AO53&lt;=($B$10),1,IF((AO52-1)&gt;30,(AN$186/(1+'Fixed Data'!$B$16)),(1/(1+'Fixed Data'!$B$15)^(AO$52-$E$52))))</f>
        <v>0.30342681779512864</v>
      </c>
      <c r="AP187" s="33">
        <f>IF(AP53&lt;=($B$10),1,IF((AP52-1)&gt;30,(AO$186/(1+'Fixed Data'!$B$16)),(1/(1+'Fixed Data'!$B$15)^(AP$52-$E$52))))</f>
        <v>0.29458914349041621</v>
      </c>
      <c r="AQ187" s="33">
        <f>IF(AQ53&lt;=($B$10),1,IF((AQ52-1)&gt;30,(AP$186/(1+'Fixed Data'!$B$16)),(1/(1+'Fixed Data'!$B$15)^(AQ$52-$E$52))))</f>
        <v>0.28600887717516132</v>
      </c>
      <c r="AR187" s="33">
        <f>IF(AR53&lt;=($B$10),1,IF((AR52-1)&gt;30,(AQ$186/(1+'Fixed Data'!$B$16)),(1/(1+'Fixed Data'!$B$15)^(AR$52-$E$52))))</f>
        <v>0.27767852152928285</v>
      </c>
      <c r="AS187" s="33">
        <f>IF(AS53&lt;=($B$10),1,IF((AS52-1)&gt;30,(AR$186/(1+'Fixed Data'!$B$16)),(1/(1+'Fixed Data'!$B$15)^(AS$52-$E$52))))</f>
        <v>0.26959079760124549</v>
      </c>
      <c r="AT187" s="33">
        <f>IF(AT53&lt;=($B$10),1,IF((AT52-1)&gt;30,(AS$186/(1+'Fixed Data'!$B$16)),(1/(1+'Fixed Data'!$B$15)^(AT$52-$E$52))))</f>
        <v>0.26173863844781114</v>
      </c>
      <c r="AU187" s="33">
        <f>IF(AU53&lt;=($B$10),1,IF((AU52-1)&gt;30,(AT$186/(1+'Fixed Data'!$B$16)),(1/(1+'Fixed Data'!$B$15)^(AU$52-$E$52))))</f>
        <v>0.25411518295903995</v>
      </c>
      <c r="AV187" s="33">
        <f>IF(AV53&lt;=($B$10),1,IF((AV52-1)&gt;30,(AU$186/(1+'Fixed Data'!$B$16)),(1/(1+'Fixed Data'!$B$15)^(AV$52-$E$52))))</f>
        <v>0.24671376986314561</v>
      </c>
      <c r="AW187" s="33">
        <f>IF(AW53&lt;=($B$10),1,IF((AW52-1)&gt;30,(AV$186/(1+'Fixed Data'!$B$16)),(1/(1+'Fixed Data'!$B$15)^(AW$52-$E$52))))</f>
        <v>0.23952793190596661</v>
      </c>
      <c r="AX187" s="33">
        <f>IF(AX53&lt;=($B$10),1,IF((AX52-1)&gt;30,(AW$186/(1+'Fixed Data'!$B$16)),(1/(1+'Fixed Data'!$B$15)^(AX$52-$E$52))))</f>
        <v>0.23255139019996757</v>
      </c>
      <c r="AY187" s="33">
        <f>IF(AY53&lt;=($B$10),1,IF((AY52-1)&gt;30,(AX$186/(1+'Fixed Data'!$B$16)),(1/(1+'Fixed Data'!$B$15)^(AY$52-$E$52))))</f>
        <v>0.22577804873783258</v>
      </c>
      <c r="AZ187" s="33">
        <f>IF(AZ53&lt;=($B$10),1,IF((AZ52-1)&gt;30,(AY$186/(1+'Fixed Data'!$B$16)),(1/(1+'Fixed Data'!$B$15)^(AZ$52-$E$52))))</f>
        <v>0.21920198906585686</v>
      </c>
      <c r="BA187" s="33">
        <f>IF(BA53&lt;=($B$10),1,IF((BA52-1)&gt;30,(AZ$186/(1+'Fixed Data'!$B$16)),(1/(1+'Fixed Data'!$B$15)^(BA$52-$E$52))))</f>
        <v>0.2128174651124824</v>
      </c>
      <c r="BB187" s="33">
        <f>IF(BB53&lt;=($B$10),1,IF((BB52-1)&gt;30,(BA$186/(1+'Fixed Data'!$B$16)),(1/(1+'Fixed Data'!$B$15)^(BB$52-$E$52))))</f>
        <v>0.20661889816745865</v>
      </c>
    </row>
    <row r="188" spans="1:54" outlineLevel="2">
      <c r="B188" s="19"/>
      <c r="C188" s="19"/>
      <c r="D188" s="19"/>
      <c r="E188" s="15"/>
    </row>
    <row r="189" spans="1:54" outlineLevel="2">
      <c r="A189" s="10"/>
      <c r="B189" s="19"/>
      <c r="C189" s="19"/>
      <c r="D189" s="19"/>
      <c r="E189" s="15"/>
    </row>
    <row r="190" spans="1:54" ht="12.75" customHeight="1" outlineLevel="2">
      <c r="A190" s="446" t="s">
        <v>491</v>
      </c>
      <c r="B190" s="150" t="s">
        <v>492</v>
      </c>
      <c r="C190" s="19"/>
      <c r="D190" s="135" t="s">
        <v>389</v>
      </c>
      <c r="E190" s="21">
        <f t="shared" ref="E190:BB190" si="17">E133*E186</f>
        <v>0</v>
      </c>
      <c r="F190" s="21">
        <f t="shared" si="17"/>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47"/>
      <c r="B191" s="150" t="s">
        <v>493</v>
      </c>
      <c r="C191" s="19"/>
      <c r="D191" s="135" t="s">
        <v>389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47"/>
      <c r="B192" s="150" t="s">
        <v>568</v>
      </c>
      <c r="C192" s="19"/>
      <c r="D192" s="135" t="s">
        <v>389</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47"/>
      <c r="B193" s="150" t="s">
        <v>494</v>
      </c>
      <c r="C193" s="19"/>
      <c r="D193" s="135" t="s">
        <v>389</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47"/>
      <c r="B194" s="150" t="s">
        <v>495</v>
      </c>
      <c r="C194" s="19"/>
      <c r="D194" s="135" t="s">
        <v>389</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47"/>
      <c r="B195" s="150" t="s">
        <v>496</v>
      </c>
      <c r="C195" s="19"/>
      <c r="D195" s="135" t="s">
        <v>389</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47"/>
      <c r="B196" s="150" t="s">
        <v>287</v>
      </c>
      <c r="C196" s="19"/>
      <c r="D196" s="135" t="s">
        <v>389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47"/>
      <c r="B197" s="150" t="s">
        <v>290</v>
      </c>
      <c r="C197" s="19"/>
      <c r="D197" s="135" t="s">
        <v>389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48"/>
      <c r="B198" s="150" t="s">
        <v>476</v>
      </c>
      <c r="C198" s="19"/>
      <c r="D198" s="135" t="s">
        <v>389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46" t="s">
        <v>497</v>
      </c>
      <c r="B200" s="150" t="s">
        <v>498</v>
      </c>
      <c r="C200" s="19"/>
      <c r="D200" s="135" t="s">
        <v>389</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47"/>
      <c r="B201" s="150" t="s">
        <v>499</v>
      </c>
      <c r="C201" s="19"/>
      <c r="D201" s="135" t="s">
        <v>389</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48"/>
      <c r="B202" s="150" t="s">
        <v>500</v>
      </c>
      <c r="C202" s="19"/>
      <c r="D202" s="135" t="s">
        <v>389</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46" t="s">
        <v>501</v>
      </c>
      <c r="B204" s="150" t="s">
        <v>502</v>
      </c>
      <c r="C204" s="19"/>
      <c r="D204" s="135" t="s">
        <v>389</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47"/>
      <c r="B205" s="150" t="s">
        <v>503</v>
      </c>
      <c r="C205" s="19"/>
      <c r="D205" s="135" t="s">
        <v>389</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48"/>
      <c r="B206" s="150" t="s">
        <v>504</v>
      </c>
      <c r="C206" s="19"/>
      <c r="D206" s="135" t="s">
        <v>389</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569</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4" t="s">
        <v>491</v>
      </c>
      <c r="B210" s="150" t="s">
        <v>570</v>
      </c>
      <c r="C210" s="19"/>
      <c r="D210" s="135" t="s">
        <v>389</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5"/>
      <c r="B211" s="150" t="s">
        <v>493</v>
      </c>
      <c r="C211" s="19"/>
      <c r="D211" s="135" t="s">
        <v>389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5"/>
      <c r="B212" s="150" t="s">
        <v>568</v>
      </c>
      <c r="C212" s="19"/>
      <c r="D212" s="135" t="s">
        <v>389</v>
      </c>
      <c r="E212" s="21">
        <f>E192-Baseline!E192</f>
        <v>1.0471060358164734</v>
      </c>
      <c r="F212" s="21">
        <f>F77*F186-Baseline!F77*Baseline!F186</f>
        <v>1.0209677394961905</v>
      </c>
      <c r="G212" s="21">
        <f>G77*G186-Baseline!G77*Baseline!G186</f>
        <v>0.99546966087013777</v>
      </c>
      <c r="H212" s="21">
        <f>H77*H186-Baseline!H77*Baseline!H186</f>
        <v>0.97062559454424591</v>
      </c>
      <c r="I212" s="21">
        <f>I77*I186-Baseline!I77*Baseline!I186</f>
        <v>0.94638510129123499</v>
      </c>
      <c r="J212" s="21">
        <f>J77*J186-Baseline!J77*Baseline!J186</f>
        <v>0.92274448636331208</v>
      </c>
      <c r="K212" s="21">
        <f>K77*K186-Baseline!K77*Baseline!K186</f>
        <v>0.9005075485436691</v>
      </c>
      <c r="L212" s="21">
        <f>L77*L186-Baseline!L77*Baseline!L186</f>
        <v>0.87880655904006466</v>
      </c>
      <c r="M212" s="21">
        <f>M77*M186-Baseline!M77*Baseline!M186</f>
        <v>0.85762859961924853</v>
      </c>
      <c r="N212" s="21">
        <f>N77*N186-Baseline!N77*Baseline!N186</f>
        <v>0.83696106343636212</v>
      </c>
      <c r="O212" s="21">
        <f>O77*O186-Baseline!O77*Baseline!O186</f>
        <v>0.81679164752895594</v>
      </c>
      <c r="P212" s="21">
        <f>P77*P186-Baseline!P77*Baseline!P186</f>
        <v>0.79710834549176779</v>
      </c>
      <c r="Q212" s="21">
        <f>Q77*Q186-Baseline!Q77*Baseline!Q186</f>
        <v>0.77789944032818792</v>
      </c>
      <c r="R212" s="21">
        <f>R77*R186-Baseline!R77*Baseline!R186</f>
        <v>0.75915349747402816</v>
      </c>
      <c r="S212" s="21">
        <f>S77*S186-Baseline!S77*Baseline!S186</f>
        <v>0.74085935798942548</v>
      </c>
      <c r="T212" s="21">
        <f>T77*T186-Baseline!T77*Baseline!T186</f>
        <v>0.72300613191487129</v>
      </c>
      <c r="U212" s="21">
        <f>U77*U186-Baseline!U77*Baseline!U186</f>
        <v>0.70558319178742746</v>
      </c>
      <c r="V212" s="21">
        <f>V77*V186-Baseline!V77*Baseline!V186</f>
        <v>0.68858016631318797</v>
      </c>
      <c r="W212" s="21">
        <f>W77*W186-Baseline!W77*Baseline!W186</f>
        <v>0.67198693419227939</v>
      </c>
      <c r="X212" s="21">
        <f>X77*X186-Baseline!X77*Baseline!X186</f>
        <v>0.65579361809276748</v>
      </c>
      <c r="Y212" s="21">
        <f>Y77*Y186-Baseline!Y77*Baseline!Y186</f>
        <v>0.63999057876978083</v>
      </c>
      <c r="Z212" s="21">
        <f>Z77*Z186-Baseline!Z77*Baseline!Z186</f>
        <v>0.6245684093263314</v>
      </c>
      <c r="AA212" s="21">
        <f>AA77*AA186-Baseline!AA77*Baseline!AA186</f>
        <v>0.60951792961264495</v>
      </c>
      <c r="AB212" s="21">
        <f>AB77*AB186-Baseline!AB77*Baseline!AB186</f>
        <v>0.59483018076034422</v>
      </c>
      <c r="AC212" s="21">
        <f>AC77*AC186-Baseline!AC77*Baseline!AC186</f>
        <v>0.58049641984845135</v>
      </c>
      <c r="AD212" s="21">
        <f>AD77*AD186-Baseline!AD77*Baseline!AD186</f>
        <v>0.5665081146980222</v>
      </c>
      <c r="AE212" s="21">
        <f>AE77*AE186-Baseline!AE77*Baseline!AE186</f>
        <v>0.55285693879209974</v>
      </c>
      <c r="AF212" s="21">
        <f>AF77*AF186-Baseline!AF77*Baseline!AF186</f>
        <v>0.53953476631831609</v>
      </c>
      <c r="AG212" s="21">
        <f>AG77*AG186-Baseline!AG77*Baseline!AG186</f>
        <v>0.52653366733086271</v>
      </c>
      <c r="AH212" s="21">
        <f>AH77*AH186-Baseline!AH77*Baseline!AH186</f>
        <v>0.51384590302911493</v>
      </c>
      <c r="AI212" s="21">
        <f>AI77*AI186-Baseline!AI77*Baseline!AI186</f>
        <v>0.50146392115013416</v>
      </c>
      <c r="AJ212" s="21">
        <f>AJ77*AJ186-Baseline!AJ77*Baseline!AJ186</f>
        <v>0.49175598424624251</v>
      </c>
      <c r="AK212" s="21">
        <f>AK77*AK186-Baseline!AK77*Baseline!AK186</f>
        <v>0.48223603245158098</v>
      </c>
      <c r="AL212" s="21">
        <f>AL77*AL186-Baseline!AL77*Baseline!AL186</f>
        <v>0.47290042516046804</v>
      </c>
      <c r="AM212" s="21">
        <f>AM77*AM186-Baseline!AM77*Baseline!AM186</f>
        <v>0.46374559227714118</v>
      </c>
      <c r="AN212" s="21">
        <f>AN77*AN186-Baseline!AN77*Baseline!AN186</f>
        <v>0.45476803285009437</v>
      </c>
      <c r="AO212" s="21">
        <f>AO77*AO186-Baseline!AO77*Baseline!AO186</f>
        <v>0.44596431373289647</v>
      </c>
      <c r="AP212" s="21">
        <f>AP77*AP186-Baseline!AP77*Baseline!AP186</f>
        <v>0.43733106827091439</v>
      </c>
      <c r="AQ212" s="21">
        <f>AQ77*AQ186-Baseline!AQ77*Baseline!AQ186</f>
        <v>0.42886499501350372</v>
      </c>
      <c r="AR212" s="21">
        <f>AR77*AR186-Baseline!AR77*Baseline!AR186</f>
        <v>0.42056285645110786</v>
      </c>
      <c r="AS212" s="21">
        <f>AS77*AS186-Baseline!AS77*Baseline!AS186</f>
        <v>0.41242147777686111</v>
      </c>
      <c r="AT212" s="21">
        <f>AT77*AT186-Baseline!AT77*Baseline!AT186</f>
        <v>0.404437745672102</v>
      </c>
      <c r="AU212" s="21">
        <f>AU77*AU186-Baseline!AU77*Baseline!AU186</f>
        <v>0.39660860711552104</v>
      </c>
      <c r="AV212" s="21">
        <f>AV77*AV186-Baseline!AV77*Baseline!AV186</f>
        <v>0.38893106821526979</v>
      </c>
      <c r="AW212" s="21">
        <f>AW77*AW186-Baseline!AW77*Baseline!AW186</f>
        <v>0.38140219306374346</v>
      </c>
      <c r="AX212" s="21">
        <f>AX77*AX186-Baseline!AX77*Baseline!AX186</f>
        <v>0.37401910261453408</v>
      </c>
      <c r="AY212" s="21">
        <f>AY77*AY186-Baseline!AY77*Baseline!AY186</f>
        <v>0.36677897358113437</v>
      </c>
      <c r="AZ212" s="21">
        <f>AZ77*AZ186-Baseline!AZ77*Baseline!AZ186</f>
        <v>0.35967903735697371</v>
      </c>
      <c r="BA212" s="21">
        <f>BA77*BA186-Baseline!BA77*Baseline!BA186</f>
        <v>0.35271657895636682</v>
      </c>
      <c r="BB212" s="21">
        <f>BB77*BB186-Baseline!BB77*Baseline!BB186</f>
        <v>0.34588889579130433</v>
      </c>
    </row>
    <row r="213" spans="1:54" outlineLevel="2">
      <c r="A213" s="475"/>
      <c r="B213" s="150" t="s">
        <v>494</v>
      </c>
      <c r="C213" s="19"/>
      <c r="D213" s="135" t="s">
        <v>389</v>
      </c>
      <c r="E213" s="21">
        <f>E193-Baseline!E193</f>
        <v>6.243471450355254</v>
      </c>
      <c r="F213" s="21">
        <f>F193-Baseline!F193</f>
        <v>6.1959399480354875</v>
      </c>
      <c r="G213" s="21">
        <f>G193-Baseline!G193</f>
        <v>6.1256922391624054</v>
      </c>
      <c r="H213" s="21">
        <f>H193-Baseline!H193</f>
        <v>6.0551961592018939</v>
      </c>
      <c r="I213" s="21">
        <f>I193-Baseline!I193</f>
        <v>6.0043808373246677</v>
      </c>
      <c r="J213" s="21">
        <f>J193-Baseline!J193</f>
        <v>5.9522914734887431</v>
      </c>
      <c r="K213" s="21">
        <f>K193-Baseline!K193</f>
        <v>5.8852812414075171</v>
      </c>
      <c r="L213" s="21">
        <f>L193-Baseline!L193</f>
        <v>5.8366919742838466</v>
      </c>
      <c r="M213" s="21">
        <f>M193-Baseline!M193</f>
        <v>5.7870271834647919</v>
      </c>
      <c r="N213" s="21">
        <f>N193-Baseline!N193</f>
        <v>5.7186072883979184</v>
      </c>
      <c r="O213" s="21">
        <f>O193-Baseline!O193</f>
        <v>5.6674564022778275</v>
      </c>
      <c r="P213" s="21">
        <f>P193-Baseline!P193</f>
        <v>5.6154502897282095</v>
      </c>
      <c r="Q213" s="21">
        <f>Q193-Baseline!Q193</f>
        <v>5.5626598882593896</v>
      </c>
      <c r="R213" s="21">
        <f>R193-Baseline!R193</f>
        <v>5.5252618476016506</v>
      </c>
      <c r="S213" s="21">
        <f>S193-Baseline!S193</f>
        <v>5.4707159017741658</v>
      </c>
      <c r="T213" s="21">
        <f>T193-Baseline!T193</f>
        <v>5.4155906936432396</v>
      </c>
      <c r="U213" s="21">
        <f>U193-Baseline!U193</f>
        <v>5.3599458294340421</v>
      </c>
      <c r="V213" s="21">
        <f>V193-Baseline!V193</f>
        <v>5.3184495034148638</v>
      </c>
      <c r="W213" s="21">
        <f>W193-Baseline!W193</f>
        <v>5.2615819903083203</v>
      </c>
      <c r="X213" s="21">
        <f>X193-Baseline!X193</f>
        <v>5.218282672305727</v>
      </c>
      <c r="Y213" s="21">
        <f>Y193-Baseline!Y193</f>
        <v>5.1604351494664638</v>
      </c>
      <c r="Z213" s="21">
        <f>Z193-Baseline!Z193</f>
        <v>5.1155986696700788</v>
      </c>
      <c r="AA213" s="21">
        <f>AA193-Baseline!AA193</f>
        <v>5.069926924244025</v>
      </c>
      <c r="AB213" s="21">
        <f>AB193-Baseline!AB193</f>
        <v>5.0234862186587765</v>
      </c>
      <c r="AC213" s="21">
        <f>AC193-Baseline!AC193</f>
        <v>4.9735246789461156</v>
      </c>
      <c r="AD213" s="21">
        <f>AD193-Baseline!AD193</f>
        <v>4.9236922793115179</v>
      </c>
      <c r="AE213" s="21">
        <f>AE193-Baseline!AE193</f>
        <v>4.8745258921811034</v>
      </c>
      <c r="AF213" s="21">
        <f>AF193-Baseline!AF193</f>
        <v>4.8244970077404163</v>
      </c>
      <c r="AG213" s="21">
        <f>AG193-Baseline!AG193</f>
        <v>4.7738166260253507</v>
      </c>
      <c r="AH213" s="21">
        <f>AH193-Baseline!AH193</f>
        <v>4.7227155782698631</v>
      </c>
      <c r="AI213" s="21">
        <f>AI193-Baseline!AI193</f>
        <v>4.6714767043089989</v>
      </c>
      <c r="AJ213" s="21">
        <f>AJ193-Baseline!AJ193</f>
        <v>4.6424154785693945</v>
      </c>
      <c r="AK213" s="21">
        <f>AK193-Baseline!AK193</f>
        <v>4.6126585572713363</v>
      </c>
      <c r="AL213" s="21">
        <f>AL193-Baseline!AL193</f>
        <v>4.5823080660622129</v>
      </c>
      <c r="AM213" s="21">
        <f>AM193-Baseline!AM193</f>
        <v>4.5514217535342736</v>
      </c>
      <c r="AN213" s="21">
        <f>AN193-Baseline!AN193</f>
        <v>4.5200253901661736</v>
      </c>
      <c r="AO213" s="21">
        <f>AO193-Baseline!AO193</f>
        <v>4.4881312469524728</v>
      </c>
      <c r="AP213" s="21">
        <f>AP193-Baseline!AP193</f>
        <v>4.4557734864925385</v>
      </c>
      <c r="AQ213" s="21">
        <f>AQ193-Baseline!AQ193</f>
        <v>4.422990043310854</v>
      </c>
      <c r="AR213" s="21">
        <f>AR193-Baseline!AR193</f>
        <v>4.38980843390208</v>
      </c>
      <c r="AS213" s="21">
        <f>AS193-Baseline!AS193</f>
        <v>4.3562538800645987</v>
      </c>
      <c r="AT213" s="21">
        <f>AT193-Baseline!AT193</f>
        <v>4.3223528083832488</v>
      </c>
      <c r="AU213" s="21">
        <f>AU193-Baseline!AU193</f>
        <v>4.2881324395463967</v>
      </c>
      <c r="AV213" s="21">
        <f>AV193-Baseline!AV193</f>
        <v>4.253618122510356</v>
      </c>
      <c r="AW213" s="21">
        <f>AW193-Baseline!AW193</f>
        <v>4.2188335976786089</v>
      </c>
      <c r="AX213" s="21">
        <f>AX193-Baseline!AX193</f>
        <v>4.1838021399268177</v>
      </c>
      <c r="AY213" s="21">
        <f>AY193-Baseline!AY193</f>
        <v>4.1485464962770946</v>
      </c>
      <c r="AZ213" s="21">
        <f>AZ193-Baseline!AZ193</f>
        <v>4.1130885751179376</v>
      </c>
      <c r="BA213" s="21">
        <f>BA193-Baseline!BA193</f>
        <v>4.0774493760079116</v>
      </c>
      <c r="BB213" s="21">
        <f>BB193-Baseline!BB193</f>
        <v>4.0416487021851042</v>
      </c>
    </row>
    <row r="214" spans="1:54" outlineLevel="2">
      <c r="A214" s="475"/>
      <c r="B214" s="150" t="s">
        <v>495</v>
      </c>
      <c r="C214" s="19"/>
      <c r="D214" s="135" t="s">
        <v>389</v>
      </c>
      <c r="E214" s="21">
        <f>E194-Baseline!E194</f>
        <v>3.1266762952300908</v>
      </c>
      <c r="F214" s="21">
        <f>F194-Baseline!F194</f>
        <v>3.0950526915176519</v>
      </c>
      <c r="G214" s="21">
        <f>G194-Baseline!G194</f>
        <v>3.0637112088499858</v>
      </c>
      <c r="H214" s="21">
        <f>H194-Baseline!H194</f>
        <v>3.032740881274389</v>
      </c>
      <c r="I214" s="21">
        <f>I194-Baseline!I194</f>
        <v>3.0020314009696971</v>
      </c>
      <c r="J214" s="21">
        <f>J194-Baseline!J194</f>
        <v>2.9716151540053066</v>
      </c>
      <c r="K214" s="21">
        <f>K194-Baseline!K194</f>
        <v>2.9441655907028816</v>
      </c>
      <c r="L214" s="21">
        <f>L194-Baseline!L194</f>
        <v>2.9169698089246143</v>
      </c>
      <c r="M214" s="21">
        <f>M194-Baseline!M194</f>
        <v>2.8900254629173827</v>
      </c>
      <c r="N214" s="21">
        <f>N194-Baseline!N194</f>
        <v>2.8633302274765149</v>
      </c>
      <c r="O214" s="21">
        <f>O194-Baseline!O194</f>
        <v>2.8368817991928639</v>
      </c>
      <c r="P214" s="21">
        <f>P194-Baseline!P194</f>
        <v>2.810677897469704</v>
      </c>
      <c r="Q214" s="21">
        <f>Q194-Baseline!Q194</f>
        <v>2.7847162620305794</v>
      </c>
      <c r="R214" s="21">
        <f>R194-Baseline!R194</f>
        <v>2.7589946523271069</v>
      </c>
      <c r="S214" s="21">
        <f>S194-Baseline!S194</f>
        <v>2.7328958096061902</v>
      </c>
      <c r="T214" s="21">
        <f>T194-Baseline!T194</f>
        <v>2.7070440739886705</v>
      </c>
      <c r="U214" s="21">
        <f>U194-Baseline!U194</f>
        <v>2.6814371051928485</v>
      </c>
      <c r="V214" s="21">
        <f>V194-Baseline!V194</f>
        <v>2.6560725885090588</v>
      </c>
      <c r="W214" s="21">
        <f>W194-Baseline!W194</f>
        <v>2.63094822519788</v>
      </c>
      <c r="X214" s="21">
        <f>X194-Baseline!X194</f>
        <v>2.6060617436733584</v>
      </c>
      <c r="Y214" s="21">
        <f>Y194-Baseline!Y194</f>
        <v>2.5814108914113154</v>
      </c>
      <c r="Z214" s="21">
        <f>Z194-Baseline!Z194</f>
        <v>2.5569934372035794</v>
      </c>
      <c r="AA214" s="21">
        <f>AA194-Baseline!AA194</f>
        <v>2.5328071704671835</v>
      </c>
      <c r="AB214" s="21">
        <f>AB194-Baseline!AB194</f>
        <v>2.5088499043861523</v>
      </c>
      <c r="AC214" s="21">
        <f>AC194-Baseline!AC194</f>
        <v>2.4835214002906354</v>
      </c>
      <c r="AD214" s="21">
        <f>AD194-Baseline!AD194</f>
        <v>2.4582484101647952</v>
      </c>
      <c r="AE214" s="21">
        <f>AE194-Baseline!AE194</f>
        <v>2.4328786996627092</v>
      </c>
      <c r="AF214" s="21">
        <f>AF194-Baseline!AF194</f>
        <v>2.4073169540968724</v>
      </c>
      <c r="AG214" s="21">
        <f>AG194-Baseline!AG194</f>
        <v>2.381524237276865</v>
      </c>
      <c r="AH214" s="21">
        <f>AH194-Baseline!AH194</f>
        <v>2.3555300090513889</v>
      </c>
      <c r="AI214" s="21">
        <f>AI194-Baseline!AI194</f>
        <v>2.3294545920156753</v>
      </c>
      <c r="AJ214" s="21">
        <f>AJ194-Baseline!AJ194</f>
        <v>2.3144524332794174</v>
      </c>
      <c r="AK214" s="21">
        <f>AK194-Baseline!AK194</f>
        <v>2.2991491846454233</v>
      </c>
      <c r="AL214" s="21">
        <f>AL194-Baseline!AL194</f>
        <v>2.2835661560040816</v>
      </c>
      <c r="AM214" s="21">
        <f>AM194-Baseline!AM194</f>
        <v>2.2677273268396743</v>
      </c>
      <c r="AN214" s="21">
        <f>AN194-Baseline!AN194</f>
        <v>2.2516501226430616</v>
      </c>
      <c r="AO214" s="21">
        <f>AO194-Baseline!AO194</f>
        <v>2.235344051821627</v>
      </c>
      <c r="AP214" s="21">
        <f>AP194-Baseline!AP194</f>
        <v>2.2188246287537225</v>
      </c>
      <c r="AQ214" s="21">
        <f>AQ194-Baseline!AQ194</f>
        <v>2.2021075658630682</v>
      </c>
      <c r="AR214" s="21">
        <f>AR194-Baseline!AR194</f>
        <v>2.1852069758408561</v>
      </c>
      <c r="AS214" s="21">
        <f>AS194-Baseline!AS194</f>
        <v>2.1681357361383378</v>
      </c>
      <c r="AT214" s="21">
        <f>AT194-Baseline!AT194</f>
        <v>2.1509065026921164</v>
      </c>
      <c r="AU214" s="21">
        <f>AU194-Baseline!AU194</f>
        <v>2.1335320720050062</v>
      </c>
      <c r="AV214" s="21">
        <f>AV194-Baseline!AV194</f>
        <v>2.1160246104108604</v>
      </c>
      <c r="AW214" s="21">
        <f>AW194-Baseline!AW194</f>
        <v>2.0983957154385666</v>
      </c>
      <c r="AX214" s="21">
        <f>AX194-Baseline!AX194</f>
        <v>2.0806566040947105</v>
      </c>
      <c r="AY214" s="21">
        <f>AY194-Baseline!AY194</f>
        <v>2.0628181734953661</v>
      </c>
      <c r="AZ214" s="21">
        <f>AZ194-Baseline!AZ194</f>
        <v>2.0448909494196585</v>
      </c>
      <c r="BA214" s="21">
        <f>BA194-Baseline!BA194</f>
        <v>2.0268850510115413</v>
      </c>
      <c r="BB214" s="21">
        <f>BB194-Baseline!BB194</f>
        <v>2.0088100034082657</v>
      </c>
    </row>
    <row r="215" spans="1:54" outlineLevel="2">
      <c r="A215" s="475"/>
      <c r="B215" s="150" t="s">
        <v>496</v>
      </c>
      <c r="C215" s="19"/>
      <c r="D215" s="135" t="s">
        <v>389</v>
      </c>
      <c r="E215" s="21">
        <f>E195-Baseline!E195</f>
        <v>9.3800288834683965</v>
      </c>
      <c r="F215" s="21">
        <f>F195-Baseline!F195</f>
        <v>9.2851580723865403</v>
      </c>
      <c r="G215" s="21">
        <f>G195-Baseline!G195</f>
        <v>9.1911336265499592</v>
      </c>
      <c r="H215" s="21">
        <f>H195-Baseline!H195</f>
        <v>9.098222643823167</v>
      </c>
      <c r="I215" s="21">
        <f>I195-Baseline!I195</f>
        <v>9.0060942029090896</v>
      </c>
      <c r="J215" s="21">
        <f>J195-Baseline!J195</f>
        <v>8.9148454600579292</v>
      </c>
      <c r="K215" s="21">
        <f>K195-Baseline!K195</f>
        <v>8.8324967721086445</v>
      </c>
      <c r="L215" s="21">
        <f>L195-Baseline!L195</f>
        <v>8.7509094267738412</v>
      </c>
      <c r="M215" s="21">
        <f>M195-Baseline!M195</f>
        <v>8.6700763869323296</v>
      </c>
      <c r="N215" s="21">
        <f>N195-Baseline!N195</f>
        <v>8.5899906806535782</v>
      </c>
      <c r="O215" s="21">
        <f>O195-Baseline!O195</f>
        <v>8.5106453975785907</v>
      </c>
      <c r="P215" s="21">
        <f>P195-Baseline!P195</f>
        <v>8.4320336941005127</v>
      </c>
      <c r="Q215" s="21">
        <f>Q195-Baseline!Q195</f>
        <v>8.3541487860917378</v>
      </c>
      <c r="R215" s="21">
        <f>R195-Baseline!R195</f>
        <v>8.2769839569813222</v>
      </c>
      <c r="S215" s="21">
        <f>S195-Baseline!S195</f>
        <v>8.1986874272465258</v>
      </c>
      <c r="T215" s="21">
        <f>T195-Baseline!T195</f>
        <v>8.1211322204318481</v>
      </c>
      <c r="U215" s="21">
        <f>U195-Baseline!U195</f>
        <v>8.0443113170757368</v>
      </c>
      <c r="V215" s="21">
        <f>V195-Baseline!V195</f>
        <v>7.9682177640660639</v>
      </c>
      <c r="W215" s="21">
        <f>W195-Baseline!W195</f>
        <v>7.8928446755936399</v>
      </c>
      <c r="X215" s="21">
        <f>X195-Baseline!X195</f>
        <v>7.8181852310200757</v>
      </c>
      <c r="Y215" s="21">
        <f>Y195-Baseline!Y195</f>
        <v>7.7442326742339453</v>
      </c>
      <c r="Z215" s="21">
        <f>Z195-Baseline!Z195</f>
        <v>7.6709803102854552</v>
      </c>
      <c r="AA215" s="21">
        <f>AA195-Baseline!AA195</f>
        <v>7.5984215126948991</v>
      </c>
      <c r="AB215" s="21">
        <f>AB195-Baseline!AB195</f>
        <v>7.5265497131584569</v>
      </c>
      <c r="AC215" s="21">
        <f>AC195-Baseline!AC195</f>
        <v>7.4505642009422939</v>
      </c>
      <c r="AD215" s="21">
        <f>AD195-Baseline!AD195</f>
        <v>7.3747452306415804</v>
      </c>
      <c r="AE215" s="21">
        <f>AE195-Baseline!AE195</f>
        <v>7.2986360992250763</v>
      </c>
      <c r="AF215" s="21">
        <f>AF195-Baseline!AF195</f>
        <v>7.2219508626341966</v>
      </c>
      <c r="AG215" s="21">
        <f>AG195-Baseline!AG195</f>
        <v>7.1445727120756128</v>
      </c>
      <c r="AH215" s="21">
        <f>AH195-Baseline!AH195</f>
        <v>7.0665900274526239</v>
      </c>
      <c r="AI215" s="21">
        <f>AI195-Baseline!AI195</f>
        <v>6.9883637763830295</v>
      </c>
      <c r="AJ215" s="21">
        <f>AJ195-Baseline!AJ195</f>
        <v>6.943357300200578</v>
      </c>
      <c r="AK215" s="21">
        <f>AK195-Baseline!AK195</f>
        <v>6.8974475543157778</v>
      </c>
      <c r="AL215" s="21">
        <f>AL195-Baseline!AL195</f>
        <v>6.8506984684067591</v>
      </c>
      <c r="AM215" s="21">
        <f>AM195-Baseline!AM195</f>
        <v>6.8031819809394172</v>
      </c>
      <c r="AN215" s="21">
        <f>AN195-Baseline!AN195</f>
        <v>6.754950368369653</v>
      </c>
      <c r="AO215" s="21">
        <f>AO195-Baseline!AO195</f>
        <v>6.7060321559229292</v>
      </c>
      <c r="AP215" s="21">
        <f>AP195-Baseline!AP195</f>
        <v>6.6564738867361939</v>
      </c>
      <c r="AQ215" s="21">
        <f>AQ195-Baseline!AQ195</f>
        <v>6.6063226980812173</v>
      </c>
      <c r="AR215" s="21">
        <f>AR195-Baseline!AR195</f>
        <v>6.5556209280310433</v>
      </c>
      <c r="AS215" s="21">
        <f>AS195-Baseline!AS195</f>
        <v>6.5044072089384812</v>
      </c>
      <c r="AT215" s="21">
        <f>AT195-Baseline!AT195</f>
        <v>6.4527195086140692</v>
      </c>
      <c r="AU215" s="21">
        <f>AU195-Baseline!AU195</f>
        <v>6.4005962165663899</v>
      </c>
      <c r="AV215" s="21">
        <f>AV195-Baseline!AV195</f>
        <v>6.348073831796917</v>
      </c>
      <c r="AW215" s="21">
        <f>AW195-Baseline!AW195</f>
        <v>6.2951871468922409</v>
      </c>
      <c r="AX215" s="21">
        <f>AX195-Baseline!AX195</f>
        <v>6.2419698128721546</v>
      </c>
      <c r="AY215" s="21">
        <f>AY195-Baseline!AY195</f>
        <v>6.1884545210849726</v>
      </c>
      <c r="AZ215" s="21">
        <f>AZ195-Baseline!AZ195</f>
        <v>6.1346728488680693</v>
      </c>
      <c r="BA215" s="21">
        <f>BA195-Baseline!BA195</f>
        <v>6.0806551536533133</v>
      </c>
      <c r="BB215" s="21">
        <f>BB195-Baseline!BB195</f>
        <v>6.026430010852474</v>
      </c>
    </row>
    <row r="216" spans="1:54" outlineLevel="2">
      <c r="A216" s="475"/>
      <c r="B216" s="150" t="s">
        <v>287</v>
      </c>
      <c r="C216" s="19"/>
      <c r="D216" s="135" t="s">
        <v>389</v>
      </c>
      <c r="E216" s="21">
        <f>E196-Baseline!E196</f>
        <v>0.7659222650508658</v>
      </c>
      <c r="F216" s="21">
        <f>F196-Baseline!F196</f>
        <v>0.79619560836616099</v>
      </c>
      <c r="G216" s="21">
        <f>G196-Baseline!G196</f>
        <v>0.8246070790874559</v>
      </c>
      <c r="H216" s="21">
        <f>H196-Baseline!H196</f>
        <v>0.85885724687110343</v>
      </c>
      <c r="I216" s="21">
        <f>I196-Baseline!I196</f>
        <v>0.89159376466485762</v>
      </c>
      <c r="J216" s="21">
        <f>J196-Baseline!J196</f>
        <v>0.91133387370505659</v>
      </c>
      <c r="K216" s="21">
        <f>K196-Baseline!K196</f>
        <v>0.95626684620596558</v>
      </c>
      <c r="L216" s="21">
        <f>L196-Baseline!L196</f>
        <v>1.0043086984369445</v>
      </c>
      <c r="M216" s="21">
        <f>M196-Baseline!M196</f>
        <v>1.0558083942021066</v>
      </c>
      <c r="N216" s="21">
        <f>N196-Baseline!N196</f>
        <v>1.1111613942510326</v>
      </c>
      <c r="O216" s="21">
        <f>O196-Baseline!O196</f>
        <v>1.1708161497153282</v>
      </c>
      <c r="P216" s="21">
        <f>P196-Baseline!P196</f>
        <v>1.2193806977669444</v>
      </c>
      <c r="Q216" s="21">
        <f>Q196-Baseline!Q196</f>
        <v>1.2630886077013255</v>
      </c>
      <c r="R216" s="21">
        <f>R196-Baseline!R196</f>
        <v>1.308118999422206</v>
      </c>
      <c r="S216" s="21">
        <f>S196-Baseline!S196</f>
        <v>1.3545154096234915</v>
      </c>
      <c r="T216" s="21">
        <f>T196-Baseline!T196</f>
        <v>1.4023227547246522</v>
      </c>
      <c r="U216" s="21">
        <f>U196-Baseline!U196</f>
        <v>1.451587375374521</v>
      </c>
      <c r="V216" s="21">
        <f>V196-Baseline!V196</f>
        <v>1.5023570823790213</v>
      </c>
      <c r="W216" s="21">
        <f>W196-Baseline!W196</f>
        <v>1.5546812040984925</v>
      </c>
      <c r="X216" s="21">
        <f>X196-Baseline!X196</f>
        <v>1.6086106353618668</v>
      </c>
      <c r="Y216" s="21">
        <f>Y196-Baseline!Y196</f>
        <v>1.6641978879462842</v>
      </c>
      <c r="Z216" s="21">
        <f>Z196-Baseline!Z196</f>
        <v>1.7214971426725796</v>
      </c>
      <c r="AA216" s="21">
        <f>AA196-Baseline!AA196</f>
        <v>1.7805643031683807</v>
      </c>
      <c r="AB216" s="21">
        <f>AB196-Baseline!AB196</f>
        <v>1.8414570513524258</v>
      </c>
      <c r="AC216" s="21">
        <f>AC196-Baseline!AC196</f>
        <v>3.7748212197378774</v>
      </c>
      <c r="AD216" s="21">
        <f>AD196-Baseline!AD196</f>
        <v>3.903851489130219</v>
      </c>
      <c r="AE216" s="21">
        <f>AE196-Baseline!AE196</f>
        <v>4.0368907752237622</v>
      </c>
      <c r="AF216" s="21">
        <f>AF196-Baseline!AF196</f>
        <v>4.174069530003397</v>
      </c>
      <c r="AG216" s="21">
        <f>AG196-Baseline!AG196</f>
        <v>4.3155223621924881</v>
      </c>
      <c r="AH216" s="21">
        <f>AH196-Baseline!AH196</f>
        <v>4.4613881709963268</v>
      </c>
      <c r="AI216" s="21">
        <f>AI196-Baseline!AI196</f>
        <v>4.6118102841294419</v>
      </c>
      <c r="AJ216" s="21">
        <f>AJ196-Baseline!AJ196</f>
        <v>2.6602764603291451</v>
      </c>
      <c r="AK216" s="21">
        <f>AK196-Baseline!AK196</f>
        <v>2.7095158789360609</v>
      </c>
      <c r="AL216" s="21">
        <f>AL196-Baseline!AL196</f>
        <v>2.7594743517730453</v>
      </c>
      <c r="AM216" s="21">
        <f>AM196-Baseline!AM196</f>
        <v>2.8101677068686199</v>
      </c>
      <c r="AN216" s="21">
        <f>AN196-Baseline!AN196</f>
        <v>2.8616119374344184</v>
      </c>
      <c r="AO216" s="21">
        <f>AO196-Baseline!AO196</f>
        <v>2.9138232077346262</v>
      </c>
      <c r="AP216" s="21">
        <f>AP196-Baseline!AP196</f>
        <v>2.9668178589662384</v>
      </c>
      <c r="AQ216" s="21">
        <f>AQ196-Baseline!AQ196</f>
        <v>3.0206124151533427</v>
      </c>
      <c r="AR216" s="21">
        <f>AR196-Baseline!AR196</f>
        <v>3.0752235890579001</v>
      </c>
      <c r="AS216" s="21">
        <f>AS196-Baseline!AS196</f>
        <v>3.1306682881098631</v>
      </c>
      <c r="AT216" s="21">
        <f>AT196-Baseline!AT196</f>
        <v>3.1869636203593412</v>
      </c>
      <c r="AU216" s="21">
        <f>AU196-Baseline!AU196</f>
        <v>3.2441269004533781</v>
      </c>
      <c r="AV216" s="21">
        <f>AV196-Baseline!AV196</f>
        <v>3.3021756556402528</v>
      </c>
      <c r="AW216" s="21">
        <f>AW196-Baseline!AW196</f>
        <v>3.3611276318035568</v>
      </c>
      <c r="AX216" s="21">
        <f>AX196-Baseline!AX196</f>
        <v>3.4210007995290779</v>
      </c>
      <c r="AY216" s="21">
        <f>AY196-Baseline!AY196</f>
        <v>3.4818133602067856</v>
      </c>
      <c r="AZ216" s="21">
        <f>AZ196-Baseline!AZ196</f>
        <v>3.5435837521706088</v>
      </c>
      <c r="BA216" s="21">
        <f>BA196-Baseline!BA196</f>
        <v>3.6063306568788063</v>
      </c>
      <c r="BB216" s="21">
        <f>BB196-Baseline!BB196</f>
        <v>3.6701886328430593</v>
      </c>
    </row>
    <row r="217" spans="1:54" outlineLevel="2">
      <c r="A217" s="475"/>
      <c r="B217" s="150" t="s">
        <v>290</v>
      </c>
      <c r="C217" s="19"/>
      <c r="D217" s="135"/>
      <c r="E217" s="21">
        <f>E197-Baseline!E197</f>
        <v>14.956085418700702</v>
      </c>
      <c r="F217" s="21">
        <f>F197-Baseline!F197</f>
        <v>14.955550447416737</v>
      </c>
      <c r="G217" s="21">
        <f>G197-Baseline!G197</f>
        <v>14.866867031096293</v>
      </c>
      <c r="H217" s="21">
        <f>H197-Baseline!H197</f>
        <v>14.870883495671707</v>
      </c>
      <c r="I217" s="21">
        <f>I197-Baseline!I197</f>
        <v>14.813409775664329</v>
      </c>
      <c r="J217" s="21">
        <f>J197-Baseline!J197</f>
        <v>14.553712680262828</v>
      </c>
      <c r="K217" s="21">
        <f>K197-Baseline!K197</f>
        <v>14.662224491009461</v>
      </c>
      <c r="L217" s="21">
        <f>L197-Baseline!L197</f>
        <v>14.772432343547081</v>
      </c>
      <c r="M217" s="21">
        <f>M197-Baseline!M197</f>
        <v>14.884496785997991</v>
      </c>
      <c r="N217" s="21">
        <f>N197-Baseline!N197</f>
        <v>14.998591731359431</v>
      </c>
      <c r="O217" s="21">
        <f>O197-Baseline!O197</f>
        <v>15.114905985856188</v>
      </c>
      <c r="P217" s="21">
        <f>P197-Baseline!P197</f>
        <v>15.227167893527533</v>
      </c>
      <c r="Q217" s="21">
        <f>Q197-Baseline!Q197</f>
        <v>15.33823614244303</v>
      </c>
      <c r="R217" s="21">
        <f>R197-Baseline!R197</f>
        <v>15.450748744855289</v>
      </c>
      <c r="S217" s="21">
        <f>S197-Baseline!S197</f>
        <v>15.564798810053436</v>
      </c>
      <c r="T217" s="21">
        <f>T197-Baseline!T197</f>
        <v>15.680483964363573</v>
      </c>
      <c r="U217" s="21">
        <f>U197-Baseline!U197</f>
        <v>15.797906716827409</v>
      </c>
      <c r="V217" s="21">
        <f>V197-Baseline!V197</f>
        <v>15.917174847323057</v>
      </c>
      <c r="W217" s="21">
        <f>W197-Baseline!W197</f>
        <v>16.03840181873721</v>
      </c>
      <c r="X217" s="21">
        <f>X197-Baseline!X197</f>
        <v>16.16170721489754</v>
      </c>
      <c r="Y217" s="21">
        <f>Y197-Baseline!Y197</f>
        <v>16.287217206091341</v>
      </c>
      <c r="Z217" s="21">
        <f>Z197-Baseline!Z197</f>
        <v>16.415065044116673</v>
      </c>
      <c r="AA217" s="21">
        <f>AA197-Baseline!AA197</f>
        <v>16.545391588940806</v>
      </c>
      <c r="AB217" s="21">
        <f>AB197-Baseline!AB197</f>
        <v>16.678345869178763</v>
      </c>
      <c r="AC217" s="21">
        <f>AC197-Baseline!AC197</f>
        <v>32.107269919233126</v>
      </c>
      <c r="AD217" s="21">
        <f>AD197-Baseline!AD197</f>
        <v>32.358047081286244</v>
      </c>
      <c r="AE217" s="21">
        <f>AE197-Baseline!AE197</f>
        <v>32.612148973180219</v>
      </c>
      <c r="AF217" s="21">
        <f>AF197-Baseline!AF197</f>
        <v>32.869784263363115</v>
      </c>
      <c r="AG217" s="21">
        <f>AG197-Baseline!AG197</f>
        <v>33.131172697505043</v>
      </c>
      <c r="AH217" s="21">
        <f>AH197-Baseline!AH197</f>
        <v>33.396545935739042</v>
      </c>
      <c r="AI217" s="21">
        <f>AI197-Baseline!AI197</f>
        <v>33.666148443359489</v>
      </c>
      <c r="AJ217" s="21">
        <f>AJ197-Baseline!AJ197</f>
        <v>34.10499687773796</v>
      </c>
      <c r="AK217" s="21">
        <f>AK197-Baseline!AK197</f>
        <v>34.552119435714538</v>
      </c>
      <c r="AL217" s="21">
        <f>AL197-Baseline!AL197</f>
        <v>35.007902484788509</v>
      </c>
      <c r="AM217" s="21">
        <f>AM197-Baseline!AM197</f>
        <v>35.472756220246893</v>
      </c>
      <c r="AN217" s="21">
        <f>AN197-Baseline!AN197</f>
        <v>35.947116409990528</v>
      </c>
      <c r="AO217" s="21">
        <f>AO197-Baseline!AO197</f>
        <v>36.43144626492434</v>
      </c>
      <c r="AP217" s="21">
        <f>AP197-Baseline!AP197</f>
        <v>36.926238444108392</v>
      </c>
      <c r="AQ217" s="21">
        <f>AQ197-Baseline!AQ197</f>
        <v>37.432017204536479</v>
      </c>
      <c r="AR217" s="21">
        <f>AR197-Baseline!AR197</f>
        <v>37.94934070613003</v>
      </c>
      <c r="AS217" s="21">
        <f>AS197-Baseline!AS197</f>
        <v>38.478803483300403</v>
      </c>
      <c r="AT217" s="21">
        <f>AT197-Baseline!AT197</f>
        <v>39.021039095267717</v>
      </c>
      <c r="AU217" s="21">
        <f>AU197-Baseline!AU197</f>
        <v>39.576722968207427</v>
      </c>
      <c r="AV217" s="21">
        <f>AV197-Baseline!AV197</f>
        <v>40.146575443249908</v>
      </c>
      <c r="AW217" s="21">
        <f>AW197-Baseline!AW197</f>
        <v>40.731365045382674</v>
      </c>
      <c r="AX217" s="21">
        <f>AX197-Baseline!AX197</f>
        <v>41.331911989399934</v>
      </c>
      <c r="AY217" s="21">
        <f>AY197-Baseline!AY197</f>
        <v>41.949091940221976</v>
      </c>
      <c r="AZ217" s="21">
        <f>AZ197-Baseline!AZ197</f>
        <v>42.583840046170664</v>
      </c>
      <c r="BA217" s="21">
        <f>BA197-Baseline!BA197</f>
        <v>43.237155265143663</v>
      </c>
      <c r="BB217" s="21">
        <f>BB197-Baseline!BB197</f>
        <v>43.904812544270932</v>
      </c>
    </row>
    <row r="218" spans="1:54" outlineLevel="2">
      <c r="A218" s="476"/>
      <c r="B218" s="150" t="s">
        <v>476</v>
      </c>
      <c r="C218" s="19"/>
      <c r="D218" s="135" t="s">
        <v>389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4" t="s">
        <v>497</v>
      </c>
      <c r="B220" s="150" t="s">
        <v>498</v>
      </c>
      <c r="C220" s="19"/>
      <c r="D220" s="135" t="s">
        <v>389</v>
      </c>
      <c r="E220" s="21">
        <f>E200-Baseline!E200</f>
        <v>23.012585169923298</v>
      </c>
      <c r="F220" s="21">
        <f>F200-Baseline!F200</f>
        <v>22.968653743314576</v>
      </c>
      <c r="G220" s="21">
        <f>G200-Baseline!G200</f>
        <v>22.812636010216291</v>
      </c>
      <c r="H220" s="21">
        <f>H200-Baseline!H200</f>
        <v>22.755562496288952</v>
      </c>
      <c r="I220" s="21">
        <f>I200-Baseline!I200</f>
        <v>22.655769478945089</v>
      </c>
      <c r="J220" s="21">
        <f>J200-Baseline!J200</f>
        <v>22.34008251381994</v>
      </c>
      <c r="K220" s="21">
        <f>K200-Baseline!K200</f>
        <v>22.404280127166615</v>
      </c>
      <c r="L220" s="21">
        <f>L200-Baseline!L200</f>
        <v>22.492239575307938</v>
      </c>
      <c r="M220" s="21">
        <f>M200-Baseline!M200</f>
        <v>22.584960963284139</v>
      </c>
      <c r="N220" s="21">
        <f>N200-Baseline!N200</f>
        <v>22.665321477444746</v>
      </c>
      <c r="O220" s="21">
        <f>O200-Baseline!O200</f>
        <v>22.769970185378298</v>
      </c>
      <c r="P220" s="21">
        <f>P200-Baseline!P200</f>
        <v>22.859107226514453</v>
      </c>
      <c r="Q220" s="21">
        <f>Q200-Baseline!Q200</f>
        <v>22.941884078731931</v>
      </c>
      <c r="R220" s="21">
        <f>R200-Baseline!R200</f>
        <v>23.043283089353174</v>
      </c>
      <c r="S220" s="21">
        <f>S200-Baseline!S200</f>
        <v>23.130889479440519</v>
      </c>
      <c r="T220" s="21">
        <f>T200-Baseline!T200</f>
        <v>23.221403544646336</v>
      </c>
      <c r="U220" s="21">
        <f>U200-Baseline!U200</f>
        <v>23.315023113423401</v>
      </c>
      <c r="V220" s="21">
        <f>V200-Baseline!V200</f>
        <v>23.42656159943013</v>
      </c>
      <c r="W220" s="21">
        <f>W200-Baseline!W200</f>
        <v>23.526651947336301</v>
      </c>
      <c r="X220" s="21">
        <f>X200-Baseline!X200</f>
        <v>23.644394140657901</v>
      </c>
      <c r="Y220" s="21">
        <f>Y200-Baseline!Y200</f>
        <v>23.75184082227387</v>
      </c>
      <c r="Z220" s="21">
        <f>Z200-Baseline!Z200</f>
        <v>23.876729265785663</v>
      </c>
      <c r="AA220" s="21">
        <f>AA200-Baseline!AA200</f>
        <v>24.005400745965858</v>
      </c>
      <c r="AB220" s="21">
        <f>AB200-Baseline!AB200</f>
        <v>24.138119319950309</v>
      </c>
      <c r="AC220" s="21">
        <f>AC200-Baseline!AC200</f>
        <v>41.43611223776557</v>
      </c>
      <c r="AD220" s="21">
        <f>AD200-Baseline!AD200</f>
        <v>41.752098964426004</v>
      </c>
      <c r="AE220" s="21">
        <f>AE200-Baseline!AE200</f>
        <v>42.07642257937718</v>
      </c>
      <c r="AF220" s="21">
        <f>AF200-Baseline!AF200</f>
        <v>42.407885567425247</v>
      </c>
      <c r="AG220" s="21">
        <f>AG200-Baseline!AG200</f>
        <v>42.74704535305375</v>
      </c>
      <c r="AH220" s="21">
        <f>AH200-Baseline!AH200</f>
        <v>43.094495588034349</v>
      </c>
      <c r="AI220" s="21">
        <f>AI200-Baseline!AI200</f>
        <v>43.450899352948063</v>
      </c>
      <c r="AJ220" s="21">
        <f>AJ200-Baseline!AJ200</f>
        <v>41.89944480088274</v>
      </c>
      <c r="AK220" s="21">
        <f>AK200-Baseline!AK200</f>
        <v>42.356529904373517</v>
      </c>
      <c r="AL220" s="21">
        <f>AL200-Baseline!AL200</f>
        <v>42.822585327784239</v>
      </c>
      <c r="AM220" s="21">
        <f>AM200-Baseline!AM200</f>
        <v>43.298091272926925</v>
      </c>
      <c r="AN220" s="21">
        <f>AN200-Baseline!AN200</f>
        <v>43.783521770441212</v>
      </c>
      <c r="AO220" s="21">
        <f>AO200-Baseline!AO200</f>
        <v>44.279365033344334</v>
      </c>
      <c r="AP220" s="21">
        <f>AP200-Baseline!AP200</f>
        <v>44.786160857838084</v>
      </c>
      <c r="AQ220" s="21">
        <f>AQ200-Baseline!AQ200</f>
        <v>45.304484658014175</v>
      </c>
      <c r="AR220" s="21">
        <f>AR200-Baseline!AR200</f>
        <v>45.834935585541118</v>
      </c>
      <c r="AS220" s="21">
        <f>AS200-Baseline!AS200</f>
        <v>46.37814712925173</v>
      </c>
      <c r="AT220" s="21">
        <f>AT200-Baseline!AT200</f>
        <v>46.934793269682409</v>
      </c>
      <c r="AU220" s="21">
        <f>AU200-Baseline!AU200</f>
        <v>47.50559091532272</v>
      </c>
      <c r="AV220" s="21">
        <f>AV200-Baseline!AV200</f>
        <v>48.091300289615788</v>
      </c>
      <c r="AW220" s="21">
        <f>AW200-Baseline!AW200</f>
        <v>48.692728467928582</v>
      </c>
      <c r="AX220" s="21">
        <f>AX200-Baseline!AX200</f>
        <v>49.310734031470361</v>
      </c>
      <c r="AY220" s="21">
        <f>AY200-Baseline!AY200</f>
        <v>49.946230770286988</v>
      </c>
      <c r="AZ220" s="21">
        <f>AZ200-Baseline!AZ200</f>
        <v>50.60019141081618</v>
      </c>
      <c r="BA220" s="21">
        <f>BA200-Baseline!BA200</f>
        <v>51.273651876986747</v>
      </c>
      <c r="BB220" s="21">
        <f>BB200-Baseline!BB200</f>
        <v>51.962538775090401</v>
      </c>
    </row>
    <row r="221" spans="1:54" outlineLevel="2">
      <c r="A221" s="475"/>
      <c r="B221" s="150" t="s">
        <v>499</v>
      </c>
      <c r="C221" s="19"/>
      <c r="D221" s="135" t="s">
        <v>389</v>
      </c>
      <c r="E221" s="21">
        <f>E201-Baseline!E201</f>
        <v>19.895790014798131</v>
      </c>
      <c r="F221" s="21">
        <f>F201-Baseline!F201</f>
        <v>19.867766486796739</v>
      </c>
      <c r="G221" s="21">
        <f>G201-Baseline!G201</f>
        <v>19.750654979903871</v>
      </c>
      <c r="H221" s="21">
        <f>H201-Baseline!H201</f>
        <v>19.733107218361447</v>
      </c>
      <c r="I221" s="21">
        <f>I201-Baseline!I201</f>
        <v>19.65342004259012</v>
      </c>
      <c r="J221" s="21">
        <f>J201-Baseline!J201</f>
        <v>19.359406194336504</v>
      </c>
      <c r="K221" s="21">
        <f>K201-Baseline!K201</f>
        <v>19.463164476461976</v>
      </c>
      <c r="L221" s="21">
        <f>L201-Baseline!L201</f>
        <v>19.572517409948706</v>
      </c>
      <c r="M221" s="21">
        <f>M201-Baseline!M201</f>
        <v>19.687959242736728</v>
      </c>
      <c r="N221" s="21">
        <f>N201-Baseline!N201</f>
        <v>19.81004441652334</v>
      </c>
      <c r="O221" s="21">
        <f>O201-Baseline!O201</f>
        <v>19.939395582293336</v>
      </c>
      <c r="P221" s="21">
        <f>P201-Baseline!P201</f>
        <v>20.054334834255947</v>
      </c>
      <c r="Q221" s="21">
        <f>Q201-Baseline!Q201</f>
        <v>20.163940452503123</v>
      </c>
      <c r="R221" s="21">
        <f>R201-Baseline!R201</f>
        <v>20.27701589407863</v>
      </c>
      <c r="S221" s="21">
        <f>S201-Baseline!S201</f>
        <v>20.393069387272543</v>
      </c>
      <c r="T221" s="21">
        <f>T201-Baseline!T201</f>
        <v>20.512856924991766</v>
      </c>
      <c r="U221" s="21">
        <f>U201-Baseline!U201</f>
        <v>20.636514389182206</v>
      </c>
      <c r="V221" s="21">
        <f>V201-Baseline!V201</f>
        <v>20.764184684524324</v>
      </c>
      <c r="W221" s="21">
        <f>W201-Baseline!W201</f>
        <v>20.896018182225863</v>
      </c>
      <c r="X221" s="21">
        <f>X201-Baseline!X201</f>
        <v>21.032173212025533</v>
      </c>
      <c r="Y221" s="21">
        <f>Y201-Baseline!Y201</f>
        <v>21.172816564218721</v>
      </c>
      <c r="Z221" s="21">
        <f>Z201-Baseline!Z201</f>
        <v>21.318124033319165</v>
      </c>
      <c r="AA221" s="21">
        <f>AA201-Baseline!AA201</f>
        <v>21.468280992189015</v>
      </c>
      <c r="AB221" s="21">
        <f>AB201-Baseline!AB201</f>
        <v>21.623483005677684</v>
      </c>
      <c r="AC221" s="21">
        <f>AC201-Baseline!AC201</f>
        <v>38.946108959110092</v>
      </c>
      <c r="AD221" s="21">
        <f>AD201-Baseline!AD201</f>
        <v>39.286655095279279</v>
      </c>
      <c r="AE221" s="21">
        <f>AE201-Baseline!AE201</f>
        <v>39.634775386858792</v>
      </c>
      <c r="AF221" s="21">
        <f>AF201-Baseline!AF201</f>
        <v>39.990705513781698</v>
      </c>
      <c r="AG221" s="21">
        <f>AG201-Baseline!AG201</f>
        <v>40.354752964305263</v>
      </c>
      <c r="AH221" s="21">
        <f>AH201-Baseline!AH201</f>
        <v>40.727310018815871</v>
      </c>
      <c r="AI221" s="21">
        <f>AI201-Baseline!AI201</f>
        <v>41.108877240654742</v>
      </c>
      <c r="AJ221" s="21">
        <f>AJ201-Baseline!AJ201</f>
        <v>39.571481755592764</v>
      </c>
      <c r="AK221" s="21">
        <f>AK201-Baseline!AK201</f>
        <v>40.043020531747601</v>
      </c>
      <c r="AL221" s="21">
        <f>AL201-Baseline!AL201</f>
        <v>40.523843417726106</v>
      </c>
      <c r="AM221" s="21">
        <f>AM201-Baseline!AM201</f>
        <v>41.01439684623233</v>
      </c>
      <c r="AN221" s="21">
        <f>AN201-Baseline!AN201</f>
        <v>41.5151465029181</v>
      </c>
      <c r="AO221" s="21">
        <f>AO201-Baseline!AO201</f>
        <v>42.026577838213491</v>
      </c>
      <c r="AP221" s="21">
        <f>AP201-Baseline!AP201</f>
        <v>42.549212000099267</v>
      </c>
      <c r="AQ221" s="21">
        <f>AQ201-Baseline!AQ201</f>
        <v>43.083602180566395</v>
      </c>
      <c r="AR221" s="21">
        <f>AR201-Baseline!AR201</f>
        <v>43.630334127479898</v>
      </c>
      <c r="AS221" s="21">
        <f>AS201-Baseline!AS201</f>
        <v>44.190028985325469</v>
      </c>
      <c r="AT221" s="21">
        <f>AT201-Baseline!AT201</f>
        <v>44.763346963991275</v>
      </c>
      <c r="AU221" s="21">
        <f>AU201-Baseline!AU201</f>
        <v>45.350990547781336</v>
      </c>
      <c r="AV221" s="21">
        <f>AV201-Baseline!AV201</f>
        <v>45.953706777516288</v>
      </c>
      <c r="AW221" s="21">
        <f>AW201-Baseline!AW201</f>
        <v>46.572290585688542</v>
      </c>
      <c r="AX221" s="21">
        <f>AX201-Baseline!AX201</f>
        <v>47.207588495638255</v>
      </c>
      <c r="AY221" s="21">
        <f>AY201-Baseline!AY201</f>
        <v>47.860502447505262</v>
      </c>
      <c r="AZ221" s="21">
        <f>AZ201-Baseline!AZ201</f>
        <v>48.531993785117905</v>
      </c>
      <c r="BA221" s="21">
        <f>BA201-Baseline!BA201</f>
        <v>49.223087551990375</v>
      </c>
      <c r="BB221" s="21">
        <f>BB201-Baseline!BB201</f>
        <v>49.929700076313559</v>
      </c>
    </row>
    <row r="222" spans="1:54" outlineLevel="2">
      <c r="A222" s="476"/>
      <c r="B222" s="150" t="s">
        <v>500</v>
      </c>
      <c r="C222" s="19"/>
      <c r="D222" s="135" t="s">
        <v>389</v>
      </c>
      <c r="E222" s="21">
        <f>E202-Baseline!E202</f>
        <v>26.149142603036438</v>
      </c>
      <c r="F222" s="21">
        <f>F202-Baseline!F202</f>
        <v>26.057871867665629</v>
      </c>
      <c r="G222" s="21">
        <f>G202-Baseline!G202</f>
        <v>25.878077397603846</v>
      </c>
      <c r="H222" s="21">
        <f>H202-Baseline!H202</f>
        <v>25.798588980910225</v>
      </c>
      <c r="I222" s="21">
        <f>I202-Baseline!I202</f>
        <v>25.657482844529511</v>
      </c>
      <c r="J222" s="21">
        <f>J202-Baseline!J202</f>
        <v>25.302636500389127</v>
      </c>
      <c r="K222" s="21">
        <f>K202-Baseline!K202</f>
        <v>25.351495657867737</v>
      </c>
      <c r="L222" s="21">
        <f>L202-Baseline!L202</f>
        <v>25.406457027797931</v>
      </c>
      <c r="M222" s="21">
        <f>M202-Baseline!M202</f>
        <v>25.468010166751675</v>
      </c>
      <c r="N222" s="21">
        <f>N202-Baseline!N202</f>
        <v>25.536704869700404</v>
      </c>
      <c r="O222" s="21">
        <f>O202-Baseline!O202</f>
        <v>25.613159180679062</v>
      </c>
      <c r="P222" s="21">
        <f>P202-Baseline!P202</f>
        <v>25.675690630886756</v>
      </c>
      <c r="Q222" s="21">
        <f>Q202-Baseline!Q202</f>
        <v>25.733372976564283</v>
      </c>
      <c r="R222" s="21">
        <f>R202-Baseline!R202</f>
        <v>25.795005198732845</v>
      </c>
      <c r="S222" s="21">
        <f>S202-Baseline!S202</f>
        <v>25.858861004912878</v>
      </c>
      <c r="T222" s="21">
        <f>T202-Baseline!T202</f>
        <v>25.926945071434943</v>
      </c>
      <c r="U222" s="21">
        <f>U202-Baseline!U202</f>
        <v>25.999388601065093</v>
      </c>
      <c r="V222" s="21">
        <f>V202-Baseline!V202</f>
        <v>26.07632986008133</v>
      </c>
      <c r="W222" s="21">
        <f>W202-Baseline!W202</f>
        <v>26.157914632621623</v>
      </c>
      <c r="X222" s="21">
        <f>X202-Baseline!X202</f>
        <v>26.244296699372249</v>
      </c>
      <c r="Y222" s="21">
        <f>Y202-Baseline!Y202</f>
        <v>26.335638347041353</v>
      </c>
      <c r="Z222" s="21">
        <f>Z202-Baseline!Z202</f>
        <v>26.432110906401039</v>
      </c>
      <c r="AA222" s="21">
        <f>AA202-Baseline!AA202</f>
        <v>26.533895334416734</v>
      </c>
      <c r="AB222" s="21">
        <f>AB202-Baseline!AB202</f>
        <v>26.641182814449991</v>
      </c>
      <c r="AC222" s="21">
        <f>AC202-Baseline!AC202</f>
        <v>43.913151759761746</v>
      </c>
      <c r="AD222" s="21">
        <f>AD202-Baseline!AD202</f>
        <v>44.203151915756067</v>
      </c>
      <c r="AE222" s="21">
        <f>AE202-Baseline!AE202</f>
        <v>44.500532786421161</v>
      </c>
      <c r="AF222" s="21">
        <f>AF202-Baseline!AF202</f>
        <v>44.805339422319022</v>
      </c>
      <c r="AG222" s="21">
        <f>AG202-Baseline!AG202</f>
        <v>45.117801439104007</v>
      </c>
      <c r="AH222" s="21">
        <f>AH202-Baseline!AH202</f>
        <v>45.438370037217112</v>
      </c>
      <c r="AI222" s="21">
        <f>AI202-Baseline!AI202</f>
        <v>45.767786425022095</v>
      </c>
      <c r="AJ222" s="21">
        <f>AJ202-Baseline!AJ202</f>
        <v>44.200386622513925</v>
      </c>
      <c r="AK222" s="21">
        <f>AK202-Baseline!AK202</f>
        <v>44.641318901417961</v>
      </c>
      <c r="AL222" s="21">
        <f>AL202-Baseline!AL202</f>
        <v>45.090975730128783</v>
      </c>
      <c r="AM222" s="21">
        <f>AM202-Baseline!AM202</f>
        <v>45.549851500332068</v>
      </c>
      <c r="AN222" s="21">
        <f>AN202-Baseline!AN202</f>
        <v>46.018446748644692</v>
      </c>
      <c r="AO222" s="21">
        <f>AO202-Baseline!AO202</f>
        <v>46.49726594231479</v>
      </c>
      <c r="AP222" s="21">
        <f>AP202-Baseline!AP202</f>
        <v>46.986861258081738</v>
      </c>
      <c r="AQ222" s="21">
        <f>AQ202-Baseline!AQ202</f>
        <v>47.487817312784543</v>
      </c>
      <c r="AR222" s="21">
        <f>AR202-Baseline!AR202</f>
        <v>48.000748079670082</v>
      </c>
      <c r="AS222" s="21">
        <f>AS202-Baseline!AS202</f>
        <v>48.526300458125604</v>
      </c>
      <c r="AT222" s="21">
        <f>AT202-Baseline!AT202</f>
        <v>49.065159969913232</v>
      </c>
      <c r="AU222" s="21">
        <f>AU202-Baseline!AU202</f>
        <v>49.618054692342717</v>
      </c>
      <c r="AV222" s="21">
        <f>AV202-Baseline!AV202</f>
        <v>50.185755998902351</v>
      </c>
      <c r="AW222" s="21">
        <f>AW202-Baseline!AW202</f>
        <v>50.76908201714221</v>
      </c>
      <c r="AX222" s="21">
        <f>AX202-Baseline!AX202</f>
        <v>51.368901704415705</v>
      </c>
      <c r="AY222" s="21">
        <f>AY202-Baseline!AY202</f>
        <v>51.986138795094867</v>
      </c>
      <c r="AZ222" s="21">
        <f>AZ202-Baseline!AZ202</f>
        <v>52.621775684566316</v>
      </c>
      <c r="BA222" s="21">
        <f>BA202-Baseline!BA202</f>
        <v>53.276857654632153</v>
      </c>
      <c r="BB222" s="21">
        <f>BB202-Baseline!BB202</f>
        <v>53.947320083757774</v>
      </c>
    </row>
    <row r="223" spans="1:54" outlineLevel="2">
      <c r="B223" s="19"/>
      <c r="C223" s="19"/>
      <c r="D223" s="19"/>
      <c r="E223" s="15"/>
    </row>
    <row r="224" spans="1:54" outlineLevel="2">
      <c r="A224" s="474" t="s">
        <v>501</v>
      </c>
      <c r="B224" s="150" t="s">
        <v>498</v>
      </c>
      <c r="C224" s="19"/>
      <c r="D224" s="135" t="s">
        <v>389</v>
      </c>
      <c r="E224" s="21">
        <f>E204-Baseline!E204</f>
        <v>23.012585169923298</v>
      </c>
      <c r="F224" s="21">
        <f>F204-Baseline!F204</f>
        <v>45.981238913237874</v>
      </c>
      <c r="G224" s="21">
        <f>G204-Baseline!G204</f>
        <v>68.793874923454169</v>
      </c>
      <c r="H224" s="21">
        <f>H204-Baseline!H204</f>
        <v>91.549437419743128</v>
      </c>
      <c r="I224" s="21">
        <f>I204-Baseline!I204</f>
        <v>114.20520689868822</v>
      </c>
      <c r="J224" s="21">
        <f>J204-Baseline!J204</f>
        <v>136.54528941250817</v>
      </c>
      <c r="K224" s="21">
        <f>K204-Baseline!K204</f>
        <v>158.94956953967477</v>
      </c>
      <c r="L224" s="21">
        <f>L204-Baseline!L204</f>
        <v>181.4418091149827</v>
      </c>
      <c r="M224" s="21">
        <f>M204-Baseline!M204</f>
        <v>204.02677007826685</v>
      </c>
      <c r="N224" s="21">
        <f>N204-Baseline!N204</f>
        <v>226.69209155571158</v>
      </c>
      <c r="O224" s="21">
        <f>O204-Baseline!O204</f>
        <v>249.46206174108988</v>
      </c>
      <c r="P224" s="21">
        <f>P204-Baseline!P204</f>
        <v>272.32116896760431</v>
      </c>
      <c r="Q224" s="21">
        <f>Q204-Baseline!Q204</f>
        <v>295.26305304633627</v>
      </c>
      <c r="R224" s="21">
        <f>R204-Baseline!R204</f>
        <v>318.30633613568943</v>
      </c>
      <c r="S224" s="21">
        <f>S204-Baseline!S204</f>
        <v>341.43722561512993</v>
      </c>
      <c r="T224" s="21">
        <f>T204-Baseline!T204</f>
        <v>364.6586291597763</v>
      </c>
      <c r="U224" s="21">
        <f>U204-Baseline!U204</f>
        <v>387.97365227319972</v>
      </c>
      <c r="V224" s="21">
        <f>V204-Baseline!V204</f>
        <v>411.40021387262982</v>
      </c>
      <c r="W224" s="21">
        <f>W204-Baseline!W204</f>
        <v>434.92686581996611</v>
      </c>
      <c r="X224" s="21">
        <f>X204-Baseline!X204</f>
        <v>458.57125996062399</v>
      </c>
      <c r="Y224" s="21">
        <f>Y204-Baseline!Y204</f>
        <v>482.32310078289788</v>
      </c>
      <c r="Z224" s="21">
        <f>Z204-Baseline!Z204</f>
        <v>506.19983004868357</v>
      </c>
      <c r="AA224" s="21">
        <f>AA204-Baseline!AA204</f>
        <v>530.20523079464942</v>
      </c>
      <c r="AB224" s="21">
        <f>AB204-Baseline!AB204</f>
        <v>554.34335011459973</v>
      </c>
      <c r="AC224" s="21">
        <f>AC204-Baseline!AC204</f>
        <v>595.77946235236527</v>
      </c>
      <c r="AD224" s="21">
        <f>AD204-Baseline!AD204</f>
        <v>637.53156131679123</v>
      </c>
      <c r="AE224" s="21">
        <f>AE204-Baseline!AE204</f>
        <v>679.60798389616843</v>
      </c>
      <c r="AF224" s="21">
        <f>AF204-Baseline!AF204</f>
        <v>722.01586946359373</v>
      </c>
      <c r="AG224" s="21">
        <f>AG204-Baseline!AG204</f>
        <v>764.76291481664748</v>
      </c>
      <c r="AH224" s="21">
        <f>AH204-Baseline!AH204</f>
        <v>807.85741040468179</v>
      </c>
      <c r="AI224" s="21">
        <f>AI204-Baseline!AI204</f>
        <v>851.3083097576299</v>
      </c>
      <c r="AJ224" s="21">
        <f>AJ204-Baseline!AJ204</f>
        <v>893.20775455851265</v>
      </c>
      <c r="AK224" s="21">
        <f>AK204-Baseline!AK204</f>
        <v>935.56428446288612</v>
      </c>
      <c r="AL224" s="21">
        <f>AL204-Baseline!AL204</f>
        <v>978.3868697906704</v>
      </c>
      <c r="AM224" s="21">
        <f>AM204-Baseline!AM204</f>
        <v>1021.6849610635974</v>
      </c>
      <c r="AN224" s="21">
        <f>AN204-Baseline!AN204</f>
        <v>1065.4684828340387</v>
      </c>
      <c r="AO224" s="21">
        <f>AO204-Baseline!AO204</f>
        <v>1109.7478478673829</v>
      </c>
      <c r="AP224" s="21">
        <f>AP204-Baseline!AP204</f>
        <v>1154.5340087252209</v>
      </c>
      <c r="AQ224" s="21">
        <f>AQ204-Baseline!AQ204</f>
        <v>1199.8384933832351</v>
      </c>
      <c r="AR224" s="21">
        <f>AR204-Baseline!AR204</f>
        <v>1245.6734289687763</v>
      </c>
      <c r="AS224" s="21">
        <f>AS204-Baseline!AS204</f>
        <v>1292.0515760980281</v>
      </c>
      <c r="AT224" s="21">
        <f>AT204-Baseline!AT204</f>
        <v>1338.9863693677105</v>
      </c>
      <c r="AU224" s="21">
        <f>AU204-Baseline!AU204</f>
        <v>1386.4919602830332</v>
      </c>
      <c r="AV224" s="21">
        <f>AV204-Baseline!AV204</f>
        <v>1434.5832605726491</v>
      </c>
      <c r="AW224" s="21">
        <f>AW204-Baseline!AW204</f>
        <v>1483.2759890405778</v>
      </c>
      <c r="AX224" s="21">
        <f>AX204-Baseline!AX204</f>
        <v>1532.5867230720482</v>
      </c>
      <c r="AY224" s="21">
        <f>AY204-Baseline!AY204</f>
        <v>1582.5329538423352</v>
      </c>
      <c r="AZ224" s="21">
        <f>AZ204-Baseline!AZ204</f>
        <v>1633.1331452531515</v>
      </c>
      <c r="BA224" s="21">
        <f>BA204-Baseline!BA204</f>
        <v>1684.4067971301383</v>
      </c>
      <c r="BB224" s="21">
        <f>BB204-Baseline!BB204</f>
        <v>1736.3693359052288</v>
      </c>
    </row>
    <row r="225" spans="1:54" outlineLevel="2">
      <c r="A225" s="475"/>
      <c r="B225" s="150" t="s">
        <v>499</v>
      </c>
      <c r="C225" s="19"/>
      <c r="D225" s="135" t="s">
        <v>389</v>
      </c>
      <c r="E225" s="21">
        <f>E205-Baseline!E205</f>
        <v>19.895790014798131</v>
      </c>
      <c r="F225" s="21">
        <f>F205-Baseline!F205</f>
        <v>39.76355650159487</v>
      </c>
      <c r="G225" s="21">
        <f>G205-Baseline!G205</f>
        <v>59.514211481498741</v>
      </c>
      <c r="H225" s="21">
        <f>H205-Baseline!H205</f>
        <v>79.247318699860188</v>
      </c>
      <c r="I225" s="21">
        <f>I205-Baseline!I205</f>
        <v>98.900738742450301</v>
      </c>
      <c r="J225" s="21">
        <f>J205-Baseline!J205</f>
        <v>118.2601449367868</v>
      </c>
      <c r="K225" s="21">
        <f>K205-Baseline!K205</f>
        <v>137.72330941324878</v>
      </c>
      <c r="L225" s="21">
        <f>L205-Baseline!L205</f>
        <v>157.2958268231975</v>
      </c>
      <c r="M225" s="21">
        <f>M205-Baseline!M205</f>
        <v>176.98378606593423</v>
      </c>
      <c r="N225" s="21">
        <f>N205-Baseline!N205</f>
        <v>196.79383048245757</v>
      </c>
      <c r="O225" s="21">
        <f>O205-Baseline!O205</f>
        <v>216.73322606475091</v>
      </c>
      <c r="P225" s="21">
        <f>P205-Baseline!P205</f>
        <v>236.78756089900685</v>
      </c>
      <c r="Q225" s="21">
        <f>Q205-Baseline!Q205</f>
        <v>256.95150135150999</v>
      </c>
      <c r="R225" s="21">
        <f>R205-Baseline!R205</f>
        <v>277.22851724558859</v>
      </c>
      <c r="S225" s="21">
        <f>S205-Baseline!S205</f>
        <v>297.62158663286112</v>
      </c>
      <c r="T225" s="21">
        <f>T205-Baseline!T205</f>
        <v>318.13444355785288</v>
      </c>
      <c r="U225" s="21">
        <f>U205-Baseline!U205</f>
        <v>338.77095794703507</v>
      </c>
      <c r="V225" s="21">
        <f>V205-Baseline!V205</f>
        <v>359.53514263155938</v>
      </c>
      <c r="W225" s="21">
        <f>W205-Baseline!W205</f>
        <v>380.43116081378525</v>
      </c>
      <c r="X225" s="21">
        <f>X205-Baseline!X205</f>
        <v>401.46333402581081</v>
      </c>
      <c r="Y225" s="21">
        <f>Y205-Baseline!Y205</f>
        <v>422.6361505900295</v>
      </c>
      <c r="Z225" s="21">
        <f>Z205-Baseline!Z205</f>
        <v>443.95427462334868</v>
      </c>
      <c r="AA225" s="21">
        <f>AA205-Baseline!AA205</f>
        <v>465.4225556155377</v>
      </c>
      <c r="AB225" s="21">
        <f>AB205-Baseline!AB205</f>
        <v>487.04603862121542</v>
      </c>
      <c r="AC225" s="21">
        <f>AC205-Baseline!AC205</f>
        <v>525.99214758032554</v>
      </c>
      <c r="AD225" s="21">
        <f>AD205-Baseline!AD205</f>
        <v>565.27880267560477</v>
      </c>
      <c r="AE225" s="21">
        <f>AE205-Baseline!AE205</f>
        <v>604.91357806246356</v>
      </c>
      <c r="AF225" s="21">
        <f>AF205-Baseline!AF205</f>
        <v>644.90428357624523</v>
      </c>
      <c r="AG225" s="21">
        <f>AG205-Baseline!AG205</f>
        <v>685.25903654055048</v>
      </c>
      <c r="AH225" s="21">
        <f>AH205-Baseline!AH205</f>
        <v>725.98634655936632</v>
      </c>
      <c r="AI225" s="21">
        <f>AI205-Baseline!AI205</f>
        <v>767.09522380002102</v>
      </c>
      <c r="AJ225" s="21">
        <f>AJ205-Baseline!AJ205</f>
        <v>806.66670555561382</v>
      </c>
      <c r="AK225" s="21">
        <f>AK205-Baseline!AK205</f>
        <v>846.70972608736145</v>
      </c>
      <c r="AL225" s="21">
        <f>AL205-Baseline!AL205</f>
        <v>887.23356950508753</v>
      </c>
      <c r="AM225" s="21">
        <f>AM205-Baseline!AM205</f>
        <v>928.24796635131986</v>
      </c>
      <c r="AN225" s="21">
        <f>AN205-Baseline!AN205</f>
        <v>969.76311285423799</v>
      </c>
      <c r="AO225" s="21">
        <f>AO205-Baseline!AO205</f>
        <v>1011.7896906924515</v>
      </c>
      <c r="AP225" s="21">
        <f>AP205-Baseline!AP205</f>
        <v>1054.3389026925508</v>
      </c>
      <c r="AQ225" s="21">
        <f>AQ205-Baseline!AQ205</f>
        <v>1097.4225048731173</v>
      </c>
      <c r="AR225" s="21">
        <f>AR205-Baseline!AR205</f>
        <v>1141.0528390005973</v>
      </c>
      <c r="AS225" s="21">
        <f>AS205-Baseline!AS205</f>
        <v>1185.2428679859227</v>
      </c>
      <c r="AT225" s="21">
        <f>AT205-Baseline!AT205</f>
        <v>1230.006214949914</v>
      </c>
      <c r="AU225" s="21">
        <f>AU205-Baseline!AU205</f>
        <v>1275.3572054976953</v>
      </c>
      <c r="AV225" s="21">
        <f>AV205-Baseline!AV205</f>
        <v>1321.3109122752116</v>
      </c>
      <c r="AW225" s="21">
        <f>AW205-Baseline!AW205</f>
        <v>1367.8832028609002</v>
      </c>
      <c r="AX225" s="21">
        <f>AX205-Baseline!AX205</f>
        <v>1415.0907913565384</v>
      </c>
      <c r="AY225" s="21">
        <f>AY205-Baseline!AY205</f>
        <v>1462.9512938040436</v>
      </c>
      <c r="AZ225" s="21">
        <f>AZ205-Baseline!AZ205</f>
        <v>1511.4832875891616</v>
      </c>
      <c r="BA225" s="21">
        <f>BA205-Baseline!BA205</f>
        <v>1560.706375141152</v>
      </c>
      <c r="BB225" s="21">
        <f>BB205-Baseline!BB205</f>
        <v>1610.6360752174655</v>
      </c>
    </row>
    <row r="226" spans="1:54" outlineLevel="2">
      <c r="A226" s="476"/>
      <c r="B226" s="150" t="s">
        <v>500</v>
      </c>
      <c r="C226" s="19"/>
      <c r="D226" s="135" t="s">
        <v>389</v>
      </c>
      <c r="E226" s="21">
        <f>E206-Baseline!E206</f>
        <v>26.149142603036438</v>
      </c>
      <c r="F226" s="21">
        <f>F206-Baseline!F206</f>
        <v>52.207014470702063</v>
      </c>
      <c r="G226" s="21">
        <f>G206-Baseline!G206</f>
        <v>78.085091868305909</v>
      </c>
      <c r="H226" s="21">
        <f>H206-Baseline!H206</f>
        <v>103.88368084921613</v>
      </c>
      <c r="I226" s="21">
        <f>I206-Baseline!I206</f>
        <v>129.54116369374566</v>
      </c>
      <c r="J226" s="21">
        <f>J206-Baseline!J206</f>
        <v>154.84380019413479</v>
      </c>
      <c r="K226" s="21">
        <f>K206-Baseline!K206</f>
        <v>180.19529585200252</v>
      </c>
      <c r="L226" s="21">
        <f>L206-Baseline!L206</f>
        <v>205.60175287980044</v>
      </c>
      <c r="M226" s="21">
        <f>M206-Baseline!M206</f>
        <v>231.06976304655211</v>
      </c>
      <c r="N226" s="21">
        <f>N206-Baseline!N206</f>
        <v>256.60646791625254</v>
      </c>
      <c r="O226" s="21">
        <f>O206-Baseline!O206</f>
        <v>282.21962709693162</v>
      </c>
      <c r="P226" s="21">
        <f>P206-Baseline!P206</f>
        <v>307.89531772781839</v>
      </c>
      <c r="Q226" s="21">
        <f>Q206-Baseline!Q206</f>
        <v>333.62869070438268</v>
      </c>
      <c r="R226" s="21">
        <f>R206-Baseline!R206</f>
        <v>359.42369590311552</v>
      </c>
      <c r="S226" s="21">
        <f>S206-Baseline!S206</f>
        <v>385.28255690802837</v>
      </c>
      <c r="T226" s="21">
        <f>T206-Baseline!T206</f>
        <v>411.20950197946331</v>
      </c>
      <c r="U226" s="21">
        <f>U206-Baseline!U206</f>
        <v>437.20889058052842</v>
      </c>
      <c r="V226" s="21">
        <f>V206-Baseline!V206</f>
        <v>463.28522044060975</v>
      </c>
      <c r="W226" s="21">
        <f>W206-Baseline!W206</f>
        <v>489.44313507323136</v>
      </c>
      <c r="X226" s="21">
        <f>X206-Baseline!X206</f>
        <v>515.68743177260365</v>
      </c>
      <c r="Y226" s="21">
        <f>Y206-Baseline!Y206</f>
        <v>542.02307011964501</v>
      </c>
      <c r="Z226" s="21">
        <f>Z206-Baseline!Z206</f>
        <v>568.45518102604603</v>
      </c>
      <c r="AA226" s="21">
        <f>AA206-Baseline!AA206</f>
        <v>594.98907636046272</v>
      </c>
      <c r="AB226" s="21">
        <f>AB206-Baseline!AB206</f>
        <v>621.63025917491268</v>
      </c>
      <c r="AC226" s="21">
        <f>AC206-Baseline!AC206</f>
        <v>665.5434109346744</v>
      </c>
      <c r="AD226" s="21">
        <f>AD206-Baseline!AD206</f>
        <v>709.74656285043045</v>
      </c>
      <c r="AE226" s="21">
        <f>AE206-Baseline!AE206</f>
        <v>754.24709563685155</v>
      </c>
      <c r="AF226" s="21">
        <f>AF206-Baseline!AF206</f>
        <v>799.05243505917053</v>
      </c>
      <c r="AG226" s="21">
        <f>AG206-Baseline!AG206</f>
        <v>844.17023649827456</v>
      </c>
      <c r="AH226" s="21">
        <f>AH206-Baseline!AH206</f>
        <v>889.60860653549162</v>
      </c>
      <c r="AI226" s="21">
        <f>AI206-Baseline!AI206</f>
        <v>935.37639296051373</v>
      </c>
      <c r="AJ226" s="21">
        <f>AJ206-Baseline!AJ206</f>
        <v>979.5767795830277</v>
      </c>
      <c r="AK226" s="21">
        <f>AK206-Baseline!AK206</f>
        <v>1024.2180984844456</v>
      </c>
      <c r="AL226" s="21">
        <f>AL206-Baseline!AL206</f>
        <v>1069.3090742145744</v>
      </c>
      <c r="AM226" s="21">
        <f>AM206-Baseline!AM206</f>
        <v>1114.8589257149065</v>
      </c>
      <c r="AN226" s="21">
        <f>AN206-Baseline!AN206</f>
        <v>1160.8773724635512</v>
      </c>
      <c r="AO226" s="21">
        <f>AO206-Baseline!AO206</f>
        <v>1207.3746384058659</v>
      </c>
      <c r="AP226" s="21">
        <f>AP206-Baseline!AP206</f>
        <v>1254.3614996639476</v>
      </c>
      <c r="AQ226" s="21">
        <f>AQ206-Baseline!AQ206</f>
        <v>1301.8493169767321</v>
      </c>
      <c r="AR226" s="21">
        <f>AR206-Baseline!AR206</f>
        <v>1349.8500650564022</v>
      </c>
      <c r="AS226" s="21">
        <f>AS206-Baseline!AS206</f>
        <v>1398.3763655145278</v>
      </c>
      <c r="AT226" s="21">
        <f>AT206-Baseline!AT206</f>
        <v>1447.4415254844412</v>
      </c>
      <c r="AU226" s="21">
        <f>AU206-Baseline!AU206</f>
        <v>1497.0595801767838</v>
      </c>
      <c r="AV226" s="21">
        <f>AV206-Baseline!AV206</f>
        <v>1547.2453361756861</v>
      </c>
      <c r="AW226" s="21">
        <f>AW206-Baseline!AW206</f>
        <v>1598.0144181928283</v>
      </c>
      <c r="AX226" s="21">
        <f>AX206-Baseline!AX206</f>
        <v>1649.3833198972441</v>
      </c>
      <c r="AY226" s="21">
        <f>AY206-Baseline!AY206</f>
        <v>1701.3694586923389</v>
      </c>
      <c r="AZ226" s="21">
        <f>AZ206-Baseline!AZ206</f>
        <v>1753.9912343769051</v>
      </c>
      <c r="BA226" s="21">
        <f>BA206-Baseline!BA206</f>
        <v>1807.2680920315372</v>
      </c>
      <c r="BB226" s="21">
        <f>BB206-Baseline!BB206</f>
        <v>1861.2154121152951</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505</v>
      </c>
      <c r="C229" s="57"/>
      <c r="D229" s="56" t="s">
        <v>389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96E02723-158B-4587-88B8-F3FD8C6E832D}">
      <formula1>"Y,N"</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E12AE42C-456A-4A29-BBCF-571DFA22B183}">
          <x14:formula1>
            <xm:f>'Fixed Data'!$E$55:$E$58</xm:f>
          </x14:formula1>
          <xm:sqref>B143:B149 B163:B169</xm:sqref>
        </x14:dataValidation>
        <x14:dataValidation type="list" allowBlank="1" showInputMessage="1" showErrorMessage="1" xr:uid="{D5F2F504-A744-48A5-BC91-9075717ADC99}">
          <x14:formula1>
            <xm:f>'Fixed Data'!$C$64:$C$65</xm:f>
          </x14:formula1>
          <xm:sqref>B66:B70</xm:sqref>
        </x14:dataValidation>
        <x14:dataValidation type="list" allowBlank="1" showInputMessage="1" showErrorMessage="1" xr:uid="{D1D8A811-54B3-4017-BB9A-C84513623C6A}">
          <x14:formula1>
            <xm:f>'Fixed Data'!$C$55:$C$61</xm:f>
          </x14:formula1>
          <xm:sqref>C54:C63</xm:sqref>
        </x14:dataValidation>
        <x14:dataValidation type="list" allowBlank="1" showInputMessage="1" showErrorMessage="1" xr:uid="{8897423F-3016-4085-B10D-93017C94CE7A}">
          <x14:formula1>
            <xm:f>'Fixed Data'!$A$55:$A$78</xm:f>
          </x14:formula1>
          <xm:sqref>B54:B63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F5A07-9CA8-4184-8903-057E70120359}">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506</v>
      </c>
    </row>
    <row r="2" spans="1:19">
      <c r="A2" s="467" t="s">
        <v>507</v>
      </c>
      <c r="B2" s="467"/>
      <c r="C2" s="467"/>
      <c r="D2" s="467"/>
      <c r="E2" s="467"/>
      <c r="F2" s="467"/>
      <c r="G2" s="467"/>
      <c r="H2" s="467"/>
      <c r="I2" s="467"/>
      <c r="J2" s="467"/>
      <c r="K2" s="467"/>
      <c r="L2" s="467"/>
      <c r="M2" s="467"/>
      <c r="N2" s="467"/>
      <c r="O2" s="467"/>
      <c r="P2" s="467"/>
      <c r="Q2" s="467"/>
      <c r="R2" s="467"/>
      <c r="S2" s="467"/>
    </row>
    <row r="3" spans="1:19">
      <c r="A3" s="467"/>
      <c r="B3" s="467"/>
      <c r="C3" s="467"/>
      <c r="D3" s="467"/>
      <c r="E3" s="467"/>
      <c r="F3" s="467"/>
      <c r="G3" s="467"/>
      <c r="H3" s="467"/>
      <c r="I3" s="467"/>
      <c r="J3" s="467"/>
      <c r="K3" s="467"/>
      <c r="L3" s="467"/>
      <c r="M3" s="467"/>
      <c r="N3" s="467"/>
      <c r="O3" s="467"/>
      <c r="P3" s="467"/>
      <c r="Q3" s="467"/>
      <c r="R3" s="467"/>
      <c r="S3" s="467"/>
    </row>
    <row r="4" spans="1:19">
      <c r="A4" s="467"/>
      <c r="B4" s="467"/>
      <c r="C4" s="467"/>
      <c r="D4" s="467"/>
      <c r="E4" s="467"/>
      <c r="F4" s="467"/>
      <c r="G4" s="467"/>
      <c r="H4" s="467"/>
      <c r="I4" s="467"/>
      <c r="J4" s="467"/>
      <c r="K4" s="467"/>
      <c r="L4" s="467"/>
      <c r="M4" s="467"/>
      <c r="N4" s="467"/>
      <c r="O4" s="467"/>
      <c r="P4" s="467"/>
      <c r="Q4" s="467"/>
      <c r="R4" s="467"/>
      <c r="S4" s="467"/>
    </row>
    <row r="19" spans="1:19">
      <c r="A19" s="4" t="s">
        <v>509</v>
      </c>
    </row>
    <row r="20" spans="1:19">
      <c r="A20" s="467" t="s">
        <v>510</v>
      </c>
      <c r="B20" s="467"/>
      <c r="C20" s="467"/>
      <c r="D20" s="467"/>
      <c r="E20" s="467"/>
      <c r="F20" s="467"/>
      <c r="G20" s="467"/>
      <c r="H20" s="467"/>
      <c r="I20" s="467"/>
      <c r="J20" s="467"/>
      <c r="K20" s="467"/>
      <c r="L20" s="467"/>
      <c r="M20" s="467"/>
      <c r="N20" s="467"/>
      <c r="O20" s="467"/>
      <c r="P20" s="467"/>
      <c r="Q20" s="467"/>
      <c r="R20" s="467"/>
      <c r="S20" s="467"/>
    </row>
    <row r="21" spans="1:19" ht="25.5" customHeight="1">
      <c r="A21" s="467"/>
      <c r="B21" s="467"/>
      <c r="C21" s="467"/>
      <c r="D21" s="467"/>
      <c r="E21" s="467"/>
      <c r="F21" s="467"/>
      <c r="G21" s="467"/>
      <c r="H21" s="467"/>
      <c r="I21" s="467"/>
      <c r="J21" s="467"/>
      <c r="K21" s="467"/>
      <c r="L21" s="467"/>
      <c r="M21" s="467"/>
      <c r="N21" s="467"/>
      <c r="O21" s="467"/>
      <c r="P21" s="467"/>
      <c r="Q21" s="467"/>
      <c r="R21" s="467"/>
      <c r="S21" s="467"/>
    </row>
    <row r="23" spans="1:19">
      <c r="A23" s="158" t="s">
        <v>492</v>
      </c>
      <c r="B23" s="401"/>
      <c r="C23" s="401"/>
      <c r="D23" s="401"/>
      <c r="E23" s="401"/>
      <c r="F23" s="401"/>
      <c r="G23" s="401"/>
      <c r="H23" s="401"/>
      <c r="I23" s="401"/>
      <c r="J23" s="401"/>
      <c r="K23" s="401"/>
      <c r="L23" s="401"/>
      <c r="M23" s="401"/>
      <c r="N23" s="401"/>
      <c r="O23" s="401"/>
      <c r="P23" s="401"/>
      <c r="Q23" s="401"/>
      <c r="R23" s="401"/>
      <c r="S23" s="401"/>
    </row>
    <row r="24" spans="1:19">
      <c r="A24" s="158" t="s">
        <v>493</v>
      </c>
      <c r="B24" s="401"/>
      <c r="C24" s="401"/>
      <c r="D24" s="401"/>
      <c r="E24" s="401"/>
      <c r="F24" s="401"/>
      <c r="G24" s="401"/>
      <c r="H24" s="401"/>
      <c r="I24" s="401"/>
      <c r="J24" s="401"/>
      <c r="K24" s="401"/>
      <c r="L24" s="401"/>
      <c r="M24" s="401"/>
      <c r="N24" s="401"/>
      <c r="O24" s="401"/>
      <c r="P24" s="401"/>
      <c r="Q24" s="401"/>
      <c r="R24" s="401"/>
      <c r="S24" s="401"/>
    </row>
    <row r="25" spans="1:19">
      <c r="A25" s="159" t="s">
        <v>395</v>
      </c>
      <c r="B25" s="401"/>
      <c r="C25" s="401"/>
      <c r="D25" s="401"/>
      <c r="E25" s="401"/>
      <c r="F25" s="401"/>
      <c r="G25" s="401"/>
      <c r="H25" s="401"/>
      <c r="I25" s="401"/>
      <c r="J25" s="401"/>
      <c r="K25" s="401"/>
      <c r="L25" s="401"/>
      <c r="M25" s="401"/>
      <c r="N25" s="401"/>
      <c r="O25" s="401"/>
      <c r="P25" s="401"/>
      <c r="Q25" s="401"/>
      <c r="R25" s="401"/>
      <c r="S25" s="401"/>
    </row>
    <row r="26" spans="1:19">
      <c r="A26" s="159" t="s">
        <v>471</v>
      </c>
      <c r="B26" s="401"/>
      <c r="C26" s="401"/>
      <c r="D26" s="401"/>
      <c r="E26" s="401"/>
      <c r="F26" s="401"/>
      <c r="G26" s="401"/>
      <c r="H26" s="401"/>
      <c r="I26" s="401"/>
      <c r="J26" s="401"/>
      <c r="K26" s="401"/>
      <c r="L26" s="401"/>
      <c r="M26" s="401"/>
      <c r="N26" s="401"/>
      <c r="O26" s="401"/>
      <c r="P26" s="401"/>
      <c r="Q26" s="401"/>
      <c r="R26" s="401"/>
      <c r="S26" s="401"/>
    </row>
    <row r="27" spans="1:19">
      <c r="A27" s="159" t="s">
        <v>472</v>
      </c>
      <c r="B27" s="401"/>
      <c r="C27" s="401"/>
      <c r="D27" s="401"/>
      <c r="E27" s="401"/>
      <c r="F27" s="401"/>
      <c r="G27" s="401"/>
      <c r="H27" s="401"/>
      <c r="I27" s="401"/>
      <c r="J27" s="401"/>
      <c r="K27" s="401"/>
      <c r="L27" s="401"/>
      <c r="M27" s="401"/>
      <c r="N27" s="401"/>
      <c r="O27" s="401"/>
      <c r="P27" s="401"/>
      <c r="Q27" s="401"/>
      <c r="R27" s="401"/>
      <c r="S27" s="401"/>
    </row>
    <row r="31" spans="1:19">
      <c r="A31" s="4" t="s">
        <v>514</v>
      </c>
    </row>
    <row r="32" spans="1:19">
      <c r="A32" t="s">
        <v>515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rgb="FF92D050"/>
    <pageSetUpPr autoPageBreaks="0"/>
  </sheetPr>
  <dimension ref="A1:BB358"/>
  <sheetViews>
    <sheetView zoomScale="85" zoomScaleNormal="85" workbookViewId="0">
      <selection activeCell="B150" sqref="B150:C162"/>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07" t="s">
        <v>342</v>
      </c>
      <c r="J2" s="408"/>
      <c r="K2" s="408"/>
      <c r="L2" s="408"/>
      <c r="M2" s="408"/>
      <c r="N2" s="408"/>
      <c r="O2" s="408"/>
      <c r="P2" s="408"/>
      <c r="Q2" s="408"/>
      <c r="R2" s="408"/>
      <c r="S2" s="408"/>
      <c r="T2" s="408"/>
      <c r="U2" s="409"/>
    </row>
    <row r="3" spans="1:21" ht="13.5" customHeight="1" outlineLevel="1" thickBot="1">
      <c r="A3" s="3"/>
      <c r="B3" s="7"/>
      <c r="F3" s="24"/>
      <c r="G3" s="10"/>
      <c r="I3" s="410" t="s">
        <v>343</v>
      </c>
      <c r="J3" s="411"/>
      <c r="K3" s="411"/>
      <c r="L3" s="411"/>
      <c r="M3" s="411"/>
      <c r="N3" s="412"/>
      <c r="O3" s="1"/>
      <c r="P3" s="416" t="s">
        <v>344</v>
      </c>
      <c r="Q3" s="417"/>
      <c r="R3" s="417"/>
      <c r="S3" s="417"/>
      <c r="T3" s="417"/>
      <c r="U3" s="418"/>
    </row>
    <row r="4" spans="1:21" ht="56.25" customHeight="1" outlineLevel="1">
      <c r="A4" s="31" t="s">
        <v>158</v>
      </c>
      <c r="B4" s="86"/>
      <c r="E4" s="53" t="s">
        <v>346</v>
      </c>
      <c r="F4" s="91"/>
      <c r="G4" s="28"/>
      <c r="H4" s="10"/>
      <c r="I4" s="413"/>
      <c r="J4" s="414"/>
      <c r="K4" s="414"/>
      <c r="L4" s="414"/>
      <c r="M4" s="414"/>
      <c r="N4" s="415"/>
      <c r="P4" s="419"/>
      <c r="Q4" s="420"/>
      <c r="R4" s="420"/>
      <c r="S4" s="420"/>
      <c r="T4" s="420"/>
      <c r="U4" s="421"/>
    </row>
    <row r="5" spans="1:21" outlineLevel="1">
      <c r="A5" s="13" t="s">
        <v>347</v>
      </c>
      <c r="B5" s="88"/>
      <c r="E5" s="14"/>
      <c r="H5" s="10"/>
      <c r="I5" s="477"/>
      <c r="J5" s="434"/>
      <c r="K5" s="434"/>
      <c r="L5" s="434"/>
      <c r="M5" s="434"/>
      <c r="N5" s="435"/>
      <c r="P5" s="477"/>
      <c r="Q5" s="434"/>
      <c r="R5" s="434"/>
      <c r="S5" s="434"/>
      <c r="T5" s="434"/>
      <c r="U5" s="435"/>
    </row>
    <row r="6" spans="1:21" outlineLevel="1">
      <c r="A6" s="13" t="s">
        <v>350</v>
      </c>
      <c r="B6" s="88"/>
      <c r="E6" s="53" t="s">
        <v>352</v>
      </c>
      <c r="F6" s="90"/>
      <c r="H6" s="10"/>
      <c r="I6" s="436"/>
      <c r="J6" s="437"/>
      <c r="K6" s="437"/>
      <c r="L6" s="437"/>
      <c r="M6" s="437"/>
      <c r="N6" s="438"/>
      <c r="P6" s="436"/>
      <c r="Q6" s="437"/>
      <c r="R6" s="437"/>
      <c r="S6" s="437"/>
      <c r="T6" s="437"/>
      <c r="U6" s="438"/>
    </row>
    <row r="7" spans="1:21" outlineLevel="1">
      <c r="A7" s="13" t="s">
        <v>354</v>
      </c>
      <c r="B7" s="88"/>
      <c r="E7" s="14"/>
      <c r="H7" s="10"/>
      <c r="I7" s="436"/>
      <c r="J7" s="437"/>
      <c r="K7" s="437"/>
      <c r="L7" s="437"/>
      <c r="M7" s="437"/>
      <c r="N7" s="438"/>
      <c r="P7" s="436"/>
      <c r="Q7" s="437"/>
      <c r="R7" s="437"/>
      <c r="S7" s="437"/>
      <c r="T7" s="437"/>
      <c r="U7" s="438"/>
    </row>
    <row r="8" spans="1:21" ht="41" outlineLevel="1" thickBot="1">
      <c r="A8" s="34" t="s">
        <v>355</v>
      </c>
      <c r="B8" s="89"/>
      <c r="E8" s="14"/>
      <c r="H8" s="10"/>
      <c r="I8" s="436"/>
      <c r="J8" s="437"/>
      <c r="K8" s="437"/>
      <c r="L8" s="437"/>
      <c r="M8" s="437"/>
      <c r="N8" s="438"/>
      <c r="P8" s="436"/>
      <c r="Q8" s="437"/>
      <c r="R8" s="437"/>
      <c r="S8" s="437"/>
      <c r="T8" s="437"/>
      <c r="U8" s="438"/>
    </row>
    <row r="9" spans="1:21" outlineLevel="1">
      <c r="E9" s="14"/>
      <c r="H9" s="10"/>
      <c r="I9" s="436"/>
      <c r="J9" s="437"/>
      <c r="K9" s="437"/>
      <c r="L9" s="437"/>
      <c r="M9" s="437"/>
      <c r="N9" s="438"/>
      <c r="P9" s="436"/>
      <c r="Q9" s="437"/>
      <c r="R9" s="437"/>
      <c r="S9" s="437"/>
      <c r="T9" s="437"/>
      <c r="U9" s="438"/>
    </row>
    <row r="10" spans="1:21" ht="14" outlineLevel="1" thickBot="1">
      <c r="A10" s="32" t="s">
        <v>357</v>
      </c>
      <c r="B10" s="35">
        <f>Baseline!B10</f>
        <v>2027</v>
      </c>
      <c r="E10" s="14"/>
      <c r="H10" s="10"/>
      <c r="I10" s="436"/>
      <c r="J10" s="437"/>
      <c r="K10" s="437"/>
      <c r="L10" s="437"/>
      <c r="M10" s="437"/>
      <c r="N10" s="438"/>
      <c r="P10" s="436"/>
      <c r="Q10" s="437"/>
      <c r="R10" s="437"/>
      <c r="S10" s="437"/>
      <c r="T10" s="437"/>
      <c r="U10" s="438"/>
    </row>
    <row r="11" spans="1:21" outlineLevel="1">
      <c r="A11" s="16"/>
      <c r="H11" s="10"/>
      <c r="I11" s="436"/>
      <c r="J11" s="437"/>
      <c r="K11" s="437"/>
      <c r="L11" s="437"/>
      <c r="M11" s="437"/>
      <c r="N11" s="438"/>
      <c r="P11" s="436"/>
      <c r="Q11" s="437"/>
      <c r="R11" s="437"/>
      <c r="S11" s="437"/>
      <c r="T11" s="437"/>
      <c r="U11" s="438"/>
    </row>
    <row r="12" spans="1:21" ht="40.5" outlineLevel="1">
      <c r="A12" s="26" t="s">
        <v>358</v>
      </c>
      <c r="B12" s="26" t="s">
        <v>359</v>
      </c>
      <c r="C12" s="26" t="s">
        <v>360</v>
      </c>
      <c r="D12" s="26" t="s">
        <v>361</v>
      </c>
      <c r="E12" s="26" t="s">
        <v>362</v>
      </c>
      <c r="F12" s="26" t="s">
        <v>363</v>
      </c>
      <c r="G12" s="26" t="s">
        <v>364</v>
      </c>
      <c r="I12" s="436"/>
      <c r="J12" s="437"/>
      <c r="K12" s="437"/>
      <c r="L12" s="437"/>
      <c r="M12" s="437"/>
      <c r="N12" s="438"/>
      <c r="P12" s="436"/>
      <c r="Q12" s="437"/>
      <c r="R12" s="437"/>
      <c r="S12" s="437"/>
      <c r="T12" s="437"/>
      <c r="U12" s="438"/>
    </row>
    <row r="13" spans="1:21" outlineLevel="1">
      <c r="A13" s="58">
        <v>2035</v>
      </c>
      <c r="B13" s="21">
        <f t="shared" ref="B13:B18" si="0">INDEX($E$204:$AW$204,1,MATCH($A13,$E$53:$BB$53,0))</f>
        <v>0</v>
      </c>
      <c r="C13" s="21">
        <f>B13-Baseline!B13</f>
        <v>204.02677007826685</v>
      </c>
      <c r="D13" s="21">
        <f t="shared" ref="D13:D18" si="1">INDEX($E$205:$AW$205,1,MATCH($A13,$E$53:$BB$53,0))</f>
        <v>0</v>
      </c>
      <c r="E13" s="21">
        <f>D13-Baseline!D13</f>
        <v>176.98378606593423</v>
      </c>
      <c r="F13" s="21">
        <f t="shared" ref="F13:F18" si="2">INDEX($E$206:$AW$206,1,MATCH($A13,$E$53:$BB$53,0))</f>
        <v>0</v>
      </c>
      <c r="G13" s="21">
        <f>F13-Baseline!F13</f>
        <v>231.06976304655211</v>
      </c>
      <c r="I13" s="436"/>
      <c r="J13" s="437"/>
      <c r="K13" s="437"/>
      <c r="L13" s="437"/>
      <c r="M13" s="437"/>
      <c r="N13" s="438"/>
      <c r="P13" s="436"/>
      <c r="Q13" s="437"/>
      <c r="R13" s="437"/>
      <c r="S13" s="437"/>
      <c r="T13" s="437"/>
      <c r="U13" s="438"/>
    </row>
    <row r="14" spans="1:21" outlineLevel="1">
      <c r="A14" s="58">
        <v>2040</v>
      </c>
      <c r="B14" s="21">
        <f t="shared" si="0"/>
        <v>0</v>
      </c>
      <c r="C14" s="21">
        <f>B14-Baseline!B14</f>
        <v>318.30633613568943</v>
      </c>
      <c r="D14" s="21">
        <f t="shared" si="1"/>
        <v>0</v>
      </c>
      <c r="E14" s="21">
        <f>D14-Baseline!D14</f>
        <v>277.22851724558859</v>
      </c>
      <c r="F14" s="21">
        <f t="shared" si="2"/>
        <v>0</v>
      </c>
      <c r="G14" s="21">
        <f>F14-Baseline!F14</f>
        <v>359.42369590311552</v>
      </c>
      <c r="I14" s="436"/>
      <c r="J14" s="437"/>
      <c r="K14" s="437"/>
      <c r="L14" s="437"/>
      <c r="M14" s="437"/>
      <c r="N14" s="438"/>
      <c r="P14" s="436"/>
      <c r="Q14" s="437"/>
      <c r="R14" s="437"/>
      <c r="S14" s="437"/>
      <c r="T14" s="437"/>
      <c r="U14" s="438"/>
    </row>
    <row r="15" spans="1:21" outlineLevel="1">
      <c r="A15" s="58">
        <v>2045</v>
      </c>
      <c r="B15" s="21">
        <f t="shared" si="0"/>
        <v>0</v>
      </c>
      <c r="C15" s="21">
        <f>B15-Baseline!B15</f>
        <v>434.92686581996611</v>
      </c>
      <c r="D15" s="21">
        <f t="shared" si="1"/>
        <v>0</v>
      </c>
      <c r="E15" s="21">
        <f>D15-Baseline!D15</f>
        <v>380.43116081378525</v>
      </c>
      <c r="F15" s="21">
        <f t="shared" si="2"/>
        <v>0</v>
      </c>
      <c r="G15" s="21">
        <f>F15-Baseline!F15</f>
        <v>489.44313507323136</v>
      </c>
      <c r="I15" s="436"/>
      <c r="J15" s="437"/>
      <c r="K15" s="437"/>
      <c r="L15" s="437"/>
      <c r="M15" s="437"/>
      <c r="N15" s="438"/>
      <c r="P15" s="436"/>
      <c r="Q15" s="437"/>
      <c r="R15" s="437"/>
      <c r="S15" s="437"/>
      <c r="T15" s="437"/>
      <c r="U15" s="438"/>
    </row>
    <row r="16" spans="1:21" outlineLevel="1">
      <c r="A16" s="58">
        <v>2050</v>
      </c>
      <c r="B16" s="21">
        <f t="shared" si="0"/>
        <v>0</v>
      </c>
      <c r="C16" s="21">
        <f>B16-Baseline!B16</f>
        <v>554.34335011459973</v>
      </c>
      <c r="D16" s="21">
        <f t="shared" si="1"/>
        <v>0</v>
      </c>
      <c r="E16" s="21">
        <f>D16-Baseline!D16</f>
        <v>487.04603862121542</v>
      </c>
      <c r="F16" s="21">
        <f t="shared" si="2"/>
        <v>0</v>
      </c>
      <c r="G16" s="21">
        <f>F16-Baseline!F16</f>
        <v>621.63025917491268</v>
      </c>
      <c r="I16" s="436"/>
      <c r="J16" s="437"/>
      <c r="K16" s="437"/>
      <c r="L16" s="437"/>
      <c r="M16" s="437"/>
      <c r="N16" s="438"/>
      <c r="P16" s="436"/>
      <c r="Q16" s="437"/>
      <c r="R16" s="437"/>
      <c r="S16" s="437"/>
      <c r="T16" s="437"/>
      <c r="U16" s="438"/>
    </row>
    <row r="17" spans="1:21" outlineLevel="1">
      <c r="A17" s="58">
        <v>2060</v>
      </c>
      <c r="B17" s="21">
        <f t="shared" si="0"/>
        <v>0</v>
      </c>
      <c r="C17" s="21">
        <f>B17-Baseline!B17</f>
        <v>978.3868697906704</v>
      </c>
      <c r="D17" s="21">
        <f t="shared" si="1"/>
        <v>0</v>
      </c>
      <c r="E17" s="21">
        <f>D17-Baseline!D17</f>
        <v>887.23356950508753</v>
      </c>
      <c r="F17" s="21">
        <f t="shared" si="2"/>
        <v>0</v>
      </c>
      <c r="G17" s="21">
        <f>F17-Baseline!F17</f>
        <v>1069.3090742145744</v>
      </c>
      <c r="I17" s="436"/>
      <c r="J17" s="437"/>
      <c r="K17" s="437"/>
      <c r="L17" s="437"/>
      <c r="M17" s="437"/>
      <c r="N17" s="438"/>
      <c r="P17" s="436"/>
      <c r="Q17" s="437"/>
      <c r="R17" s="437"/>
      <c r="S17" s="437"/>
      <c r="T17" s="437"/>
      <c r="U17" s="438"/>
    </row>
    <row r="18" spans="1:21" outlineLevel="1">
      <c r="A18" s="58">
        <v>2070</v>
      </c>
      <c r="B18" s="21">
        <f t="shared" si="0"/>
        <v>0</v>
      </c>
      <c r="C18" s="21">
        <f>B18-Baseline!B18</f>
        <v>1434.5832605726491</v>
      </c>
      <c r="D18" s="21">
        <f t="shared" si="1"/>
        <v>0</v>
      </c>
      <c r="E18" s="21">
        <f>D18-Baseline!D18</f>
        <v>1321.3109122752116</v>
      </c>
      <c r="F18" s="21">
        <f t="shared" si="2"/>
        <v>0</v>
      </c>
      <c r="G18" s="21">
        <f>F18-Baseline!F18</f>
        <v>1547.2453361756861</v>
      </c>
      <c r="I18" s="439"/>
      <c r="J18" s="440"/>
      <c r="K18" s="440"/>
      <c r="L18" s="440"/>
      <c r="M18" s="440"/>
      <c r="N18" s="441"/>
      <c r="P18" s="439"/>
      <c r="Q18" s="440"/>
      <c r="R18" s="440"/>
      <c r="S18" s="440"/>
      <c r="T18" s="440"/>
      <c r="U18" s="441"/>
    </row>
    <row r="19" spans="1:21" ht="14" outlineLevel="1" thickBot="1">
      <c r="A19" s="442"/>
      <c r="B19" s="442"/>
      <c r="I19" s="250"/>
      <c r="J19" s="251"/>
      <c r="K19" s="251"/>
      <c r="L19" s="251"/>
      <c r="M19" s="251"/>
      <c r="N19" s="251"/>
      <c r="P19" s="249"/>
      <c r="Q19" s="249"/>
      <c r="R19" s="249"/>
      <c r="S19" s="249"/>
      <c r="T19" s="249"/>
      <c r="U19" s="232"/>
    </row>
    <row r="20" spans="1:21" ht="26.25" customHeight="1" outlineLevel="1">
      <c r="A20" s="54" t="s">
        <v>365</v>
      </c>
      <c r="B20" s="55">
        <f>Baseline!B20</f>
        <v>0.33700000000000002</v>
      </c>
      <c r="E20" s="154"/>
      <c r="I20" s="431" t="s">
        <v>366</v>
      </c>
      <c r="J20" s="432"/>
      <c r="K20" s="432"/>
      <c r="L20" s="432"/>
      <c r="M20" s="432"/>
      <c r="N20" s="433"/>
      <c r="P20" s="431" t="s">
        <v>367</v>
      </c>
      <c r="Q20" s="432"/>
      <c r="R20" s="432"/>
      <c r="S20" s="432"/>
      <c r="T20" s="432"/>
      <c r="U20" s="433"/>
    </row>
    <row r="21" spans="1:21" ht="12.75" customHeight="1" outlineLevel="1">
      <c r="A21" s="154"/>
      <c r="B21" s="155"/>
      <c r="I21" s="477"/>
      <c r="J21" s="434"/>
      <c r="K21" s="434"/>
      <c r="L21" s="434"/>
      <c r="M21" s="434"/>
      <c r="N21" s="435"/>
      <c r="P21" s="477"/>
      <c r="Q21" s="434"/>
      <c r="R21" s="434"/>
      <c r="S21" s="434"/>
      <c r="T21" s="434"/>
      <c r="U21" s="435"/>
    </row>
    <row r="22" spans="1:21" ht="12.75" customHeight="1" outlineLevel="1">
      <c r="A22" s="154"/>
      <c r="B22" s="155"/>
      <c r="I22" s="436"/>
      <c r="J22" s="437"/>
      <c r="K22" s="437"/>
      <c r="L22" s="437"/>
      <c r="M22" s="437"/>
      <c r="N22" s="438"/>
      <c r="P22" s="436"/>
      <c r="Q22" s="437"/>
      <c r="R22" s="437"/>
      <c r="S22" s="437"/>
      <c r="T22" s="437"/>
      <c r="U22" s="438"/>
    </row>
    <row r="23" spans="1:21" outlineLevel="1">
      <c r="A23" s="154"/>
      <c r="B23" s="457" t="s">
        <v>369</v>
      </c>
      <c r="C23" s="458"/>
      <c r="D23" s="458"/>
      <c r="E23" s="458"/>
      <c r="F23" s="458"/>
      <c r="G23" s="459"/>
      <c r="I23" s="436"/>
      <c r="J23" s="437"/>
      <c r="K23" s="437"/>
      <c r="L23" s="437"/>
      <c r="M23" s="437"/>
      <c r="N23" s="438"/>
      <c r="P23" s="436"/>
      <c r="Q23" s="437"/>
      <c r="R23" s="437"/>
      <c r="S23" s="437"/>
      <c r="T23" s="437"/>
      <c r="U23" s="438"/>
    </row>
    <row r="24" spans="1:21" outlineLevel="1">
      <c r="B24" s="17">
        <v>2027</v>
      </c>
      <c r="C24" s="17">
        <v>2028</v>
      </c>
      <c r="D24" s="17">
        <v>2029</v>
      </c>
      <c r="E24" s="17">
        <v>2030</v>
      </c>
      <c r="F24" s="17">
        <v>2031</v>
      </c>
      <c r="G24" s="17" t="s">
        <v>370</v>
      </c>
      <c r="I24" s="436"/>
      <c r="J24" s="437"/>
      <c r="K24" s="437"/>
      <c r="L24" s="437"/>
      <c r="M24" s="437"/>
      <c r="N24" s="438"/>
      <c r="P24" s="436"/>
      <c r="Q24" s="437"/>
      <c r="R24" s="437"/>
      <c r="S24" s="437"/>
      <c r="T24" s="437"/>
      <c r="U24" s="438"/>
    </row>
    <row r="25" spans="1:21" ht="14" outlineLevel="1" thickBot="1">
      <c r="B25" s="30" t="s">
        <v>371</v>
      </c>
      <c r="C25" s="30" t="s">
        <v>371</v>
      </c>
      <c r="D25" s="30" t="s">
        <v>371</v>
      </c>
      <c r="E25" s="30" t="s">
        <v>371</v>
      </c>
      <c r="F25" s="30" t="s">
        <v>371</v>
      </c>
      <c r="G25" s="30" t="s">
        <v>371</v>
      </c>
      <c r="I25" s="436"/>
      <c r="J25" s="437"/>
      <c r="K25" s="437"/>
      <c r="L25" s="437"/>
      <c r="M25" s="437"/>
      <c r="N25" s="438"/>
      <c r="P25" s="436"/>
      <c r="Q25" s="437"/>
      <c r="R25" s="437"/>
      <c r="S25" s="437"/>
      <c r="T25" s="437"/>
      <c r="U25" s="438"/>
    </row>
    <row r="26" spans="1:21" outlineLevel="1">
      <c r="A26" s="54" t="s">
        <v>372</v>
      </c>
      <c r="B26" s="21">
        <f>E64</f>
        <v>0</v>
      </c>
      <c r="C26" s="21">
        <f>F64</f>
        <v>0</v>
      </c>
      <c r="D26" s="21">
        <f>G64</f>
        <v>0</v>
      </c>
      <c r="E26" s="21">
        <f>H64</f>
        <v>0</v>
      </c>
      <c r="F26" s="21">
        <f>I64</f>
        <v>0</v>
      </c>
      <c r="G26" s="21">
        <f>SUM(J64:BB64)</f>
        <v>0</v>
      </c>
      <c r="I26" s="436"/>
      <c r="J26" s="437"/>
      <c r="K26" s="437"/>
      <c r="L26" s="437"/>
      <c r="M26" s="437"/>
      <c r="N26" s="438"/>
      <c r="P26" s="436"/>
      <c r="Q26" s="437"/>
      <c r="R26" s="437"/>
      <c r="S26" s="437"/>
      <c r="T26" s="437"/>
      <c r="U26" s="438"/>
    </row>
    <row r="27" spans="1:21" outlineLevel="1">
      <c r="A27" s="54" t="s">
        <v>373</v>
      </c>
      <c r="B27" s="21">
        <f>E71+E77</f>
        <v>0</v>
      </c>
      <c r="C27" s="21">
        <f>F71+F77</f>
        <v>0</v>
      </c>
      <c r="D27" s="21">
        <f>G71+G77</f>
        <v>0</v>
      </c>
      <c r="E27" s="21">
        <f>H71+H77</f>
        <v>0</v>
      </c>
      <c r="F27" s="21">
        <f>I71+I77</f>
        <v>0</v>
      </c>
      <c r="G27" s="21">
        <f>SUM(J71:BB71)+SUM(J77:BB77)</f>
        <v>0</v>
      </c>
      <c r="I27" s="436"/>
      <c r="J27" s="437"/>
      <c r="K27" s="437"/>
      <c r="L27" s="437"/>
      <c r="M27" s="437"/>
      <c r="N27" s="438"/>
      <c r="P27" s="436"/>
      <c r="Q27" s="437"/>
      <c r="R27" s="437"/>
      <c r="S27" s="437"/>
      <c r="T27" s="437"/>
      <c r="U27" s="438"/>
    </row>
    <row r="28" spans="1:21" outlineLevel="1">
      <c r="A28" s="154"/>
      <c r="B28" s="248"/>
      <c r="C28" s="248"/>
      <c r="D28" s="248"/>
      <c r="E28" s="248"/>
      <c r="F28" s="248"/>
      <c r="G28" s="248"/>
      <c r="I28" s="436"/>
      <c r="J28" s="437"/>
      <c r="K28" s="437"/>
      <c r="L28" s="437"/>
      <c r="M28" s="437"/>
      <c r="N28" s="438"/>
      <c r="P28" s="436"/>
      <c r="Q28" s="437"/>
      <c r="R28" s="437"/>
      <c r="S28" s="437"/>
      <c r="T28" s="437"/>
      <c r="U28" s="438"/>
    </row>
    <row r="29" spans="1:21" ht="14" outlineLevel="1" thickBot="1">
      <c r="A29" s="154"/>
      <c r="B29" s="248"/>
      <c r="C29" s="248"/>
      <c r="D29" s="248"/>
      <c r="E29" s="248"/>
      <c r="F29" s="248"/>
      <c r="G29" s="248"/>
      <c r="I29" s="436"/>
      <c r="J29" s="437"/>
      <c r="K29" s="437"/>
      <c r="L29" s="437"/>
      <c r="M29" s="437"/>
      <c r="N29" s="438"/>
      <c r="P29" s="436"/>
      <c r="Q29" s="437"/>
      <c r="R29" s="437"/>
      <c r="S29" s="437"/>
      <c r="T29" s="437"/>
      <c r="U29" s="438"/>
    </row>
    <row r="30" spans="1:21" ht="14" outlineLevel="1" thickBot="1">
      <c r="A30" s="308"/>
      <c r="B30" s="309" t="s">
        <v>374</v>
      </c>
      <c r="C30" s="310" t="s">
        <v>375</v>
      </c>
      <c r="D30" s="461" t="s">
        <v>325</v>
      </c>
      <c r="E30" s="462"/>
      <c r="F30" s="462"/>
      <c r="G30" s="463"/>
      <c r="I30" s="436"/>
      <c r="J30" s="437"/>
      <c r="K30" s="437"/>
      <c r="L30" s="437"/>
      <c r="M30" s="437"/>
      <c r="N30" s="438"/>
      <c r="P30" s="436"/>
      <c r="Q30" s="437"/>
      <c r="R30" s="437"/>
      <c r="S30" s="437"/>
      <c r="T30" s="437"/>
      <c r="U30" s="438"/>
    </row>
    <row r="31" spans="1:21" outlineLevel="1">
      <c r="A31" s="454" t="s">
        <v>376</v>
      </c>
      <c r="B31" s="311"/>
      <c r="C31" s="307"/>
      <c r="D31" s="405"/>
      <c r="E31" s="405"/>
      <c r="F31" s="405"/>
      <c r="G31" s="406"/>
      <c r="I31" s="436"/>
      <c r="J31" s="437"/>
      <c r="K31" s="437"/>
      <c r="L31" s="437"/>
      <c r="M31" s="437"/>
      <c r="N31" s="438"/>
      <c r="P31" s="436"/>
      <c r="Q31" s="437"/>
      <c r="R31" s="437"/>
      <c r="S31" s="437"/>
      <c r="T31" s="437"/>
      <c r="U31" s="438"/>
    </row>
    <row r="32" spans="1:21" outlineLevel="1">
      <c r="A32" s="454"/>
      <c r="B32" s="312"/>
      <c r="C32" s="252"/>
      <c r="D32" s="403"/>
      <c r="E32" s="403"/>
      <c r="F32" s="403"/>
      <c r="G32" s="404"/>
      <c r="I32" s="436"/>
      <c r="J32" s="437"/>
      <c r="K32" s="437"/>
      <c r="L32" s="437"/>
      <c r="M32" s="437"/>
      <c r="N32" s="438"/>
      <c r="P32" s="436"/>
      <c r="Q32" s="437"/>
      <c r="R32" s="437"/>
      <c r="S32" s="437"/>
      <c r="T32" s="437"/>
      <c r="U32" s="438"/>
    </row>
    <row r="33" spans="1:21" outlineLevel="1">
      <c r="A33" s="454"/>
      <c r="B33" s="312"/>
      <c r="C33" s="252"/>
      <c r="D33" s="403"/>
      <c r="E33" s="403"/>
      <c r="F33" s="403"/>
      <c r="G33" s="404"/>
      <c r="I33" s="436"/>
      <c r="J33" s="437"/>
      <c r="K33" s="437"/>
      <c r="L33" s="437"/>
      <c r="M33" s="437"/>
      <c r="N33" s="438"/>
      <c r="P33" s="436"/>
      <c r="Q33" s="437"/>
      <c r="R33" s="437"/>
      <c r="S33" s="437"/>
      <c r="T33" s="437"/>
      <c r="U33" s="438"/>
    </row>
    <row r="34" spans="1:21" outlineLevel="1">
      <c r="A34" s="454"/>
      <c r="B34" s="312"/>
      <c r="C34" s="252"/>
      <c r="D34" s="403"/>
      <c r="E34" s="403"/>
      <c r="F34" s="403"/>
      <c r="G34" s="404"/>
      <c r="I34" s="436"/>
      <c r="J34" s="437"/>
      <c r="K34" s="437"/>
      <c r="L34" s="437"/>
      <c r="M34" s="437"/>
      <c r="N34" s="438"/>
      <c r="P34" s="436"/>
      <c r="Q34" s="437"/>
      <c r="R34" s="437"/>
      <c r="S34" s="437"/>
      <c r="T34" s="437"/>
      <c r="U34" s="438"/>
    </row>
    <row r="35" spans="1:21" outlineLevel="1">
      <c r="A35" s="454"/>
      <c r="B35" s="312"/>
      <c r="C35" s="252"/>
      <c r="D35" s="403"/>
      <c r="E35" s="403"/>
      <c r="F35" s="403"/>
      <c r="G35" s="404"/>
      <c r="I35" s="436"/>
      <c r="J35" s="437"/>
      <c r="K35" s="437"/>
      <c r="L35" s="437"/>
      <c r="M35" s="437"/>
      <c r="N35" s="438"/>
      <c r="P35" s="436"/>
      <c r="Q35" s="437"/>
      <c r="R35" s="437"/>
      <c r="S35" s="437"/>
      <c r="T35" s="437"/>
      <c r="U35" s="438"/>
    </row>
    <row r="36" spans="1:21" outlineLevel="1">
      <c r="A36" s="454"/>
      <c r="B36" s="312"/>
      <c r="C36" s="252"/>
      <c r="D36" s="403"/>
      <c r="E36" s="403"/>
      <c r="F36" s="403"/>
      <c r="G36" s="404"/>
      <c r="I36" s="436"/>
      <c r="J36" s="437"/>
      <c r="K36" s="437"/>
      <c r="L36" s="437"/>
      <c r="M36" s="437"/>
      <c r="N36" s="438"/>
      <c r="P36" s="436"/>
      <c r="Q36" s="437"/>
      <c r="R36" s="437"/>
      <c r="S36" s="437"/>
      <c r="T36" s="437"/>
      <c r="U36" s="438"/>
    </row>
    <row r="37" spans="1:21" outlineLevel="1">
      <c r="A37" s="454"/>
      <c r="B37" s="312"/>
      <c r="C37" s="252"/>
      <c r="D37" s="403"/>
      <c r="E37" s="403"/>
      <c r="F37" s="403"/>
      <c r="G37" s="404"/>
      <c r="I37" s="436"/>
      <c r="J37" s="437"/>
      <c r="K37" s="437"/>
      <c r="L37" s="437"/>
      <c r="M37" s="437"/>
      <c r="N37" s="438"/>
      <c r="P37" s="436"/>
      <c r="Q37" s="437"/>
      <c r="R37" s="437"/>
      <c r="S37" s="437"/>
      <c r="T37" s="437"/>
      <c r="U37" s="438"/>
    </row>
    <row r="38" spans="1:21" outlineLevel="1">
      <c r="A38" s="454"/>
      <c r="B38" s="312"/>
      <c r="C38" s="252"/>
      <c r="D38" s="403"/>
      <c r="E38" s="403"/>
      <c r="F38" s="403"/>
      <c r="G38" s="404"/>
      <c r="I38" s="436"/>
      <c r="J38" s="437"/>
      <c r="K38" s="437"/>
      <c r="L38" s="437"/>
      <c r="M38" s="437"/>
      <c r="N38" s="438"/>
      <c r="P38" s="436"/>
      <c r="Q38" s="437"/>
      <c r="R38" s="437"/>
      <c r="S38" s="437"/>
      <c r="T38" s="437"/>
      <c r="U38" s="438"/>
    </row>
    <row r="39" spans="1:21" outlineLevel="1">
      <c r="A39" s="454"/>
      <c r="B39" s="312"/>
      <c r="C39" s="252"/>
      <c r="D39" s="403"/>
      <c r="E39" s="403"/>
      <c r="F39" s="403"/>
      <c r="G39" s="404"/>
      <c r="I39" s="436"/>
      <c r="J39" s="437"/>
      <c r="K39" s="437"/>
      <c r="L39" s="437"/>
      <c r="M39" s="437"/>
      <c r="N39" s="438"/>
      <c r="P39" s="436"/>
      <c r="Q39" s="437"/>
      <c r="R39" s="437"/>
      <c r="S39" s="437"/>
      <c r="T39" s="437"/>
      <c r="U39" s="438"/>
    </row>
    <row r="40" spans="1:21" ht="14" outlineLevel="1" thickBot="1">
      <c r="A40" s="455"/>
      <c r="B40" s="313"/>
      <c r="C40" s="314"/>
      <c r="D40" s="464"/>
      <c r="E40" s="464"/>
      <c r="F40" s="464"/>
      <c r="G40" s="465"/>
      <c r="I40" s="436"/>
      <c r="J40" s="437"/>
      <c r="K40" s="437"/>
      <c r="L40" s="437"/>
      <c r="M40" s="437"/>
      <c r="N40" s="438"/>
      <c r="P40" s="436"/>
      <c r="Q40" s="437"/>
      <c r="R40" s="437"/>
      <c r="S40" s="437"/>
      <c r="T40" s="437"/>
      <c r="U40" s="438"/>
    </row>
    <row r="41" spans="1:21" outlineLevel="1">
      <c r="A41" s="154"/>
      <c r="B41" s="248"/>
      <c r="C41" s="248"/>
      <c r="D41" s="248"/>
      <c r="E41" s="248"/>
      <c r="F41" s="248"/>
      <c r="G41" s="248"/>
      <c r="I41" s="436"/>
      <c r="J41" s="437"/>
      <c r="K41" s="437"/>
      <c r="L41" s="437"/>
      <c r="M41" s="437"/>
      <c r="N41" s="438"/>
      <c r="P41" s="436"/>
      <c r="Q41" s="437"/>
      <c r="R41" s="437"/>
      <c r="S41" s="437"/>
      <c r="T41" s="437"/>
      <c r="U41" s="438"/>
    </row>
    <row r="42" spans="1:21" outlineLevel="1">
      <c r="A42" s="154"/>
      <c r="B42" s="248"/>
      <c r="C42" s="248"/>
      <c r="D42" s="248"/>
      <c r="E42" s="248"/>
      <c r="F42" s="248"/>
      <c r="G42" s="248"/>
      <c r="I42" s="436"/>
      <c r="J42" s="437"/>
      <c r="K42" s="437"/>
      <c r="L42" s="437"/>
      <c r="M42" s="437"/>
      <c r="N42" s="438"/>
      <c r="P42" s="436"/>
      <c r="Q42" s="437"/>
      <c r="R42" s="437"/>
      <c r="S42" s="437"/>
      <c r="T42" s="437"/>
      <c r="U42" s="438"/>
    </row>
    <row r="43" spans="1:21" outlineLevel="1">
      <c r="A43" s="154"/>
      <c r="B43" s="248"/>
      <c r="C43" s="248"/>
      <c r="D43" s="248"/>
      <c r="E43" s="248"/>
      <c r="F43" s="248"/>
      <c r="G43" s="248"/>
      <c r="I43" s="436"/>
      <c r="J43" s="437"/>
      <c r="K43" s="437"/>
      <c r="L43" s="437"/>
      <c r="M43" s="437"/>
      <c r="N43" s="438"/>
      <c r="P43" s="436"/>
      <c r="Q43" s="437"/>
      <c r="R43" s="437"/>
      <c r="S43" s="437"/>
      <c r="T43" s="437"/>
      <c r="U43" s="438"/>
    </row>
    <row r="44" spans="1:21" outlineLevel="1">
      <c r="A44" s="154"/>
      <c r="B44" s="248"/>
      <c r="C44" s="248"/>
      <c r="D44" s="248"/>
      <c r="E44" s="248"/>
      <c r="F44" s="248"/>
      <c r="G44" s="248"/>
      <c r="I44" s="436"/>
      <c r="J44" s="437"/>
      <c r="K44" s="437"/>
      <c r="L44" s="437"/>
      <c r="M44" s="437"/>
      <c r="N44" s="438"/>
      <c r="P44" s="436"/>
      <c r="Q44" s="437"/>
      <c r="R44" s="437"/>
      <c r="S44" s="437"/>
      <c r="T44" s="437"/>
      <c r="U44" s="438"/>
    </row>
    <row r="45" spans="1:21" outlineLevel="1">
      <c r="A45" s="154"/>
      <c r="B45" s="248"/>
      <c r="C45" s="248"/>
      <c r="D45" s="248"/>
      <c r="E45" s="248"/>
      <c r="F45" s="248"/>
      <c r="G45" s="248"/>
      <c r="I45" s="439"/>
      <c r="J45" s="440"/>
      <c r="K45" s="440"/>
      <c r="L45" s="440"/>
      <c r="M45" s="440"/>
      <c r="N45" s="441"/>
      <c r="P45" s="439"/>
      <c r="Q45" s="440"/>
      <c r="R45" s="440"/>
      <c r="S45" s="440"/>
      <c r="T45" s="440"/>
      <c r="U45" s="441"/>
    </row>
    <row r="46" spans="1:21" outlineLevel="1">
      <c r="A46" s="154"/>
      <c r="B46" s="248"/>
      <c r="C46" s="248"/>
      <c r="D46" s="248"/>
      <c r="E46" s="248"/>
      <c r="F46" s="248"/>
      <c r="G46" s="248"/>
    </row>
    <row r="47" spans="1:21">
      <c r="A47" s="154"/>
      <c r="B47" s="155"/>
    </row>
    <row r="48" spans="1:21" ht="15">
      <c r="A48" s="12" t="s">
        <v>379</v>
      </c>
    </row>
    <row r="49" spans="1:54" ht="15" outlineLevel="1">
      <c r="A49" s="12"/>
    </row>
    <row r="50" spans="1:54" ht="14" outlineLevel="1" thickBot="1">
      <c r="A50" s="4" t="s">
        <v>380</v>
      </c>
    </row>
    <row r="51" spans="1:54" outlineLevel="2">
      <c r="B51" s="19"/>
      <c r="C51" s="19"/>
      <c r="D51" s="19"/>
      <c r="E51" s="466" t="s">
        <v>272</v>
      </c>
      <c r="F51" s="456"/>
      <c r="G51" s="456"/>
      <c r="H51" s="456"/>
      <c r="I51" s="456"/>
      <c r="J51" s="456" t="s">
        <v>273</v>
      </c>
      <c r="K51" s="456"/>
      <c r="L51" s="456"/>
      <c r="M51" s="456"/>
      <c r="N51" s="456"/>
      <c r="O51" s="456" t="s">
        <v>274</v>
      </c>
      <c r="P51" s="456"/>
      <c r="Q51" s="456"/>
      <c r="R51" s="456"/>
      <c r="S51" s="456"/>
      <c r="T51" s="456" t="s">
        <v>275</v>
      </c>
      <c r="U51" s="456"/>
      <c r="V51" s="456"/>
      <c r="W51" s="456"/>
      <c r="X51" s="456"/>
      <c r="Y51" s="456" t="s">
        <v>381</v>
      </c>
      <c r="Z51" s="456"/>
      <c r="AA51" s="456"/>
      <c r="AB51" s="456"/>
      <c r="AC51" s="456"/>
      <c r="AD51" s="456" t="s">
        <v>382</v>
      </c>
      <c r="AE51" s="456"/>
      <c r="AF51" s="456"/>
      <c r="AG51" s="456"/>
      <c r="AH51" s="456"/>
      <c r="AI51" s="456" t="s">
        <v>383</v>
      </c>
      <c r="AJ51" s="456"/>
      <c r="AK51" s="456"/>
      <c r="AL51" s="456"/>
      <c r="AM51" s="456"/>
      <c r="AN51" s="456" t="s">
        <v>384</v>
      </c>
      <c r="AO51" s="456"/>
      <c r="AP51" s="456"/>
      <c r="AQ51" s="456"/>
      <c r="AR51" s="456"/>
      <c r="AS51" s="456" t="s">
        <v>385</v>
      </c>
      <c r="AT51" s="456"/>
      <c r="AU51" s="456"/>
      <c r="AV51" s="456"/>
      <c r="AW51" s="456"/>
      <c r="AX51" s="456" t="s">
        <v>386</v>
      </c>
      <c r="AY51" s="456"/>
      <c r="AZ51" s="456"/>
      <c r="BA51" s="456"/>
      <c r="BB51" s="460"/>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374</v>
      </c>
      <c r="C53" s="19" t="s">
        <v>387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43" t="s">
        <v>388</v>
      </c>
      <c r="B54" s="127"/>
      <c r="C54" s="127"/>
      <c r="D54" s="124" t="s">
        <v>389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44"/>
      <c r="B55" s="36"/>
      <c r="C55" s="121"/>
      <c r="D55" s="2" t="s">
        <v>389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44"/>
      <c r="B56" s="36"/>
      <c r="C56" s="121"/>
      <c r="D56" s="2" t="s">
        <v>389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44"/>
      <c r="B57" s="36"/>
      <c r="C57" s="121"/>
      <c r="D57" s="2" t="s">
        <v>389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44"/>
      <c r="B58" s="36"/>
      <c r="C58" s="121"/>
      <c r="D58" s="2" t="s">
        <v>389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44"/>
      <c r="B59" s="36"/>
      <c r="C59" s="121"/>
      <c r="D59" s="2" t="s">
        <v>389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44"/>
      <c r="B60" s="36"/>
      <c r="C60" s="121"/>
      <c r="D60" s="2" t="s">
        <v>389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44"/>
      <c r="B61" s="36"/>
      <c r="C61" s="121"/>
      <c r="D61" s="2" t="s">
        <v>389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44"/>
      <c r="B62" s="36"/>
      <c r="C62" s="121"/>
      <c r="D62" s="2" t="s">
        <v>389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44"/>
      <c r="B63" s="36"/>
      <c r="C63" s="121"/>
      <c r="D63" s="2" t="s">
        <v>389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45"/>
      <c r="B64" s="122" t="s">
        <v>390</v>
      </c>
      <c r="C64" s="296" t="s">
        <v>391</v>
      </c>
      <c r="D64" s="123" t="s">
        <v>389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51" t="s">
        <v>392</v>
      </c>
      <c r="B66" s="266"/>
      <c r="C66" s="267"/>
      <c r="D66" s="268" t="s">
        <v>389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52"/>
      <c r="B67" s="252"/>
      <c r="C67" s="267"/>
      <c r="D67" s="269" t="s">
        <v>389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52"/>
      <c r="B68" s="252"/>
      <c r="C68" s="267"/>
      <c r="D68" s="269" t="s">
        <v>389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52"/>
      <c r="B69" s="252"/>
      <c r="C69" s="267"/>
      <c r="D69" s="269" t="s">
        <v>389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52"/>
      <c r="B70" s="252"/>
      <c r="C70" s="267"/>
      <c r="D70" s="269" t="s">
        <v>389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53"/>
      <c r="B71" s="122" t="s">
        <v>393</v>
      </c>
      <c r="C71" s="123"/>
      <c r="D71" s="270" t="s">
        <v>389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51" t="s">
        <v>394</v>
      </c>
      <c r="B75" s="127" t="s">
        <v>395</v>
      </c>
      <c r="C75" s="274"/>
      <c r="D75" s="124" t="s">
        <v>389</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52"/>
      <c r="B76" s="121"/>
      <c r="C76" s="272"/>
      <c r="D76" s="2" t="s">
        <v>389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53"/>
      <c r="B77" s="273" t="s">
        <v>396</v>
      </c>
      <c r="C77" s="271"/>
      <c r="D77" s="123" t="s">
        <v>389</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398</v>
      </c>
      <c r="C81" s="6" t="s">
        <v>399</v>
      </c>
      <c r="D81" t="s">
        <v>400</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401</v>
      </c>
      <c r="C82" t="s">
        <v>402</v>
      </c>
      <c r="D82" t="s">
        <v>389</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403</v>
      </c>
      <c r="C83" t="s">
        <v>404</v>
      </c>
      <c r="D83" t="s">
        <v>389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405</v>
      </c>
      <c r="C84" t="s">
        <v>406</v>
      </c>
      <c r="D84" t="s">
        <v>389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407</v>
      </c>
      <c r="C85" t="s">
        <v>408</v>
      </c>
      <c r="D85" t="s">
        <v>389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409</v>
      </c>
      <c r="C86" t="s">
        <v>410</v>
      </c>
      <c r="D86" t="s">
        <v>389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411</v>
      </c>
      <c r="C87" t="s">
        <v>412</v>
      </c>
      <c r="D87" t="s">
        <v>389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413</v>
      </c>
      <c r="C88" t="s">
        <v>414</v>
      </c>
      <c r="D88" t="s">
        <v>389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415</v>
      </c>
      <c r="C89" t="s">
        <v>416</v>
      </c>
      <c r="D89" t="s">
        <v>389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417</v>
      </c>
      <c r="C90" t="s">
        <v>418</v>
      </c>
      <c r="D90" t="s">
        <v>389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419</v>
      </c>
      <c r="C91" t="s">
        <v>420</v>
      </c>
      <c r="D91" t="s">
        <v>389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421</v>
      </c>
      <c r="C92" t="s">
        <v>422</v>
      </c>
      <c r="D92" t="s">
        <v>389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423</v>
      </c>
      <c r="C93" t="s">
        <v>424</v>
      </c>
      <c r="D93" t="s">
        <v>389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425</v>
      </c>
      <c r="C94" t="s">
        <v>426</v>
      </c>
      <c r="D94" t="s">
        <v>389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427</v>
      </c>
      <c r="C95" t="s">
        <v>428</v>
      </c>
      <c r="D95" t="s">
        <v>389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429</v>
      </c>
      <c r="C96" t="s">
        <v>430</v>
      </c>
      <c r="D96" t="s">
        <v>389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431</v>
      </c>
      <c r="C97" t="s">
        <v>432</v>
      </c>
      <c r="D97" t="s">
        <v>389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433</v>
      </c>
      <c r="C98" t="s">
        <v>434</v>
      </c>
      <c r="D98" t="s">
        <v>389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435</v>
      </c>
      <c r="C99" t="s">
        <v>436</v>
      </c>
      <c r="D99" t="s">
        <v>389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437</v>
      </c>
      <c r="C100" t="s">
        <v>438</v>
      </c>
      <c r="D100" t="s">
        <v>389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439</v>
      </c>
      <c r="C101" t="s">
        <v>440</v>
      </c>
      <c r="D101" t="s">
        <v>389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441</v>
      </c>
      <c r="C102" t="s">
        <v>442</v>
      </c>
      <c r="D102" t="s">
        <v>389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443</v>
      </c>
      <c r="C103" t="s">
        <v>444</v>
      </c>
      <c r="D103" t="s">
        <v>389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445</v>
      </c>
      <c r="C104" t="s">
        <v>446</v>
      </c>
      <c r="D104" t="s">
        <v>389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447</v>
      </c>
      <c r="C105" t="s">
        <v>448</v>
      </c>
      <c r="D105" t="s">
        <v>389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449</v>
      </c>
      <c r="C106" t="s">
        <v>450</v>
      </c>
      <c r="D106" t="s">
        <v>389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451</v>
      </c>
      <c r="C107" t="s">
        <v>452</v>
      </c>
      <c r="D107" t="s">
        <v>389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526</v>
      </c>
      <c r="C108" t="s">
        <v>527</v>
      </c>
      <c r="D108" t="s">
        <v>389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528</v>
      </c>
      <c r="C109" t="s">
        <v>529</v>
      </c>
      <c r="D109" t="s">
        <v>389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530</v>
      </c>
      <c r="C110" t="s">
        <v>531</v>
      </c>
      <c r="D110" t="s">
        <v>389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532</v>
      </c>
      <c r="C111" t="s">
        <v>533</v>
      </c>
      <c r="D111" t="s">
        <v>389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534</v>
      </c>
      <c r="C112" t="s">
        <v>535</v>
      </c>
      <c r="D112" t="s">
        <v>389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536</v>
      </c>
      <c r="C113" t="s">
        <v>537</v>
      </c>
      <c r="D113" t="s">
        <v>389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538</v>
      </c>
      <c r="C114" t="s">
        <v>539</v>
      </c>
      <c r="D114" t="s">
        <v>389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540</v>
      </c>
      <c r="C115" t="s">
        <v>541</v>
      </c>
      <c r="D115" t="s">
        <v>389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542</v>
      </c>
      <c r="C116" t="s">
        <v>543</v>
      </c>
      <c r="D116" t="s">
        <v>389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544</v>
      </c>
      <c r="C117" t="s">
        <v>545</v>
      </c>
      <c r="D117" t="s">
        <v>389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546</v>
      </c>
      <c r="C118" t="s">
        <v>547</v>
      </c>
      <c r="D118" t="s">
        <v>389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548</v>
      </c>
      <c r="C119" t="s">
        <v>549</v>
      </c>
      <c r="D119" t="s">
        <v>389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550</v>
      </c>
      <c r="C120" t="s">
        <v>551</v>
      </c>
      <c r="D120" t="s">
        <v>389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552</v>
      </c>
      <c r="C121" t="s">
        <v>553</v>
      </c>
      <c r="D121" t="s">
        <v>389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554</v>
      </c>
      <c r="C122" t="s">
        <v>555</v>
      </c>
      <c r="D122" t="s">
        <v>389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556</v>
      </c>
      <c r="C123" t="s">
        <v>557</v>
      </c>
      <c r="D123" t="s">
        <v>389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558</v>
      </c>
      <c r="C124" t="s">
        <v>559</v>
      </c>
      <c r="D124" t="s">
        <v>389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560</v>
      </c>
      <c r="C125" t="s">
        <v>561</v>
      </c>
      <c r="D125" t="s">
        <v>389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562</v>
      </c>
      <c r="C126" t="s">
        <v>563</v>
      </c>
      <c r="D126" t="s">
        <v>389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564</v>
      </c>
      <c r="C127" t="s">
        <v>565</v>
      </c>
      <c r="D127" t="s">
        <v>389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453</v>
      </c>
      <c r="C128" t="s">
        <v>454</v>
      </c>
      <c r="D128" t="s">
        <v>389</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455</v>
      </c>
      <c r="C129" t="s">
        <v>456</v>
      </c>
      <c r="D129" t="s">
        <v>389</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457</v>
      </c>
      <c r="C130" t="s">
        <v>458</v>
      </c>
      <c r="D130" t="s">
        <v>389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459</v>
      </c>
      <c r="C131" t="s">
        <v>460</v>
      </c>
      <c r="D131" t="s">
        <v>389</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461</v>
      </c>
      <c r="C132" t="s">
        <v>462</v>
      </c>
      <c r="D132" t="s">
        <v>389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463</v>
      </c>
      <c r="C133" s="7" t="s">
        <v>464</v>
      </c>
      <c r="D133" s="7" t="s">
        <v>389</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465</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466</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469</v>
      </c>
      <c r="C142" s="134" t="s">
        <v>159</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46" t="s">
        <v>470</v>
      </c>
      <c r="B143" s="135" t="s">
        <v>284</v>
      </c>
      <c r="C143" s="135" t="s">
        <v>395</v>
      </c>
      <c r="D143" s="135" t="s">
        <v>389</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47"/>
      <c r="B144" s="135" t="s">
        <v>284</v>
      </c>
      <c r="C144" s="135"/>
      <c r="D144" s="135" t="s">
        <v>389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47"/>
      <c r="B145" s="135" t="s">
        <v>284</v>
      </c>
      <c r="C145" s="135"/>
      <c r="D145" s="135" t="s">
        <v>389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47"/>
      <c r="B146" s="135" t="s">
        <v>287</v>
      </c>
      <c r="C146" s="135" t="s">
        <v>471</v>
      </c>
      <c r="D146" s="135" t="s">
        <v>389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47"/>
      <c r="B147" s="135" t="s">
        <v>287</v>
      </c>
      <c r="C147" s="135" t="s">
        <v>472</v>
      </c>
      <c r="D147" s="135" t="s">
        <v>389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47"/>
      <c r="B148" s="135" t="s">
        <v>287</v>
      </c>
      <c r="C148" s="135"/>
      <c r="D148" s="135" t="s">
        <v>389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47"/>
      <c r="B149" s="135" t="s">
        <v>287</v>
      </c>
      <c r="C149" s="135"/>
      <c r="D149" s="135" t="s">
        <v>389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47"/>
      <c r="B150" s="135" t="s">
        <v>290</v>
      </c>
      <c r="C150" s="315" t="s">
        <v>473</v>
      </c>
      <c r="D150" s="135" t="s">
        <v>389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47"/>
      <c r="B151" s="135" t="s">
        <v>290</v>
      </c>
      <c r="C151" s="315" t="s">
        <v>474</v>
      </c>
      <c r="D151" s="135" t="s">
        <v>389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47"/>
      <c r="B152" s="135" t="s">
        <v>290</v>
      </c>
      <c r="C152" s="315" t="s">
        <v>475</v>
      </c>
      <c r="D152" s="135" t="s">
        <v>389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47"/>
      <c r="B153" s="135" t="s">
        <v>476</v>
      </c>
      <c r="C153" s="135"/>
      <c r="D153" s="135" t="s">
        <v>389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48"/>
      <c r="B154" s="135" t="s">
        <v>476</v>
      </c>
      <c r="C154" s="135"/>
      <c r="D154" s="135" t="s">
        <v>389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469</v>
      </c>
      <c r="C157" s="134" t="s">
        <v>159</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46" t="s">
        <v>477</v>
      </c>
      <c r="B158" s="135" t="s">
        <v>284</v>
      </c>
      <c r="C158" s="315" t="s">
        <v>395</v>
      </c>
      <c r="D158" s="135" t="s">
        <v>478</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47"/>
      <c r="B159" s="135" t="s">
        <v>284</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47"/>
      <c r="B160" s="135" t="s">
        <v>284</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47"/>
      <c r="B161" s="135" t="s">
        <v>287</v>
      </c>
      <c r="C161" s="315" t="s">
        <v>471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47"/>
      <c r="B162" s="135" t="s">
        <v>287</v>
      </c>
      <c r="C162" s="315" t="s">
        <v>472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47"/>
      <c r="B163" s="135" t="s">
        <v>287</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47"/>
      <c r="B164" s="135" t="s">
        <v>287</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47"/>
      <c r="B165" s="135" t="s">
        <v>476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47"/>
      <c r="B166" s="135" t="s">
        <v>476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47"/>
      <c r="B167" s="135" t="s">
        <v>476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47"/>
      <c r="B168" s="135" t="s">
        <v>476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48"/>
      <c r="B169" s="135" t="s">
        <v>476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46" t="s">
        <v>482</v>
      </c>
      <c r="B172" s="135" t="s">
        <v>284</v>
      </c>
      <c r="C172" s="135" t="s">
        <v>395</v>
      </c>
      <c r="D172" s="135" t="s">
        <v>389</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47"/>
      <c r="B173" s="135" t="s">
        <v>284</v>
      </c>
      <c r="C173" s="135"/>
      <c r="D173" s="135" t="s">
        <v>389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48"/>
      <c r="B174" s="135" t="s">
        <v>284</v>
      </c>
      <c r="C174" s="135"/>
      <c r="D174" s="135" t="s">
        <v>389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46" t="s">
        <v>483</v>
      </c>
      <c r="B176" s="135" t="s">
        <v>284</v>
      </c>
      <c r="C176" s="135" t="s">
        <v>395</v>
      </c>
      <c r="D176" s="135" t="s">
        <v>389</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47"/>
      <c r="B177" s="135" t="s">
        <v>284</v>
      </c>
      <c r="C177" s="135"/>
      <c r="D177" s="135" t="s">
        <v>389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48"/>
      <c r="B178" s="135" t="s">
        <v>284</v>
      </c>
      <c r="C178" s="135"/>
      <c r="D178" s="135" t="s">
        <v>389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484</v>
      </c>
      <c r="B182" s="19"/>
      <c r="C182" s="19"/>
      <c r="D182" s="19"/>
      <c r="E182" s="15"/>
    </row>
    <row r="183" spans="1:54" ht="15" outlineLevel="1">
      <c r="A183" s="12"/>
      <c r="B183" s="19"/>
      <c r="C183" s="19"/>
      <c r="D183" s="19"/>
      <c r="E183" s="15"/>
    </row>
    <row r="184" spans="1:54" s="4" customFormat="1" outlineLevel="1">
      <c r="A184" s="4" t="s">
        <v>485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49" t="s">
        <v>486</v>
      </c>
      <c r="B186" s="150" t="s">
        <v>487</v>
      </c>
      <c r="C186" s="6" t="s">
        <v>488</v>
      </c>
      <c r="D186" s="10" t="s">
        <v>400</v>
      </c>
      <c r="E186" s="129">
        <f>IF(E53&lt;=($B$10),1,IF((E52-1)&gt;30,(D$186/(1+'Fixed Data'!$B$14)),(1/(1+'Fixed Data'!$B$13)^(E$52-$E$52))))</f>
        <v>1</v>
      </c>
      <c r="F186" s="129">
        <f>IF(F53&lt;=($B$10),1,IF((F52-1)&gt;30,(E$186/(1+'Fixed Data'!$B$14)),(1/(1+'Fixed Data'!$B$13)^(F$52-$E$52))))</f>
        <v>0.96618357487922713</v>
      </c>
      <c r="G186" s="129">
        <f>IF(G53&lt;=($B$10),1,IF((G52-1)&gt;30,(F$186/(1+'Fixed Data'!$B$14)),(1/(1+'Fixed Data'!$B$13)^(G$52-$E$52))))</f>
        <v>0.93351070036640305</v>
      </c>
      <c r="H186" s="129">
        <f>IF(H53&lt;=($B$10),1,IF((H52-1)&gt;30,(G$186/(1+'Fixed Data'!$B$14)),(1/(1+'Fixed Data'!$B$13)^(H$52-$E$52))))</f>
        <v>0.90194270566802237</v>
      </c>
      <c r="I186" s="129">
        <f>IF(I53&lt;=($B$10),1,IF((I52-1)&gt;30,(H$186/(1+'Fixed Data'!$B$14)),(1/(1+'Fixed Data'!$B$13)^(I$52-$E$52))))</f>
        <v>0.87144222769857238</v>
      </c>
      <c r="J186" s="129">
        <f>IF(J53&lt;=($B$10),1,IF((J52-1)&gt;30,(I$186/(1+'Fixed Data'!$B$14)),(1/(1+'Fixed Data'!$B$13)^(J$52-$E$52))))</f>
        <v>0.84197316685852419</v>
      </c>
      <c r="K186" s="129">
        <f>IF(K53&lt;=($B$10),1,IF((K52-1)&gt;30,(J$186/(1+'Fixed Data'!$B$14)),(1/(1+'Fixed Data'!$B$13)^(K$52-$E$52))))</f>
        <v>0.81350064430775282</v>
      </c>
      <c r="L186" s="129">
        <f>IF(L53&lt;=($B$10),1,IF((L52-1)&gt;30,(K$186/(1+'Fixed Data'!$B$14)),(1/(1+'Fixed Data'!$B$13)^(L$52-$E$52))))</f>
        <v>0.78599096068381913</v>
      </c>
      <c r="M186" s="129">
        <f>IF(M53&lt;=($B$10),1,IF((M52-1)&gt;30,(L$186/(1+'Fixed Data'!$B$14)),(1/(1+'Fixed Data'!$B$13)^(M$52-$E$52))))</f>
        <v>0.75941155621625056</v>
      </c>
      <c r="N186" s="129">
        <f>IF(N53&lt;=($B$10),1,IF((N52-1)&gt;30,(M$186/(1+'Fixed Data'!$B$14)),(1/(1+'Fixed Data'!$B$13)^(N$52-$E$52))))</f>
        <v>0.73373097218961414</v>
      </c>
      <c r="O186" s="129">
        <f>IF(O53&lt;=($B$10),1,IF((O52-1)&gt;30,(N$186/(1+'Fixed Data'!$B$14)),(1/(1+'Fixed Data'!$B$13)^(O$52-$E$52))))</f>
        <v>0.70891881370977217</v>
      </c>
      <c r="P186" s="129">
        <f>IF(P53&lt;=($B$10),1,IF((P52-1)&gt;30,(O$186/(1+'Fixed Data'!$B$14)),(1/(1+'Fixed Data'!$B$13)^(P$52-$E$52))))</f>
        <v>0.68494571372924851</v>
      </c>
      <c r="Q186" s="129">
        <f>IF(Q53&lt;=($B$10),1,IF((Q52-1)&gt;30,(P$186/(1+'Fixed Data'!$B$14)),(1/(1+'Fixed Data'!$B$13)^(Q$52-$E$52))))</f>
        <v>0.66178329828912896</v>
      </c>
      <c r="R186" s="129">
        <f>IF(R53&lt;=($B$10),1,IF((R52-1)&gt;30,(Q$186/(1+'Fixed Data'!$B$14)),(1/(1+'Fixed Data'!$B$13)^(R$52-$E$52))))</f>
        <v>0.63940415293635666</v>
      </c>
      <c r="S186" s="129">
        <f>IF(S53&lt;=($B$10),1,IF((S52-1)&gt;30,(R$186/(1+'Fixed Data'!$B$14)),(1/(1+'Fixed Data'!$B$13)^(S$52-$E$52))))</f>
        <v>0.61778179027667302</v>
      </c>
      <c r="T186" s="129">
        <f>IF(T53&lt;=($B$10),1,IF((T52-1)&gt;30,(S$186/(1+'Fixed Data'!$B$14)),(1/(1+'Fixed Data'!$B$13)^(T$52-$E$52))))</f>
        <v>0.59689061862480497</v>
      </c>
      <c r="U186" s="129">
        <f>IF(U53&lt;=($B$10),1,IF((U52-1)&gt;30,(T$186/(1+'Fixed Data'!$B$14)),(1/(1+'Fixed Data'!$B$13)^(U$52-$E$52))))</f>
        <v>0.57670591171478747</v>
      </c>
      <c r="V186" s="129">
        <f>IF(V53&lt;=($B$10),1,IF((V52-1)&gt;30,(U$186/(1+'Fixed Data'!$B$14)),(1/(1+'Fixed Data'!$B$13)^(V$52-$E$52))))</f>
        <v>0.55720377943457733</v>
      </c>
      <c r="W186" s="129">
        <f>IF(W53&lt;=($B$10),1,IF((W52-1)&gt;30,(V$186/(1+'Fixed Data'!$B$14)),(1/(1+'Fixed Data'!$B$13)^(W$52-$E$52))))</f>
        <v>0.53836113955031628</v>
      </c>
      <c r="X186" s="129">
        <f>IF(X53&lt;=($B$10),1,IF((X52-1)&gt;30,(W$186/(1+'Fixed Data'!$B$14)),(1/(1+'Fixed Data'!$B$13)^(X$52-$E$52))))</f>
        <v>0.52015569038677911</v>
      </c>
      <c r="Y186" s="129">
        <f>IF(Y53&lt;=($B$10),1,IF((Y52-1)&gt;30,(X$186/(1+'Fixed Data'!$B$14)),(1/(1+'Fixed Data'!$B$13)^(Y$52-$E$52))))</f>
        <v>0.50256588443167061</v>
      </c>
      <c r="Z186" s="129">
        <f>IF(Z53&lt;=($B$10),1,IF((Z52-1)&gt;30,(Y$186/(1+'Fixed Data'!$B$14)),(1/(1+'Fixed Data'!$B$13)^(Z$52-$E$52))))</f>
        <v>0.48557090283253213</v>
      </c>
      <c r="AA186" s="129">
        <f>IF(AA53&lt;=($B$10),1,IF((AA52-1)&gt;30,(Z$186/(1+'Fixed Data'!$B$14)),(1/(1+'Fixed Data'!$B$13)^(AA$52-$E$52))))</f>
        <v>0.46915063075606966</v>
      </c>
      <c r="AB186" s="129">
        <f>IF(AB53&lt;=($B$10),1,IF((AB52-1)&gt;30,(AA$186/(1+'Fixed Data'!$B$14)),(1/(1+'Fixed Data'!$B$13)^(AB$52-$E$52))))</f>
        <v>0.45328563358074364</v>
      </c>
      <c r="AC186" s="129">
        <f>IF(AC53&lt;=($B$10),1,IF((AC52-1)&gt;30,(AB$186/(1+'Fixed Data'!$B$14)),(1/(1+'Fixed Data'!$B$13)^(AC$52-$E$52))))</f>
        <v>0.43795713389443841</v>
      </c>
      <c r="AD186" s="129">
        <f>IF(AD53&lt;=($B$10),1,IF((AD52-1)&gt;30,(AC$186/(1+'Fixed Data'!$B$14)),(1/(1+'Fixed Data'!$B$13)^(AD$52-$E$52))))</f>
        <v>0.42314698926998884</v>
      </c>
      <c r="AE186" s="129">
        <f>IF(AE53&lt;=($B$10),1,IF((AE52-1)&gt;30,(AD$186/(1+'Fixed Data'!$B$14)),(1/(1+'Fixed Data'!$B$13)^(AE$52-$E$52))))</f>
        <v>0.40883767079225974</v>
      </c>
      <c r="AF186" s="129">
        <f>IF(AF53&lt;=($B$10),1,IF((AF52-1)&gt;30,(AE$186/(1+'Fixed Data'!$B$14)),(1/(1+'Fixed Data'!$B$13)^(AF$52-$E$52))))</f>
        <v>0.39501224231136206</v>
      </c>
      <c r="AG186" s="129">
        <f>IF(AG53&lt;=($B$10),1,IF((AG52-1)&gt;30,(AF$186/(1+'Fixed Data'!$B$14)),(1/(1+'Fixed Data'!$B$13)^(AG$52-$E$52))))</f>
        <v>0.38165434039745127</v>
      </c>
      <c r="AH186" s="129">
        <f>IF(AH53&lt;=($B$10),1,IF((AH52-1)&gt;30,(AG$186/(1+'Fixed Data'!$B$14)),(1/(1+'Fixed Data'!$B$13)^(AH$52-$E$52))))</f>
        <v>0.36874815497338298</v>
      </c>
      <c r="AI186" s="129">
        <f>IF(AI53&lt;=($B$10),1,IF((AI52-1)&gt;30,(AH$186/(1+'Fixed Data'!$B$14)),(1/(1+'Fixed Data'!$B$13)^(AI$52-$E$52))))</f>
        <v>0.35627841060230236</v>
      </c>
      <c r="AJ186" s="129">
        <f>IF(AJ53&lt;=($B$10),1,IF((AJ52-1)&gt;30,(AI$186/(1+'Fixed Data'!$B$14)),(1/(1+'Fixed Data'!$B$13)^(AJ$52-$E$52))))</f>
        <v>0.3459013695167984</v>
      </c>
      <c r="AK186" s="129">
        <f>IF(AK53&lt;=($B$10),1,IF((AK52-1)&gt;30,(AJ$186/(1+'Fixed Data'!$B$14)),(1/(1+'Fixed Data'!$B$13)^(AK$52-$E$52))))</f>
        <v>0.33582657234640623</v>
      </c>
      <c r="AL186" s="129">
        <f>IF(AL53&lt;=($B$10),1,IF((AL52-1)&gt;30,(AK$186/(1+'Fixed Data'!$B$14)),(1/(1+'Fixed Data'!$B$13)^(AL$52-$E$52))))</f>
        <v>0.32604521587029728</v>
      </c>
      <c r="AM186" s="129">
        <f>IF(AM53&lt;=($B$10),1,IF((AM52-1)&gt;30,(AL$186/(1+'Fixed Data'!$B$14)),(1/(1+'Fixed Data'!$B$13)^(AM$52-$E$52))))</f>
        <v>0.31654875327213328</v>
      </c>
      <c r="AN186" s="129">
        <f>IF(AN53&lt;=($B$10),1,IF((AN52-1)&gt;30,(AM$186/(1+'Fixed Data'!$B$14)),(1/(1+'Fixed Data'!$B$13)^(AN$52-$E$52))))</f>
        <v>0.30732888667197406</v>
      </c>
      <c r="AO186" s="129">
        <f>IF(AO53&lt;=($B$10),1,IF((AO52-1)&gt;30,(AN$186/(1+'Fixed Data'!$B$14)),(1/(1+'Fixed Data'!$B$13)^(AO$52-$E$52))))</f>
        <v>0.29837755987570297</v>
      </c>
      <c r="AP186" s="129">
        <f>IF(AP53&lt;=($B$10),1,IF((AP52-1)&gt;30,(AO$186/(1+'Fixed Data'!$B$14)),(1/(1+'Fixed Data'!$B$13)^(AP$52-$E$52))))</f>
        <v>0.28968695133563394</v>
      </c>
      <c r="AQ186" s="129">
        <f>IF(AQ53&lt;=($B$10),1,IF((AQ52-1)&gt;30,(AP$186/(1+'Fixed Data'!$B$14)),(1/(1+'Fixed Data'!$B$13)^(AQ$52-$E$52))))</f>
        <v>0.28124946731614947</v>
      </c>
      <c r="AR186" s="129">
        <f>IF(AR53&lt;=($B$10),1,IF((AR52-1)&gt;30,(AQ$186/(1+'Fixed Data'!$B$14)),(1/(1+'Fixed Data'!$B$13)^(AR$52-$E$52))))</f>
        <v>0.27305773525839755</v>
      </c>
      <c r="AS186" s="129">
        <f>IF(AS53&lt;=($B$10),1,IF((AS52-1)&gt;30,(AR$186/(1+'Fixed Data'!$B$14)),(1/(1+'Fixed Data'!$B$13)^(AS$52-$E$52))))</f>
        <v>0.26510459733825004</v>
      </c>
      <c r="AT186" s="129">
        <f>IF(AT53&lt;=($B$10),1,IF((AT52-1)&gt;30,(AS$186/(1+'Fixed Data'!$B$14)),(1/(1+'Fixed Data'!$B$13)^(AT$52-$E$52))))</f>
        <v>0.25738310421189325</v>
      </c>
      <c r="AU186" s="129">
        <f>IF(AU53&lt;=($B$10),1,IF((AU52-1)&gt;30,(AT$186/(1+'Fixed Data'!$B$14)),(1/(1+'Fixed Data'!$B$13)^(AU$52-$E$52))))</f>
        <v>0.24988650894358569</v>
      </c>
      <c r="AV186" s="129">
        <f>IF(AV53&lt;=($B$10),1,IF((AV52-1)&gt;30,(AU$186/(1+'Fixed Data'!$B$14)),(1/(1+'Fixed Data'!$B$13)^(AV$52-$E$52))))</f>
        <v>0.24260826111027736</v>
      </c>
      <c r="AW186" s="129">
        <f>IF(AW53&lt;=($B$10),1,IF((AW52-1)&gt;30,(AV$186/(1+'Fixed Data'!$B$14)),(1/(1+'Fixed Data'!$B$13)^(AW$52-$E$52))))</f>
        <v>0.23554200107793918</v>
      </c>
      <c r="AX186" s="129">
        <f>IF(AX53&lt;=($B$10),1,IF((AX52-1)&gt;30,(AW$186/(1+'Fixed Data'!$B$14)),(1/(1+'Fixed Data'!$B$13)^(AX$52-$E$52))))</f>
        <v>0.22868155444460114</v>
      </c>
      <c r="AY186" s="129">
        <f>IF(AY53&lt;=($B$10),1,IF((AY52-1)&gt;30,(AX$186/(1+'Fixed Data'!$B$14)),(1/(1+'Fixed Data'!$B$13)^(AY$52-$E$52))))</f>
        <v>0.22202092664524381</v>
      </c>
      <c r="AZ186" s="129">
        <f>IF(AZ53&lt;=($B$10),1,IF((AZ52-1)&gt;30,(AY$186/(1+'Fixed Data'!$B$14)),(1/(1+'Fixed Data'!$B$13)^(AZ$52-$E$52))))</f>
        <v>0.21555429771382895</v>
      </c>
      <c r="BA186" s="129">
        <f>IF(BA53&lt;=($B$10),1,IF((BA52-1)&gt;30,(AZ$186/(1+'Fixed Data'!$B$14)),(1/(1+'Fixed Data'!$B$13)^(BA$52-$E$52))))</f>
        <v>0.20927601719789218</v>
      </c>
      <c r="BB186" s="129">
        <f>IF(BB53&lt;=($B$10),1,IF((BB52-1)&gt;30,(BA$186/(1+'Fixed Data'!$B$14)),(1/(1+'Fixed Data'!$B$13)^(BB$52-$E$52))))</f>
        <v>0.20318059922125453</v>
      </c>
    </row>
    <row r="187" spans="1:54" outlineLevel="2">
      <c r="A187" s="450"/>
      <c r="B187" s="150" t="s">
        <v>489</v>
      </c>
      <c r="C187" s="6" t="s">
        <v>490</v>
      </c>
      <c r="D187" s="10" t="s">
        <v>400</v>
      </c>
      <c r="E187" s="33">
        <f>IF(E53&lt;=($B$10),1,IF((E52-1)&gt;30,(D$186/(1+'Fixed Data'!$B$16)),(1/(1+'Fixed Data'!$B$15)^(E$52-$E$52))))</f>
        <v>1</v>
      </c>
      <c r="F187" s="33">
        <f>IF(F53&lt;=($B$10),1,IF((F52-1)&gt;30,(E$186/(1+'Fixed Data'!$B$16)),(1/(1+'Fixed Data'!$B$15)^(F$52-$E$52))))</f>
        <v>0.98522167487684742</v>
      </c>
      <c r="G187" s="33">
        <f>IF(G53&lt;=($B$10),1,IF((G52-1)&gt;30,(F$186/(1+'Fixed Data'!$B$16)),(1/(1+'Fixed Data'!$B$15)^(G$52-$E$52))))</f>
        <v>0.9706617486471405</v>
      </c>
      <c r="H187" s="33">
        <f>IF(H53&lt;=($B$10),1,IF((H52-1)&gt;30,(G$186/(1+'Fixed Data'!$B$16)),(1/(1+'Fixed Data'!$B$15)^(H$52-$E$52))))</f>
        <v>0.95631699374102519</v>
      </c>
      <c r="I187" s="33">
        <f>IF(I53&lt;=($B$10),1,IF((I52-1)&gt;30,(H$186/(1+'Fixed Data'!$B$16)),(1/(1+'Fixed Data'!$B$15)^(I$52-$E$52))))</f>
        <v>0.94218423028672449</v>
      </c>
      <c r="J187" s="33">
        <f>IF(J53&lt;=($B$10),1,IF((J52-1)&gt;30,(I$186/(1+'Fixed Data'!$B$16)),(1/(1+'Fixed Data'!$B$15)^(J$52-$E$52))))</f>
        <v>0.92826032540563996</v>
      </c>
      <c r="K187" s="33">
        <f>IF(K53&lt;=($B$10),1,IF((K52-1)&gt;30,(J$186/(1+'Fixed Data'!$B$16)),(1/(1+'Fixed Data'!$B$15)^(K$52-$E$52))))</f>
        <v>0.91454219251787205</v>
      </c>
      <c r="L187" s="33">
        <f>IF(L53&lt;=($B$10),1,IF((L52-1)&gt;30,(K$186/(1+'Fixed Data'!$B$16)),(1/(1+'Fixed Data'!$B$15)^(L$52-$E$52))))</f>
        <v>0.90102679065800217</v>
      </c>
      <c r="M187" s="33">
        <f>IF(M53&lt;=($B$10),1,IF((M52-1)&gt;30,(L$186/(1+'Fixed Data'!$B$16)),(1/(1+'Fixed Data'!$B$15)^(M$52-$E$52))))</f>
        <v>0.88771112380098749</v>
      </c>
      <c r="N187" s="33">
        <f>IF(N53&lt;=($B$10),1,IF((N52-1)&gt;30,(M$186/(1+'Fixed Data'!$B$16)),(1/(1+'Fixed Data'!$B$15)^(N$52-$E$52))))</f>
        <v>0.87459224019801729</v>
      </c>
      <c r="O187" s="33">
        <f>IF(O53&lt;=($B$10),1,IF((O52-1)&gt;30,(N$186/(1+'Fixed Data'!$B$16)),(1/(1+'Fixed Data'!$B$15)^(O$52-$E$52))))</f>
        <v>0.86166723172218462</v>
      </c>
      <c r="P187" s="33">
        <f>IF(P53&lt;=($B$10),1,IF((P52-1)&gt;30,(O$186/(1+'Fixed Data'!$B$16)),(1/(1+'Fixed Data'!$B$15)^(P$52-$E$52))))</f>
        <v>0.8489332332238273</v>
      </c>
      <c r="Q187" s="33">
        <f>IF(Q53&lt;=($B$10),1,IF((Q52-1)&gt;30,(P$186/(1+'Fixed Data'!$B$16)),(1/(1+'Fixed Data'!$B$15)^(Q$52-$E$52))))</f>
        <v>0.83638742189539661</v>
      </c>
      <c r="R187" s="33">
        <f>IF(R53&lt;=($B$10),1,IF((R52-1)&gt;30,(Q$186/(1+'Fixed Data'!$B$16)),(1/(1+'Fixed Data'!$B$15)^(R$52-$E$52))))</f>
        <v>0.82402701664571099</v>
      </c>
      <c r="S187" s="33">
        <f>IF(S53&lt;=($B$10),1,IF((S52-1)&gt;30,(R$186/(1+'Fixed Data'!$B$16)),(1/(1+'Fixed Data'!$B$15)^(S$52-$E$52))))</f>
        <v>0.81184927748345925</v>
      </c>
      <c r="T187" s="33">
        <f>IF(T53&lt;=($B$10),1,IF((T52-1)&gt;30,(S$186/(1+'Fixed Data'!$B$16)),(1/(1+'Fixed Data'!$B$15)^(T$52-$E$52))))</f>
        <v>0.79985150490981216</v>
      </c>
      <c r="U187" s="33">
        <f>IF(U53&lt;=($B$10),1,IF((U52-1)&gt;30,(T$186/(1+'Fixed Data'!$B$16)),(1/(1+'Fixed Data'!$B$15)^(U$52-$E$52))))</f>
        <v>0.78803103932001206</v>
      </c>
      <c r="V187" s="33">
        <f>IF(V53&lt;=($B$10),1,IF((V52-1)&gt;30,(U$186/(1+'Fixed Data'!$B$16)),(1/(1+'Fixed Data'!$B$15)^(V$52-$E$52))))</f>
        <v>0.77638526041380518</v>
      </c>
      <c r="W187" s="33">
        <f>IF(W53&lt;=($B$10),1,IF((W52-1)&gt;30,(V$186/(1+'Fixed Data'!$B$16)),(1/(1+'Fixed Data'!$B$15)^(W$52-$E$52))))</f>
        <v>0.76491158661458636</v>
      </c>
      <c r="X187" s="33">
        <f>IF(X53&lt;=($B$10),1,IF((X52-1)&gt;30,(W$186/(1+'Fixed Data'!$B$16)),(1/(1+'Fixed Data'!$B$15)^(X$52-$E$52))))</f>
        <v>0.7536074744971295</v>
      </c>
      <c r="Y187" s="33">
        <f>IF(Y53&lt;=($B$10),1,IF((Y52-1)&gt;30,(X$186/(1+'Fixed Data'!$B$16)),(1/(1+'Fixed Data'!$B$15)^(Y$52-$E$52))))</f>
        <v>0.74247041822377313</v>
      </c>
      <c r="Z187" s="33">
        <f>IF(Z53&lt;=($B$10),1,IF((Z52-1)&gt;30,(Y$186/(1+'Fixed Data'!$B$16)),(1/(1+'Fixed Data'!$B$15)^(Z$52-$E$52))))</f>
        <v>0.73149794898893916</v>
      </c>
      <c r="AA187" s="33">
        <f>IF(AA53&lt;=($B$10),1,IF((AA52-1)&gt;30,(Z$186/(1+'Fixed Data'!$B$16)),(1/(1+'Fixed Data'!$B$15)^(AA$52-$E$52))))</f>
        <v>0.72068763447186135</v>
      </c>
      <c r="AB187" s="33">
        <f>IF(AB53&lt;=($B$10),1,IF((AB52-1)&gt;30,(AA$186/(1+'Fixed Data'!$B$16)),(1/(1+'Fixed Data'!$B$15)^(AB$52-$E$52))))</f>
        <v>0.71003707829740037</v>
      </c>
      <c r="AC187" s="33">
        <f>IF(AC53&lt;=($B$10),1,IF((AC52-1)&gt;30,(AB$186/(1+'Fixed Data'!$B$16)),(1/(1+'Fixed Data'!$B$15)^(AC$52-$E$52))))</f>
        <v>0.69954391950482808</v>
      </c>
      <c r="AD187" s="33">
        <f>IF(AD53&lt;=($B$10),1,IF((AD52-1)&gt;30,(AC$186/(1+'Fixed Data'!$B$16)),(1/(1+'Fixed Data'!$B$15)^(AD$52-$E$52))))</f>
        <v>0.68920583202446117</v>
      </c>
      <c r="AE187" s="33">
        <f>IF(AE53&lt;=($B$10),1,IF((AE52-1)&gt;30,(AD$186/(1+'Fixed Data'!$B$16)),(1/(1+'Fixed Data'!$B$15)^(AE$52-$E$52))))</f>
        <v>0.67902052416203085</v>
      </c>
      <c r="AF187" s="33">
        <f>IF(AF53&lt;=($B$10),1,IF((AF52-1)&gt;30,(AE$186/(1+'Fixed Data'!$B$16)),(1/(1+'Fixed Data'!$B$15)^(AF$52-$E$52))))</f>
        <v>0.66898573809067086</v>
      </c>
      <c r="AG187" s="33">
        <f>IF(AG53&lt;=($B$10),1,IF((AG52-1)&gt;30,(AF$186/(1+'Fixed Data'!$B$16)),(1/(1+'Fixed Data'!$B$15)^(AG$52-$E$52))))</f>
        <v>0.65909924935041486</v>
      </c>
      <c r="AH187" s="33">
        <f>IF(AH53&lt;=($B$10),1,IF((AH52-1)&gt;30,(AG$186/(1+'Fixed Data'!$B$16)),(1/(1+'Fixed Data'!$B$15)^(AH$52-$E$52))))</f>
        <v>0.64935886635508844</v>
      </c>
      <c r="AI187" s="33">
        <f>IF(AI53&lt;=($B$10),1,IF((AI52-1)&gt;30,(AH$186/(1+'Fixed Data'!$B$16)),(1/(1+'Fixed Data'!$B$15)^(AI$52-$E$52))))</f>
        <v>0.63976242990649135</v>
      </c>
      <c r="AJ187" s="33">
        <f>IF(AJ53&lt;=($B$10),1,IF((AJ52-1)&gt;30,(AI$186/(1+'Fixed Data'!$B$16)),(1/(1+'Fixed Data'!$B$15)^(AJ$52-$E$52))))</f>
        <v>0.3517548433172426</v>
      </c>
      <c r="AK187" s="33">
        <f>IF(AK53&lt;=($B$10),1,IF((AK52-1)&gt;30,(AJ$186/(1+'Fixed Data'!$B$16)),(1/(1+'Fixed Data'!$B$15)^(AK$52-$E$52))))</f>
        <v>0.3415095566186821</v>
      </c>
      <c r="AL187" s="33">
        <f>IF(AL53&lt;=($B$10),1,IF((AL52-1)&gt;30,(AK$186/(1+'Fixed Data'!$B$16)),(1/(1+'Fixed Data'!$B$15)^(AL$52-$E$52))))</f>
        <v>0.33156267632881758</v>
      </c>
      <c r="AM187" s="33">
        <f>IF(AM53&lt;=($B$10),1,IF((AM52-1)&gt;30,(AL$186/(1+'Fixed Data'!$B$16)),(1/(1+'Fixed Data'!$B$15)^(AM$52-$E$52))))</f>
        <v>0.32190551099885201</v>
      </c>
      <c r="AN187" s="33">
        <f>IF(AN53&lt;=($B$10),1,IF((AN52-1)&gt;30,(AM$186/(1+'Fixed Data'!$B$16)),(1/(1+'Fixed Data'!$B$15)^(AN$52-$E$52))))</f>
        <v>0.31252962232898251</v>
      </c>
      <c r="AO187" s="33">
        <f>IF(AO53&lt;=($B$10),1,IF((AO52-1)&gt;30,(AN$186/(1+'Fixed Data'!$B$16)),(1/(1+'Fixed Data'!$B$15)^(AO$52-$E$52))))</f>
        <v>0.30342681779512864</v>
      </c>
      <c r="AP187" s="33">
        <f>IF(AP53&lt;=($B$10),1,IF((AP52-1)&gt;30,(AO$186/(1+'Fixed Data'!$B$16)),(1/(1+'Fixed Data'!$B$15)^(AP$52-$E$52))))</f>
        <v>0.29458914349041621</v>
      </c>
      <c r="AQ187" s="33">
        <f>IF(AQ53&lt;=($B$10),1,IF((AQ52-1)&gt;30,(AP$186/(1+'Fixed Data'!$B$16)),(1/(1+'Fixed Data'!$B$15)^(AQ$52-$E$52))))</f>
        <v>0.28600887717516132</v>
      </c>
      <c r="AR187" s="33">
        <f>IF(AR53&lt;=($B$10),1,IF((AR52-1)&gt;30,(AQ$186/(1+'Fixed Data'!$B$16)),(1/(1+'Fixed Data'!$B$15)^(AR$52-$E$52))))</f>
        <v>0.27767852152928285</v>
      </c>
      <c r="AS187" s="33">
        <f>IF(AS53&lt;=($B$10),1,IF((AS52-1)&gt;30,(AR$186/(1+'Fixed Data'!$B$16)),(1/(1+'Fixed Data'!$B$15)^(AS$52-$E$52))))</f>
        <v>0.26959079760124549</v>
      </c>
      <c r="AT187" s="33">
        <f>IF(AT53&lt;=($B$10),1,IF((AT52-1)&gt;30,(AS$186/(1+'Fixed Data'!$B$16)),(1/(1+'Fixed Data'!$B$15)^(AT$52-$E$52))))</f>
        <v>0.26173863844781114</v>
      </c>
      <c r="AU187" s="33">
        <f>IF(AU53&lt;=($B$10),1,IF((AU52-1)&gt;30,(AT$186/(1+'Fixed Data'!$B$16)),(1/(1+'Fixed Data'!$B$15)^(AU$52-$E$52))))</f>
        <v>0.25411518295903995</v>
      </c>
      <c r="AV187" s="33">
        <f>IF(AV53&lt;=($B$10),1,IF((AV52-1)&gt;30,(AU$186/(1+'Fixed Data'!$B$16)),(1/(1+'Fixed Data'!$B$15)^(AV$52-$E$52))))</f>
        <v>0.24671376986314561</v>
      </c>
      <c r="AW187" s="33">
        <f>IF(AW53&lt;=($B$10),1,IF((AW52-1)&gt;30,(AV$186/(1+'Fixed Data'!$B$16)),(1/(1+'Fixed Data'!$B$15)^(AW$52-$E$52))))</f>
        <v>0.23952793190596661</v>
      </c>
      <c r="AX187" s="33">
        <f>IF(AX53&lt;=($B$10),1,IF((AX52-1)&gt;30,(AW$186/(1+'Fixed Data'!$B$16)),(1/(1+'Fixed Data'!$B$15)^(AX$52-$E$52))))</f>
        <v>0.23255139019996757</v>
      </c>
      <c r="AY187" s="33">
        <f>IF(AY53&lt;=($B$10),1,IF((AY52-1)&gt;30,(AX$186/(1+'Fixed Data'!$B$16)),(1/(1+'Fixed Data'!$B$15)^(AY$52-$E$52))))</f>
        <v>0.22577804873783258</v>
      </c>
      <c r="AZ187" s="33">
        <f>IF(AZ53&lt;=($B$10),1,IF((AZ52-1)&gt;30,(AY$186/(1+'Fixed Data'!$B$16)),(1/(1+'Fixed Data'!$B$15)^(AZ$52-$E$52))))</f>
        <v>0.21920198906585686</v>
      </c>
      <c r="BA187" s="33">
        <f>IF(BA53&lt;=($B$10),1,IF((BA52-1)&gt;30,(AZ$186/(1+'Fixed Data'!$B$16)),(1/(1+'Fixed Data'!$B$15)^(BA$52-$E$52))))</f>
        <v>0.2128174651124824</v>
      </c>
      <c r="BB187" s="33">
        <f>IF(BB53&lt;=($B$10),1,IF((BB52-1)&gt;30,(BA$186/(1+'Fixed Data'!$B$16)),(1/(1+'Fixed Data'!$B$15)^(BB$52-$E$52))))</f>
        <v>0.20661889816745865</v>
      </c>
    </row>
    <row r="188" spans="1:54" outlineLevel="2">
      <c r="B188" s="19"/>
      <c r="C188" s="19"/>
      <c r="D188" s="19"/>
      <c r="E188" s="15"/>
    </row>
    <row r="189" spans="1:54" outlineLevel="2">
      <c r="A189" s="10"/>
      <c r="B189" s="19"/>
      <c r="C189" s="19"/>
      <c r="D189" s="19"/>
      <c r="E189" s="15"/>
    </row>
    <row r="190" spans="1:54" ht="12.75" customHeight="1" outlineLevel="2">
      <c r="A190" s="446" t="s">
        <v>491</v>
      </c>
      <c r="B190" s="150" t="s">
        <v>492</v>
      </c>
      <c r="C190" s="19"/>
      <c r="D190" s="135" t="s">
        <v>389</v>
      </c>
      <c r="E190" s="21">
        <f t="shared" ref="E190:BB190" si="17">E133*E186</f>
        <v>0</v>
      </c>
      <c r="F190" s="21">
        <f t="shared" si="17"/>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47"/>
      <c r="B191" s="150" t="s">
        <v>493</v>
      </c>
      <c r="C191" s="19"/>
      <c r="D191" s="135" t="s">
        <v>389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47"/>
      <c r="B192" s="150" t="s">
        <v>568</v>
      </c>
      <c r="C192" s="19"/>
      <c r="D192" s="135" t="s">
        <v>389</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47"/>
      <c r="B193" s="150" t="s">
        <v>494</v>
      </c>
      <c r="C193" s="19"/>
      <c r="D193" s="135" t="s">
        <v>389</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47"/>
      <c r="B194" s="150" t="s">
        <v>495</v>
      </c>
      <c r="C194" s="19"/>
      <c r="D194" s="135" t="s">
        <v>389</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47"/>
      <c r="B195" s="150" t="s">
        <v>496</v>
      </c>
      <c r="C195" s="19"/>
      <c r="D195" s="135" t="s">
        <v>389</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47"/>
      <c r="B196" s="150" t="s">
        <v>287</v>
      </c>
      <c r="C196" s="19"/>
      <c r="D196" s="135" t="s">
        <v>389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47"/>
      <c r="B197" s="150" t="s">
        <v>290</v>
      </c>
      <c r="C197" s="19"/>
      <c r="D197" s="135" t="s">
        <v>389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48"/>
      <c r="B198" s="150" t="s">
        <v>476</v>
      </c>
      <c r="C198" s="19"/>
      <c r="D198" s="135" t="s">
        <v>389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46" t="s">
        <v>497</v>
      </c>
      <c r="B200" s="150" t="s">
        <v>498</v>
      </c>
      <c r="C200" s="19"/>
      <c r="D200" s="135" t="s">
        <v>389</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47"/>
      <c r="B201" s="150" t="s">
        <v>499</v>
      </c>
      <c r="C201" s="19"/>
      <c r="D201" s="135" t="s">
        <v>389</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48"/>
      <c r="B202" s="150" t="s">
        <v>500</v>
      </c>
      <c r="C202" s="19"/>
      <c r="D202" s="135" t="s">
        <v>389</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46" t="s">
        <v>501</v>
      </c>
      <c r="B204" s="150" t="s">
        <v>502</v>
      </c>
      <c r="C204" s="19"/>
      <c r="D204" s="135" t="s">
        <v>389</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47"/>
      <c r="B205" s="150" t="s">
        <v>503</v>
      </c>
      <c r="C205" s="19"/>
      <c r="D205" s="135" t="s">
        <v>389</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48"/>
      <c r="B206" s="150" t="s">
        <v>504</v>
      </c>
      <c r="C206" s="19"/>
      <c r="D206" s="135" t="s">
        <v>389</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569</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4" t="s">
        <v>491</v>
      </c>
      <c r="B210" s="150" t="s">
        <v>570</v>
      </c>
      <c r="C210" s="19"/>
      <c r="D210" s="135" t="s">
        <v>389</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5"/>
      <c r="B211" s="150" t="s">
        <v>493</v>
      </c>
      <c r="C211" s="19"/>
      <c r="D211" s="135" t="s">
        <v>389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5"/>
      <c r="B212" s="150" t="s">
        <v>568</v>
      </c>
      <c r="C212" s="19"/>
      <c r="D212" s="135" t="s">
        <v>389</v>
      </c>
      <c r="E212" s="21">
        <f>E192-Baseline!E192</f>
        <v>1.0471060358164734</v>
      </c>
      <c r="F212" s="21">
        <f>F77*F186-Baseline!F77*Baseline!F186</f>
        <v>1.0209677394961905</v>
      </c>
      <c r="G212" s="21">
        <f>G77*G186-Baseline!G77*Baseline!G186</f>
        <v>0.99546966087013777</v>
      </c>
      <c r="H212" s="21">
        <f>H77*H186-Baseline!H77*Baseline!H186</f>
        <v>0.97062559454424591</v>
      </c>
      <c r="I212" s="21">
        <f>I77*I186-Baseline!I77*Baseline!I186</f>
        <v>0.94638510129123499</v>
      </c>
      <c r="J212" s="21">
        <f>J77*J186-Baseline!J77*Baseline!J186</f>
        <v>0.92274448636331208</v>
      </c>
      <c r="K212" s="21">
        <f>K77*K186-Baseline!K77*Baseline!K186</f>
        <v>0.9005075485436691</v>
      </c>
      <c r="L212" s="21">
        <f>L77*L186-Baseline!L77*Baseline!L186</f>
        <v>0.87880655904006466</v>
      </c>
      <c r="M212" s="21">
        <f>M77*M186-Baseline!M77*Baseline!M186</f>
        <v>0.85762859961924853</v>
      </c>
      <c r="N212" s="21">
        <f>N77*N186-Baseline!N77*Baseline!N186</f>
        <v>0.83696106343636212</v>
      </c>
      <c r="O212" s="21">
        <f>O77*O186-Baseline!O77*Baseline!O186</f>
        <v>0.81679164752895594</v>
      </c>
      <c r="P212" s="21">
        <f>P77*P186-Baseline!P77*Baseline!P186</f>
        <v>0.79710834549176779</v>
      </c>
      <c r="Q212" s="21">
        <f>Q77*Q186-Baseline!Q77*Baseline!Q186</f>
        <v>0.77789944032818792</v>
      </c>
      <c r="R212" s="21">
        <f>R77*R186-Baseline!R77*Baseline!R186</f>
        <v>0.75915349747402816</v>
      </c>
      <c r="S212" s="21">
        <f>S77*S186-Baseline!S77*Baseline!S186</f>
        <v>0.74085935798942548</v>
      </c>
      <c r="T212" s="21">
        <f>T77*T186-Baseline!T77*Baseline!T186</f>
        <v>0.72300613191487129</v>
      </c>
      <c r="U212" s="21">
        <f>U77*U186-Baseline!U77*Baseline!U186</f>
        <v>0.70558319178742746</v>
      </c>
      <c r="V212" s="21">
        <f>V77*V186-Baseline!V77*Baseline!V186</f>
        <v>0.68858016631318797</v>
      </c>
      <c r="W212" s="21">
        <f>W77*W186-Baseline!W77*Baseline!W186</f>
        <v>0.67198693419227939</v>
      </c>
      <c r="X212" s="21">
        <f>X77*X186-Baseline!X77*Baseline!X186</f>
        <v>0.65579361809276748</v>
      </c>
      <c r="Y212" s="21">
        <f>Y77*Y186-Baseline!Y77*Baseline!Y186</f>
        <v>0.63999057876978083</v>
      </c>
      <c r="Z212" s="21">
        <f>Z77*Z186-Baseline!Z77*Baseline!Z186</f>
        <v>0.6245684093263314</v>
      </c>
      <c r="AA212" s="21">
        <f>AA77*AA186-Baseline!AA77*Baseline!AA186</f>
        <v>0.60951792961264495</v>
      </c>
      <c r="AB212" s="21">
        <f>AB77*AB186-Baseline!AB77*Baseline!AB186</f>
        <v>0.59483018076034422</v>
      </c>
      <c r="AC212" s="21">
        <f>AC77*AC186-Baseline!AC77*Baseline!AC186</f>
        <v>0.58049641984845135</v>
      </c>
      <c r="AD212" s="21">
        <f>AD77*AD186-Baseline!AD77*Baseline!AD186</f>
        <v>0.5665081146980222</v>
      </c>
      <c r="AE212" s="21">
        <f>AE77*AE186-Baseline!AE77*Baseline!AE186</f>
        <v>0.55285693879209974</v>
      </c>
      <c r="AF212" s="21">
        <f>AF77*AF186-Baseline!AF77*Baseline!AF186</f>
        <v>0.53953476631831609</v>
      </c>
      <c r="AG212" s="21">
        <f>AG77*AG186-Baseline!AG77*Baseline!AG186</f>
        <v>0.52653366733086271</v>
      </c>
      <c r="AH212" s="21">
        <f>AH77*AH186-Baseline!AH77*Baseline!AH186</f>
        <v>0.51384590302911493</v>
      </c>
      <c r="AI212" s="21">
        <f>AI77*AI186-Baseline!AI77*Baseline!AI186</f>
        <v>0.50146392115013416</v>
      </c>
      <c r="AJ212" s="21">
        <f>AJ77*AJ186-Baseline!AJ77*Baseline!AJ186</f>
        <v>0.49175598424624251</v>
      </c>
      <c r="AK212" s="21">
        <f>AK77*AK186-Baseline!AK77*Baseline!AK186</f>
        <v>0.48223603245158098</v>
      </c>
      <c r="AL212" s="21">
        <f>AL77*AL186-Baseline!AL77*Baseline!AL186</f>
        <v>0.47290042516046804</v>
      </c>
      <c r="AM212" s="21">
        <f>AM77*AM186-Baseline!AM77*Baseline!AM186</f>
        <v>0.46374559227714118</v>
      </c>
      <c r="AN212" s="21">
        <f>AN77*AN186-Baseline!AN77*Baseline!AN186</f>
        <v>0.45476803285009437</v>
      </c>
      <c r="AO212" s="21">
        <f>AO77*AO186-Baseline!AO77*Baseline!AO186</f>
        <v>0.44596431373289647</v>
      </c>
      <c r="AP212" s="21">
        <f>AP77*AP186-Baseline!AP77*Baseline!AP186</f>
        <v>0.43733106827091439</v>
      </c>
      <c r="AQ212" s="21">
        <f>AQ77*AQ186-Baseline!AQ77*Baseline!AQ186</f>
        <v>0.42886499501350372</v>
      </c>
      <c r="AR212" s="21">
        <f>AR77*AR186-Baseline!AR77*Baseline!AR186</f>
        <v>0.42056285645110786</v>
      </c>
      <c r="AS212" s="21">
        <f>AS77*AS186-Baseline!AS77*Baseline!AS186</f>
        <v>0.41242147777686111</v>
      </c>
      <c r="AT212" s="21">
        <f>AT77*AT186-Baseline!AT77*Baseline!AT186</f>
        <v>0.404437745672102</v>
      </c>
      <c r="AU212" s="21">
        <f>AU77*AU186-Baseline!AU77*Baseline!AU186</f>
        <v>0.39660860711552104</v>
      </c>
      <c r="AV212" s="21">
        <f>AV77*AV186-Baseline!AV77*Baseline!AV186</f>
        <v>0.38893106821526979</v>
      </c>
      <c r="AW212" s="21">
        <f>AW77*AW186-Baseline!AW77*Baseline!AW186</f>
        <v>0.38140219306374346</v>
      </c>
      <c r="AX212" s="21">
        <f>AX77*AX186-Baseline!AX77*Baseline!AX186</f>
        <v>0.37401910261453408</v>
      </c>
      <c r="AY212" s="21">
        <f>AY77*AY186-Baseline!AY77*Baseline!AY186</f>
        <v>0.36677897358113437</v>
      </c>
      <c r="AZ212" s="21">
        <f>AZ77*AZ186-Baseline!AZ77*Baseline!AZ186</f>
        <v>0.35967903735697371</v>
      </c>
      <c r="BA212" s="21">
        <f>BA77*BA186-Baseline!BA77*Baseline!BA186</f>
        <v>0.35271657895636682</v>
      </c>
      <c r="BB212" s="21">
        <f>BB77*BB186-Baseline!BB77*Baseline!BB186</f>
        <v>0.34588889579130433</v>
      </c>
    </row>
    <row r="213" spans="1:54" outlineLevel="2">
      <c r="A213" s="475"/>
      <c r="B213" s="150" t="s">
        <v>494</v>
      </c>
      <c r="C213" s="19"/>
      <c r="D213" s="135" t="s">
        <v>389</v>
      </c>
      <c r="E213" s="21">
        <f>E193-Baseline!E193</f>
        <v>6.243471450355254</v>
      </c>
      <c r="F213" s="21">
        <f>F193-Baseline!F193</f>
        <v>6.1959399480354875</v>
      </c>
      <c r="G213" s="21">
        <f>G193-Baseline!G193</f>
        <v>6.1256922391624054</v>
      </c>
      <c r="H213" s="21">
        <f>H193-Baseline!H193</f>
        <v>6.0551961592018939</v>
      </c>
      <c r="I213" s="21">
        <f>I193-Baseline!I193</f>
        <v>6.0043808373246677</v>
      </c>
      <c r="J213" s="21">
        <f>J193-Baseline!J193</f>
        <v>5.9522914734887431</v>
      </c>
      <c r="K213" s="21">
        <f>K193-Baseline!K193</f>
        <v>5.8852812414075171</v>
      </c>
      <c r="L213" s="21">
        <f>L193-Baseline!L193</f>
        <v>5.8366919742838466</v>
      </c>
      <c r="M213" s="21">
        <f>M193-Baseline!M193</f>
        <v>5.7870271834647919</v>
      </c>
      <c r="N213" s="21">
        <f>N193-Baseline!N193</f>
        <v>5.7186072883979184</v>
      </c>
      <c r="O213" s="21">
        <f>O193-Baseline!O193</f>
        <v>5.6674564022778275</v>
      </c>
      <c r="P213" s="21">
        <f>P193-Baseline!P193</f>
        <v>5.6154502897282095</v>
      </c>
      <c r="Q213" s="21">
        <f>Q193-Baseline!Q193</f>
        <v>5.5626598882593896</v>
      </c>
      <c r="R213" s="21">
        <f>R193-Baseline!R193</f>
        <v>5.5252618476016506</v>
      </c>
      <c r="S213" s="21">
        <f>S193-Baseline!S193</f>
        <v>5.4707159017741658</v>
      </c>
      <c r="T213" s="21">
        <f>T193-Baseline!T193</f>
        <v>5.4155906936432396</v>
      </c>
      <c r="U213" s="21">
        <f>U193-Baseline!U193</f>
        <v>5.3599458294340421</v>
      </c>
      <c r="V213" s="21">
        <f>V193-Baseline!V193</f>
        <v>5.3184495034148638</v>
      </c>
      <c r="W213" s="21">
        <f>W193-Baseline!W193</f>
        <v>5.2615819903083203</v>
      </c>
      <c r="X213" s="21">
        <f>X193-Baseline!X193</f>
        <v>5.218282672305727</v>
      </c>
      <c r="Y213" s="21">
        <f>Y193-Baseline!Y193</f>
        <v>5.1604351494664638</v>
      </c>
      <c r="Z213" s="21">
        <f>Z193-Baseline!Z193</f>
        <v>5.1155986696700788</v>
      </c>
      <c r="AA213" s="21">
        <f>AA193-Baseline!AA193</f>
        <v>5.069926924244025</v>
      </c>
      <c r="AB213" s="21">
        <f>AB193-Baseline!AB193</f>
        <v>5.0234862186587765</v>
      </c>
      <c r="AC213" s="21">
        <f>AC193-Baseline!AC193</f>
        <v>4.9735246789461156</v>
      </c>
      <c r="AD213" s="21">
        <f>AD193-Baseline!AD193</f>
        <v>4.9236922793115179</v>
      </c>
      <c r="AE213" s="21">
        <f>AE193-Baseline!AE193</f>
        <v>4.8745258921811034</v>
      </c>
      <c r="AF213" s="21">
        <f>AF193-Baseline!AF193</f>
        <v>4.8244970077404163</v>
      </c>
      <c r="AG213" s="21">
        <f>AG193-Baseline!AG193</f>
        <v>4.7738166260253507</v>
      </c>
      <c r="AH213" s="21">
        <f>AH193-Baseline!AH193</f>
        <v>4.7227155782698631</v>
      </c>
      <c r="AI213" s="21">
        <f>AI193-Baseline!AI193</f>
        <v>4.6714767043089989</v>
      </c>
      <c r="AJ213" s="21">
        <f>AJ193-Baseline!AJ193</f>
        <v>4.6424154785693945</v>
      </c>
      <c r="AK213" s="21">
        <f>AK193-Baseline!AK193</f>
        <v>4.6126585572713363</v>
      </c>
      <c r="AL213" s="21">
        <f>AL193-Baseline!AL193</f>
        <v>4.5823080660622129</v>
      </c>
      <c r="AM213" s="21">
        <f>AM193-Baseline!AM193</f>
        <v>4.5514217535342736</v>
      </c>
      <c r="AN213" s="21">
        <f>AN193-Baseline!AN193</f>
        <v>4.5200253901661736</v>
      </c>
      <c r="AO213" s="21">
        <f>AO193-Baseline!AO193</f>
        <v>4.4881312469524728</v>
      </c>
      <c r="AP213" s="21">
        <f>AP193-Baseline!AP193</f>
        <v>4.4557734864925385</v>
      </c>
      <c r="AQ213" s="21">
        <f>AQ193-Baseline!AQ193</f>
        <v>4.422990043310854</v>
      </c>
      <c r="AR213" s="21">
        <f>AR193-Baseline!AR193</f>
        <v>4.38980843390208</v>
      </c>
      <c r="AS213" s="21">
        <f>AS193-Baseline!AS193</f>
        <v>4.3562538800645987</v>
      </c>
      <c r="AT213" s="21">
        <f>AT193-Baseline!AT193</f>
        <v>4.3223528083832488</v>
      </c>
      <c r="AU213" s="21">
        <f>AU193-Baseline!AU193</f>
        <v>4.2881324395463967</v>
      </c>
      <c r="AV213" s="21">
        <f>AV193-Baseline!AV193</f>
        <v>4.253618122510356</v>
      </c>
      <c r="AW213" s="21">
        <f>AW193-Baseline!AW193</f>
        <v>4.2188335976786089</v>
      </c>
      <c r="AX213" s="21">
        <f>AX193-Baseline!AX193</f>
        <v>4.1838021399268177</v>
      </c>
      <c r="AY213" s="21">
        <f>AY193-Baseline!AY193</f>
        <v>4.1485464962770946</v>
      </c>
      <c r="AZ213" s="21">
        <f>AZ193-Baseline!AZ193</f>
        <v>4.1130885751179376</v>
      </c>
      <c r="BA213" s="21">
        <f>BA193-Baseline!BA193</f>
        <v>4.0774493760079116</v>
      </c>
      <c r="BB213" s="21">
        <f>BB193-Baseline!BB193</f>
        <v>4.0416487021851042</v>
      </c>
    </row>
    <row r="214" spans="1:54" outlineLevel="2">
      <c r="A214" s="475"/>
      <c r="B214" s="150" t="s">
        <v>495</v>
      </c>
      <c r="C214" s="19"/>
      <c r="D214" s="135" t="s">
        <v>389</v>
      </c>
      <c r="E214" s="21">
        <f>E194-Baseline!E194</f>
        <v>3.1266762952300908</v>
      </c>
      <c r="F214" s="21">
        <f>F194-Baseline!F194</f>
        <v>3.0950526915176519</v>
      </c>
      <c r="G214" s="21">
        <f>G194-Baseline!G194</f>
        <v>3.0637112088499858</v>
      </c>
      <c r="H214" s="21">
        <f>H194-Baseline!H194</f>
        <v>3.032740881274389</v>
      </c>
      <c r="I214" s="21">
        <f>I194-Baseline!I194</f>
        <v>3.0020314009696971</v>
      </c>
      <c r="J214" s="21">
        <f>J194-Baseline!J194</f>
        <v>2.9716151540053066</v>
      </c>
      <c r="K214" s="21">
        <f>K194-Baseline!K194</f>
        <v>2.9441655907028816</v>
      </c>
      <c r="L214" s="21">
        <f>L194-Baseline!L194</f>
        <v>2.9169698089246143</v>
      </c>
      <c r="M214" s="21">
        <f>M194-Baseline!M194</f>
        <v>2.8900254629173827</v>
      </c>
      <c r="N214" s="21">
        <f>N194-Baseline!N194</f>
        <v>2.8633302274765149</v>
      </c>
      <c r="O214" s="21">
        <f>O194-Baseline!O194</f>
        <v>2.8368817991928639</v>
      </c>
      <c r="P214" s="21">
        <f>P194-Baseline!P194</f>
        <v>2.810677897469704</v>
      </c>
      <c r="Q214" s="21">
        <f>Q194-Baseline!Q194</f>
        <v>2.7847162620305794</v>
      </c>
      <c r="R214" s="21">
        <f>R194-Baseline!R194</f>
        <v>2.7589946523271069</v>
      </c>
      <c r="S214" s="21">
        <f>S194-Baseline!S194</f>
        <v>2.7328958096061902</v>
      </c>
      <c r="T214" s="21">
        <f>T194-Baseline!T194</f>
        <v>2.7070440739886705</v>
      </c>
      <c r="U214" s="21">
        <f>U194-Baseline!U194</f>
        <v>2.6814371051928485</v>
      </c>
      <c r="V214" s="21">
        <f>V194-Baseline!V194</f>
        <v>2.6560725885090588</v>
      </c>
      <c r="W214" s="21">
        <f>W194-Baseline!W194</f>
        <v>2.63094822519788</v>
      </c>
      <c r="X214" s="21">
        <f>X194-Baseline!X194</f>
        <v>2.6060617436733584</v>
      </c>
      <c r="Y214" s="21">
        <f>Y194-Baseline!Y194</f>
        <v>2.5814108914113154</v>
      </c>
      <c r="Z214" s="21">
        <f>Z194-Baseline!Z194</f>
        <v>2.5569934372035794</v>
      </c>
      <c r="AA214" s="21">
        <f>AA194-Baseline!AA194</f>
        <v>2.5328071704671835</v>
      </c>
      <c r="AB214" s="21">
        <f>AB194-Baseline!AB194</f>
        <v>2.5088499043861523</v>
      </c>
      <c r="AC214" s="21">
        <f>AC194-Baseline!AC194</f>
        <v>2.4835214002906354</v>
      </c>
      <c r="AD214" s="21">
        <f>AD194-Baseline!AD194</f>
        <v>2.4582484101647952</v>
      </c>
      <c r="AE214" s="21">
        <f>AE194-Baseline!AE194</f>
        <v>2.4328786996627092</v>
      </c>
      <c r="AF214" s="21">
        <f>AF194-Baseline!AF194</f>
        <v>2.4073169540968724</v>
      </c>
      <c r="AG214" s="21">
        <f>AG194-Baseline!AG194</f>
        <v>2.381524237276865</v>
      </c>
      <c r="AH214" s="21">
        <f>AH194-Baseline!AH194</f>
        <v>2.3555300090513889</v>
      </c>
      <c r="AI214" s="21">
        <f>AI194-Baseline!AI194</f>
        <v>2.3294545920156753</v>
      </c>
      <c r="AJ214" s="21">
        <f>AJ194-Baseline!AJ194</f>
        <v>2.3144524332794174</v>
      </c>
      <c r="AK214" s="21">
        <f>AK194-Baseline!AK194</f>
        <v>2.2991491846454233</v>
      </c>
      <c r="AL214" s="21">
        <f>AL194-Baseline!AL194</f>
        <v>2.2835661560040816</v>
      </c>
      <c r="AM214" s="21">
        <f>AM194-Baseline!AM194</f>
        <v>2.2677273268396743</v>
      </c>
      <c r="AN214" s="21">
        <f>AN194-Baseline!AN194</f>
        <v>2.2516501226430616</v>
      </c>
      <c r="AO214" s="21">
        <f>AO194-Baseline!AO194</f>
        <v>2.235344051821627</v>
      </c>
      <c r="AP214" s="21">
        <f>AP194-Baseline!AP194</f>
        <v>2.2188246287537225</v>
      </c>
      <c r="AQ214" s="21">
        <f>AQ194-Baseline!AQ194</f>
        <v>2.2021075658630682</v>
      </c>
      <c r="AR214" s="21">
        <f>AR194-Baseline!AR194</f>
        <v>2.1852069758408561</v>
      </c>
      <c r="AS214" s="21">
        <f>AS194-Baseline!AS194</f>
        <v>2.1681357361383378</v>
      </c>
      <c r="AT214" s="21">
        <f>AT194-Baseline!AT194</f>
        <v>2.1509065026921164</v>
      </c>
      <c r="AU214" s="21">
        <f>AU194-Baseline!AU194</f>
        <v>2.1335320720050062</v>
      </c>
      <c r="AV214" s="21">
        <f>AV194-Baseline!AV194</f>
        <v>2.1160246104108604</v>
      </c>
      <c r="AW214" s="21">
        <f>AW194-Baseline!AW194</f>
        <v>2.0983957154385666</v>
      </c>
      <c r="AX214" s="21">
        <f>AX194-Baseline!AX194</f>
        <v>2.0806566040947105</v>
      </c>
      <c r="AY214" s="21">
        <f>AY194-Baseline!AY194</f>
        <v>2.0628181734953661</v>
      </c>
      <c r="AZ214" s="21">
        <f>AZ194-Baseline!AZ194</f>
        <v>2.0448909494196585</v>
      </c>
      <c r="BA214" s="21">
        <f>BA194-Baseline!BA194</f>
        <v>2.0268850510115413</v>
      </c>
      <c r="BB214" s="21">
        <f>BB194-Baseline!BB194</f>
        <v>2.0088100034082657</v>
      </c>
    </row>
    <row r="215" spans="1:54" outlineLevel="2">
      <c r="A215" s="475"/>
      <c r="B215" s="150" t="s">
        <v>496</v>
      </c>
      <c r="C215" s="19"/>
      <c r="D215" s="135" t="s">
        <v>389</v>
      </c>
      <c r="E215" s="21">
        <f>E195-Baseline!E195</f>
        <v>9.3800288834683965</v>
      </c>
      <c r="F215" s="21">
        <f>F195-Baseline!F195</f>
        <v>9.2851580723865403</v>
      </c>
      <c r="G215" s="21">
        <f>G195-Baseline!G195</f>
        <v>9.1911336265499592</v>
      </c>
      <c r="H215" s="21">
        <f>H195-Baseline!H195</f>
        <v>9.098222643823167</v>
      </c>
      <c r="I215" s="21">
        <f>I195-Baseline!I195</f>
        <v>9.0060942029090896</v>
      </c>
      <c r="J215" s="21">
        <f>J195-Baseline!J195</f>
        <v>8.9148454600579292</v>
      </c>
      <c r="K215" s="21">
        <f>K195-Baseline!K195</f>
        <v>8.8324967721086445</v>
      </c>
      <c r="L215" s="21">
        <f>L195-Baseline!L195</f>
        <v>8.7509094267738412</v>
      </c>
      <c r="M215" s="21">
        <f>M195-Baseline!M195</f>
        <v>8.6700763869323296</v>
      </c>
      <c r="N215" s="21">
        <f>N195-Baseline!N195</f>
        <v>8.5899906806535782</v>
      </c>
      <c r="O215" s="21">
        <f>O195-Baseline!O195</f>
        <v>8.5106453975785907</v>
      </c>
      <c r="P215" s="21">
        <f>P195-Baseline!P195</f>
        <v>8.4320336941005127</v>
      </c>
      <c r="Q215" s="21">
        <f>Q195-Baseline!Q195</f>
        <v>8.3541487860917378</v>
      </c>
      <c r="R215" s="21">
        <f>R195-Baseline!R195</f>
        <v>8.2769839569813222</v>
      </c>
      <c r="S215" s="21">
        <f>S195-Baseline!S195</f>
        <v>8.1986874272465258</v>
      </c>
      <c r="T215" s="21">
        <f>T195-Baseline!T195</f>
        <v>8.1211322204318481</v>
      </c>
      <c r="U215" s="21">
        <f>U195-Baseline!U195</f>
        <v>8.0443113170757368</v>
      </c>
      <c r="V215" s="21">
        <f>V195-Baseline!V195</f>
        <v>7.9682177640660639</v>
      </c>
      <c r="W215" s="21">
        <f>W195-Baseline!W195</f>
        <v>7.8928446755936399</v>
      </c>
      <c r="X215" s="21">
        <f>X195-Baseline!X195</f>
        <v>7.8181852310200757</v>
      </c>
      <c r="Y215" s="21">
        <f>Y195-Baseline!Y195</f>
        <v>7.7442326742339453</v>
      </c>
      <c r="Z215" s="21">
        <f>Z195-Baseline!Z195</f>
        <v>7.6709803102854552</v>
      </c>
      <c r="AA215" s="21">
        <f>AA195-Baseline!AA195</f>
        <v>7.5984215126948991</v>
      </c>
      <c r="AB215" s="21">
        <f>AB195-Baseline!AB195</f>
        <v>7.5265497131584569</v>
      </c>
      <c r="AC215" s="21">
        <f>AC195-Baseline!AC195</f>
        <v>7.4505642009422939</v>
      </c>
      <c r="AD215" s="21">
        <f>AD195-Baseline!AD195</f>
        <v>7.3747452306415804</v>
      </c>
      <c r="AE215" s="21">
        <f>AE195-Baseline!AE195</f>
        <v>7.2986360992250763</v>
      </c>
      <c r="AF215" s="21">
        <f>AF195-Baseline!AF195</f>
        <v>7.2219508626341966</v>
      </c>
      <c r="AG215" s="21">
        <f>AG195-Baseline!AG195</f>
        <v>7.1445727120756128</v>
      </c>
      <c r="AH215" s="21">
        <f>AH195-Baseline!AH195</f>
        <v>7.0665900274526239</v>
      </c>
      <c r="AI215" s="21">
        <f>AI195-Baseline!AI195</f>
        <v>6.9883637763830295</v>
      </c>
      <c r="AJ215" s="21">
        <f>AJ195-Baseline!AJ195</f>
        <v>6.943357300200578</v>
      </c>
      <c r="AK215" s="21">
        <f>AK195-Baseline!AK195</f>
        <v>6.8974475543157778</v>
      </c>
      <c r="AL215" s="21">
        <f>AL195-Baseline!AL195</f>
        <v>6.8506984684067591</v>
      </c>
      <c r="AM215" s="21">
        <f>AM195-Baseline!AM195</f>
        <v>6.8031819809394172</v>
      </c>
      <c r="AN215" s="21">
        <f>AN195-Baseline!AN195</f>
        <v>6.754950368369653</v>
      </c>
      <c r="AO215" s="21">
        <f>AO195-Baseline!AO195</f>
        <v>6.7060321559229292</v>
      </c>
      <c r="AP215" s="21">
        <f>AP195-Baseline!AP195</f>
        <v>6.6564738867361939</v>
      </c>
      <c r="AQ215" s="21">
        <f>AQ195-Baseline!AQ195</f>
        <v>6.6063226980812173</v>
      </c>
      <c r="AR215" s="21">
        <f>AR195-Baseline!AR195</f>
        <v>6.5556209280310433</v>
      </c>
      <c r="AS215" s="21">
        <f>AS195-Baseline!AS195</f>
        <v>6.5044072089384812</v>
      </c>
      <c r="AT215" s="21">
        <f>AT195-Baseline!AT195</f>
        <v>6.4527195086140692</v>
      </c>
      <c r="AU215" s="21">
        <f>AU195-Baseline!AU195</f>
        <v>6.4005962165663899</v>
      </c>
      <c r="AV215" s="21">
        <f>AV195-Baseline!AV195</f>
        <v>6.348073831796917</v>
      </c>
      <c r="AW215" s="21">
        <f>AW195-Baseline!AW195</f>
        <v>6.2951871468922409</v>
      </c>
      <c r="AX215" s="21">
        <f>AX195-Baseline!AX195</f>
        <v>6.2419698128721546</v>
      </c>
      <c r="AY215" s="21">
        <f>AY195-Baseline!AY195</f>
        <v>6.1884545210849726</v>
      </c>
      <c r="AZ215" s="21">
        <f>AZ195-Baseline!AZ195</f>
        <v>6.1346728488680693</v>
      </c>
      <c r="BA215" s="21">
        <f>BA195-Baseline!BA195</f>
        <v>6.0806551536533133</v>
      </c>
      <c r="BB215" s="21">
        <f>BB195-Baseline!BB195</f>
        <v>6.026430010852474</v>
      </c>
    </row>
    <row r="216" spans="1:54" outlineLevel="2">
      <c r="A216" s="475"/>
      <c r="B216" s="150" t="s">
        <v>287</v>
      </c>
      <c r="C216" s="19"/>
      <c r="D216" s="135" t="s">
        <v>389</v>
      </c>
      <c r="E216" s="21">
        <f>E196-Baseline!E196</f>
        <v>0.7659222650508658</v>
      </c>
      <c r="F216" s="21">
        <f>F196-Baseline!F196</f>
        <v>0.79619560836616099</v>
      </c>
      <c r="G216" s="21">
        <f>G196-Baseline!G196</f>
        <v>0.8246070790874559</v>
      </c>
      <c r="H216" s="21">
        <f>H196-Baseline!H196</f>
        <v>0.85885724687110343</v>
      </c>
      <c r="I216" s="21">
        <f>I196-Baseline!I196</f>
        <v>0.89159376466485762</v>
      </c>
      <c r="J216" s="21">
        <f>J196-Baseline!J196</f>
        <v>0.91133387370505659</v>
      </c>
      <c r="K216" s="21">
        <f>K196-Baseline!K196</f>
        <v>0.95626684620596558</v>
      </c>
      <c r="L216" s="21">
        <f>L196-Baseline!L196</f>
        <v>1.0043086984369445</v>
      </c>
      <c r="M216" s="21">
        <f>M196-Baseline!M196</f>
        <v>1.0558083942021066</v>
      </c>
      <c r="N216" s="21">
        <f>N196-Baseline!N196</f>
        <v>1.1111613942510326</v>
      </c>
      <c r="O216" s="21">
        <f>O196-Baseline!O196</f>
        <v>1.1708161497153282</v>
      </c>
      <c r="P216" s="21">
        <f>P196-Baseline!P196</f>
        <v>1.2193806977669444</v>
      </c>
      <c r="Q216" s="21">
        <f>Q196-Baseline!Q196</f>
        <v>1.2630886077013255</v>
      </c>
      <c r="R216" s="21">
        <f>R196-Baseline!R196</f>
        <v>1.308118999422206</v>
      </c>
      <c r="S216" s="21">
        <f>S196-Baseline!S196</f>
        <v>1.3545154096234915</v>
      </c>
      <c r="T216" s="21">
        <f>T196-Baseline!T196</f>
        <v>1.4023227547246522</v>
      </c>
      <c r="U216" s="21">
        <f>U196-Baseline!U196</f>
        <v>1.451587375374521</v>
      </c>
      <c r="V216" s="21">
        <f>V196-Baseline!V196</f>
        <v>1.5023570823790213</v>
      </c>
      <c r="W216" s="21">
        <f>W196-Baseline!W196</f>
        <v>1.5546812040984925</v>
      </c>
      <c r="X216" s="21">
        <f>X196-Baseline!X196</f>
        <v>1.6086106353618668</v>
      </c>
      <c r="Y216" s="21">
        <f>Y196-Baseline!Y196</f>
        <v>1.6641978879462842</v>
      </c>
      <c r="Z216" s="21">
        <f>Z196-Baseline!Z196</f>
        <v>1.7214971426725796</v>
      </c>
      <c r="AA216" s="21">
        <f>AA196-Baseline!AA196</f>
        <v>1.7805643031683807</v>
      </c>
      <c r="AB216" s="21">
        <f>AB196-Baseline!AB196</f>
        <v>1.8414570513524258</v>
      </c>
      <c r="AC216" s="21">
        <f>AC196-Baseline!AC196</f>
        <v>3.7748212197378774</v>
      </c>
      <c r="AD216" s="21">
        <f>AD196-Baseline!AD196</f>
        <v>3.903851489130219</v>
      </c>
      <c r="AE216" s="21">
        <f>AE196-Baseline!AE196</f>
        <v>4.0368907752237622</v>
      </c>
      <c r="AF216" s="21">
        <f>AF196-Baseline!AF196</f>
        <v>4.174069530003397</v>
      </c>
      <c r="AG216" s="21">
        <f>AG196-Baseline!AG196</f>
        <v>4.3155223621924881</v>
      </c>
      <c r="AH216" s="21">
        <f>AH196-Baseline!AH196</f>
        <v>4.4613881709963268</v>
      </c>
      <c r="AI216" s="21">
        <f>AI196-Baseline!AI196</f>
        <v>4.6118102841294419</v>
      </c>
      <c r="AJ216" s="21">
        <f>AJ196-Baseline!AJ196</f>
        <v>2.6602764603291451</v>
      </c>
      <c r="AK216" s="21">
        <f>AK196-Baseline!AK196</f>
        <v>2.7095158789360609</v>
      </c>
      <c r="AL216" s="21">
        <f>AL196-Baseline!AL196</f>
        <v>2.7594743517730453</v>
      </c>
      <c r="AM216" s="21">
        <f>AM196-Baseline!AM196</f>
        <v>2.8101677068686199</v>
      </c>
      <c r="AN216" s="21">
        <f>AN196-Baseline!AN196</f>
        <v>2.8616119374344184</v>
      </c>
      <c r="AO216" s="21">
        <f>AO196-Baseline!AO196</f>
        <v>2.9138232077346262</v>
      </c>
      <c r="AP216" s="21">
        <f>AP196-Baseline!AP196</f>
        <v>2.9668178589662384</v>
      </c>
      <c r="AQ216" s="21">
        <f>AQ196-Baseline!AQ196</f>
        <v>3.0206124151533427</v>
      </c>
      <c r="AR216" s="21">
        <f>AR196-Baseline!AR196</f>
        <v>3.0752235890579001</v>
      </c>
      <c r="AS216" s="21">
        <f>AS196-Baseline!AS196</f>
        <v>3.1306682881098631</v>
      </c>
      <c r="AT216" s="21">
        <f>AT196-Baseline!AT196</f>
        <v>3.1869636203593412</v>
      </c>
      <c r="AU216" s="21">
        <f>AU196-Baseline!AU196</f>
        <v>3.2441269004533781</v>
      </c>
      <c r="AV216" s="21">
        <f>AV196-Baseline!AV196</f>
        <v>3.3021756556402528</v>
      </c>
      <c r="AW216" s="21">
        <f>AW196-Baseline!AW196</f>
        <v>3.3611276318035568</v>
      </c>
      <c r="AX216" s="21">
        <f>AX196-Baseline!AX196</f>
        <v>3.4210007995290779</v>
      </c>
      <c r="AY216" s="21">
        <f>AY196-Baseline!AY196</f>
        <v>3.4818133602067856</v>
      </c>
      <c r="AZ216" s="21">
        <f>AZ196-Baseline!AZ196</f>
        <v>3.5435837521706088</v>
      </c>
      <c r="BA216" s="21">
        <f>BA196-Baseline!BA196</f>
        <v>3.6063306568788063</v>
      </c>
      <c r="BB216" s="21">
        <f>BB196-Baseline!BB196</f>
        <v>3.6701886328430593</v>
      </c>
    </row>
    <row r="217" spans="1:54" outlineLevel="2">
      <c r="A217" s="475"/>
      <c r="B217" s="150" t="s">
        <v>290</v>
      </c>
      <c r="C217" s="19"/>
      <c r="D217" s="135"/>
      <c r="E217" s="21">
        <f>E197-Baseline!E197</f>
        <v>14.956085418700702</v>
      </c>
      <c r="F217" s="21">
        <f>F197-Baseline!F197</f>
        <v>14.955550447416737</v>
      </c>
      <c r="G217" s="21">
        <f>G197-Baseline!G197</f>
        <v>14.866867031096293</v>
      </c>
      <c r="H217" s="21">
        <f>H197-Baseline!H197</f>
        <v>14.870883495671707</v>
      </c>
      <c r="I217" s="21">
        <f>I197-Baseline!I197</f>
        <v>14.813409775664329</v>
      </c>
      <c r="J217" s="21">
        <f>J197-Baseline!J197</f>
        <v>14.553712680262828</v>
      </c>
      <c r="K217" s="21">
        <f>K197-Baseline!K197</f>
        <v>14.662224491009461</v>
      </c>
      <c r="L217" s="21">
        <f>L197-Baseline!L197</f>
        <v>14.772432343547081</v>
      </c>
      <c r="M217" s="21">
        <f>M197-Baseline!M197</f>
        <v>14.884496785997991</v>
      </c>
      <c r="N217" s="21">
        <f>N197-Baseline!N197</f>
        <v>14.998591731359431</v>
      </c>
      <c r="O217" s="21">
        <f>O197-Baseline!O197</f>
        <v>15.114905985856188</v>
      </c>
      <c r="P217" s="21">
        <f>P197-Baseline!P197</f>
        <v>15.227167893527533</v>
      </c>
      <c r="Q217" s="21">
        <f>Q197-Baseline!Q197</f>
        <v>15.33823614244303</v>
      </c>
      <c r="R217" s="21">
        <f>R197-Baseline!R197</f>
        <v>15.450748744855289</v>
      </c>
      <c r="S217" s="21">
        <f>S197-Baseline!S197</f>
        <v>15.564798810053436</v>
      </c>
      <c r="T217" s="21">
        <f>T197-Baseline!T197</f>
        <v>15.680483964363573</v>
      </c>
      <c r="U217" s="21">
        <f>U197-Baseline!U197</f>
        <v>15.797906716827409</v>
      </c>
      <c r="V217" s="21">
        <f>V197-Baseline!V197</f>
        <v>15.917174847323057</v>
      </c>
      <c r="W217" s="21">
        <f>W197-Baseline!W197</f>
        <v>16.03840181873721</v>
      </c>
      <c r="X217" s="21">
        <f>X197-Baseline!X197</f>
        <v>16.16170721489754</v>
      </c>
      <c r="Y217" s="21">
        <f>Y197-Baseline!Y197</f>
        <v>16.287217206091341</v>
      </c>
      <c r="Z217" s="21">
        <f>Z197-Baseline!Z197</f>
        <v>16.415065044116673</v>
      </c>
      <c r="AA217" s="21">
        <f>AA197-Baseline!AA197</f>
        <v>16.545391588940806</v>
      </c>
      <c r="AB217" s="21">
        <f>AB197-Baseline!AB197</f>
        <v>16.678345869178763</v>
      </c>
      <c r="AC217" s="21">
        <f>AC197-Baseline!AC197</f>
        <v>32.107269919233126</v>
      </c>
      <c r="AD217" s="21">
        <f>AD197-Baseline!AD197</f>
        <v>32.358047081286244</v>
      </c>
      <c r="AE217" s="21">
        <f>AE197-Baseline!AE197</f>
        <v>32.612148973180219</v>
      </c>
      <c r="AF217" s="21">
        <f>AF197-Baseline!AF197</f>
        <v>32.869784263363115</v>
      </c>
      <c r="AG217" s="21">
        <f>AG197-Baseline!AG197</f>
        <v>33.131172697505043</v>
      </c>
      <c r="AH217" s="21">
        <f>AH197-Baseline!AH197</f>
        <v>33.396545935739042</v>
      </c>
      <c r="AI217" s="21">
        <f>AI197-Baseline!AI197</f>
        <v>33.666148443359489</v>
      </c>
      <c r="AJ217" s="21">
        <f>AJ197-Baseline!AJ197</f>
        <v>34.10499687773796</v>
      </c>
      <c r="AK217" s="21">
        <f>AK197-Baseline!AK197</f>
        <v>34.552119435714538</v>
      </c>
      <c r="AL217" s="21">
        <f>AL197-Baseline!AL197</f>
        <v>35.007902484788509</v>
      </c>
      <c r="AM217" s="21">
        <f>AM197-Baseline!AM197</f>
        <v>35.472756220246893</v>
      </c>
      <c r="AN217" s="21">
        <f>AN197-Baseline!AN197</f>
        <v>35.947116409990528</v>
      </c>
      <c r="AO217" s="21">
        <f>AO197-Baseline!AO197</f>
        <v>36.43144626492434</v>
      </c>
      <c r="AP217" s="21">
        <f>AP197-Baseline!AP197</f>
        <v>36.926238444108392</v>
      </c>
      <c r="AQ217" s="21">
        <f>AQ197-Baseline!AQ197</f>
        <v>37.432017204536479</v>
      </c>
      <c r="AR217" s="21">
        <f>AR197-Baseline!AR197</f>
        <v>37.94934070613003</v>
      </c>
      <c r="AS217" s="21">
        <f>AS197-Baseline!AS197</f>
        <v>38.478803483300403</v>
      </c>
      <c r="AT217" s="21">
        <f>AT197-Baseline!AT197</f>
        <v>39.021039095267717</v>
      </c>
      <c r="AU217" s="21">
        <f>AU197-Baseline!AU197</f>
        <v>39.576722968207427</v>
      </c>
      <c r="AV217" s="21">
        <f>AV197-Baseline!AV197</f>
        <v>40.146575443249908</v>
      </c>
      <c r="AW217" s="21">
        <f>AW197-Baseline!AW197</f>
        <v>40.731365045382674</v>
      </c>
      <c r="AX217" s="21">
        <f>AX197-Baseline!AX197</f>
        <v>41.331911989399934</v>
      </c>
      <c r="AY217" s="21">
        <f>AY197-Baseline!AY197</f>
        <v>41.949091940221976</v>
      </c>
      <c r="AZ217" s="21">
        <f>AZ197-Baseline!AZ197</f>
        <v>42.583840046170664</v>
      </c>
      <c r="BA217" s="21">
        <f>BA197-Baseline!BA197</f>
        <v>43.237155265143663</v>
      </c>
      <c r="BB217" s="21">
        <f>BB197-Baseline!BB197</f>
        <v>43.904812544270932</v>
      </c>
    </row>
    <row r="218" spans="1:54" outlineLevel="2">
      <c r="A218" s="476"/>
      <c r="B218" s="150" t="s">
        <v>476</v>
      </c>
      <c r="C218" s="19"/>
      <c r="D218" s="135" t="s">
        <v>389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4" t="s">
        <v>497</v>
      </c>
      <c r="B220" s="150" t="s">
        <v>498</v>
      </c>
      <c r="C220" s="19"/>
      <c r="D220" s="135" t="s">
        <v>389</v>
      </c>
      <c r="E220" s="21">
        <f>E200-Baseline!E200</f>
        <v>23.012585169923298</v>
      </c>
      <c r="F220" s="21">
        <f>F200-Baseline!F200</f>
        <v>22.968653743314576</v>
      </c>
      <c r="G220" s="21">
        <f>G200-Baseline!G200</f>
        <v>22.812636010216291</v>
      </c>
      <c r="H220" s="21">
        <f>H200-Baseline!H200</f>
        <v>22.755562496288952</v>
      </c>
      <c r="I220" s="21">
        <f>I200-Baseline!I200</f>
        <v>22.655769478945089</v>
      </c>
      <c r="J220" s="21">
        <f>J200-Baseline!J200</f>
        <v>22.34008251381994</v>
      </c>
      <c r="K220" s="21">
        <f>K200-Baseline!K200</f>
        <v>22.404280127166615</v>
      </c>
      <c r="L220" s="21">
        <f>L200-Baseline!L200</f>
        <v>22.492239575307938</v>
      </c>
      <c r="M220" s="21">
        <f>M200-Baseline!M200</f>
        <v>22.584960963284139</v>
      </c>
      <c r="N220" s="21">
        <f>N200-Baseline!N200</f>
        <v>22.665321477444746</v>
      </c>
      <c r="O220" s="21">
        <f>O200-Baseline!O200</f>
        <v>22.769970185378298</v>
      </c>
      <c r="P220" s="21">
        <f>P200-Baseline!P200</f>
        <v>22.859107226514453</v>
      </c>
      <c r="Q220" s="21">
        <f>Q200-Baseline!Q200</f>
        <v>22.941884078731931</v>
      </c>
      <c r="R220" s="21">
        <f>R200-Baseline!R200</f>
        <v>23.043283089353174</v>
      </c>
      <c r="S220" s="21">
        <f>S200-Baseline!S200</f>
        <v>23.130889479440519</v>
      </c>
      <c r="T220" s="21">
        <f>T200-Baseline!T200</f>
        <v>23.221403544646336</v>
      </c>
      <c r="U220" s="21">
        <f>U200-Baseline!U200</f>
        <v>23.315023113423401</v>
      </c>
      <c r="V220" s="21">
        <f>V200-Baseline!V200</f>
        <v>23.42656159943013</v>
      </c>
      <c r="W220" s="21">
        <f>W200-Baseline!W200</f>
        <v>23.526651947336301</v>
      </c>
      <c r="X220" s="21">
        <f>X200-Baseline!X200</f>
        <v>23.644394140657901</v>
      </c>
      <c r="Y220" s="21">
        <f>Y200-Baseline!Y200</f>
        <v>23.75184082227387</v>
      </c>
      <c r="Z220" s="21">
        <f>Z200-Baseline!Z200</f>
        <v>23.876729265785663</v>
      </c>
      <c r="AA220" s="21">
        <f>AA200-Baseline!AA200</f>
        <v>24.005400745965858</v>
      </c>
      <c r="AB220" s="21">
        <f>AB200-Baseline!AB200</f>
        <v>24.138119319950309</v>
      </c>
      <c r="AC220" s="21">
        <f>AC200-Baseline!AC200</f>
        <v>41.43611223776557</v>
      </c>
      <c r="AD220" s="21">
        <f>AD200-Baseline!AD200</f>
        <v>41.752098964426004</v>
      </c>
      <c r="AE220" s="21">
        <f>AE200-Baseline!AE200</f>
        <v>42.07642257937718</v>
      </c>
      <c r="AF220" s="21">
        <f>AF200-Baseline!AF200</f>
        <v>42.407885567425247</v>
      </c>
      <c r="AG220" s="21">
        <f>AG200-Baseline!AG200</f>
        <v>42.74704535305375</v>
      </c>
      <c r="AH220" s="21">
        <f>AH200-Baseline!AH200</f>
        <v>43.094495588034349</v>
      </c>
      <c r="AI220" s="21">
        <f>AI200-Baseline!AI200</f>
        <v>43.450899352948063</v>
      </c>
      <c r="AJ220" s="21">
        <f>AJ200-Baseline!AJ200</f>
        <v>41.89944480088274</v>
      </c>
      <c r="AK220" s="21">
        <f>AK200-Baseline!AK200</f>
        <v>42.356529904373517</v>
      </c>
      <c r="AL220" s="21">
        <f>AL200-Baseline!AL200</f>
        <v>42.822585327784239</v>
      </c>
      <c r="AM220" s="21">
        <f>AM200-Baseline!AM200</f>
        <v>43.298091272926925</v>
      </c>
      <c r="AN220" s="21">
        <f>AN200-Baseline!AN200</f>
        <v>43.783521770441212</v>
      </c>
      <c r="AO220" s="21">
        <f>AO200-Baseline!AO200</f>
        <v>44.279365033344334</v>
      </c>
      <c r="AP220" s="21">
        <f>AP200-Baseline!AP200</f>
        <v>44.786160857838084</v>
      </c>
      <c r="AQ220" s="21">
        <f>AQ200-Baseline!AQ200</f>
        <v>45.304484658014175</v>
      </c>
      <c r="AR220" s="21">
        <f>AR200-Baseline!AR200</f>
        <v>45.834935585541118</v>
      </c>
      <c r="AS220" s="21">
        <f>AS200-Baseline!AS200</f>
        <v>46.37814712925173</v>
      </c>
      <c r="AT220" s="21">
        <f>AT200-Baseline!AT200</f>
        <v>46.934793269682409</v>
      </c>
      <c r="AU220" s="21">
        <f>AU200-Baseline!AU200</f>
        <v>47.50559091532272</v>
      </c>
      <c r="AV220" s="21">
        <f>AV200-Baseline!AV200</f>
        <v>48.091300289615788</v>
      </c>
      <c r="AW220" s="21">
        <f>AW200-Baseline!AW200</f>
        <v>48.692728467928582</v>
      </c>
      <c r="AX220" s="21">
        <f>AX200-Baseline!AX200</f>
        <v>49.310734031470361</v>
      </c>
      <c r="AY220" s="21">
        <f>AY200-Baseline!AY200</f>
        <v>49.946230770286988</v>
      </c>
      <c r="AZ220" s="21">
        <f>AZ200-Baseline!AZ200</f>
        <v>50.60019141081618</v>
      </c>
      <c r="BA220" s="21">
        <f>BA200-Baseline!BA200</f>
        <v>51.273651876986747</v>
      </c>
      <c r="BB220" s="21">
        <f>BB200-Baseline!BB200</f>
        <v>51.962538775090401</v>
      </c>
    </row>
    <row r="221" spans="1:54" outlineLevel="2">
      <c r="A221" s="475"/>
      <c r="B221" s="150" t="s">
        <v>499</v>
      </c>
      <c r="C221" s="19"/>
      <c r="D221" s="135" t="s">
        <v>389</v>
      </c>
      <c r="E221" s="21">
        <f>E201-Baseline!E201</f>
        <v>19.895790014798131</v>
      </c>
      <c r="F221" s="21">
        <f>F201-Baseline!F201</f>
        <v>19.867766486796739</v>
      </c>
      <c r="G221" s="21">
        <f>G201-Baseline!G201</f>
        <v>19.750654979903871</v>
      </c>
      <c r="H221" s="21">
        <f>H201-Baseline!H201</f>
        <v>19.733107218361447</v>
      </c>
      <c r="I221" s="21">
        <f>I201-Baseline!I201</f>
        <v>19.65342004259012</v>
      </c>
      <c r="J221" s="21">
        <f>J201-Baseline!J201</f>
        <v>19.359406194336504</v>
      </c>
      <c r="K221" s="21">
        <f>K201-Baseline!K201</f>
        <v>19.463164476461976</v>
      </c>
      <c r="L221" s="21">
        <f>L201-Baseline!L201</f>
        <v>19.572517409948706</v>
      </c>
      <c r="M221" s="21">
        <f>M201-Baseline!M201</f>
        <v>19.687959242736728</v>
      </c>
      <c r="N221" s="21">
        <f>N201-Baseline!N201</f>
        <v>19.81004441652334</v>
      </c>
      <c r="O221" s="21">
        <f>O201-Baseline!O201</f>
        <v>19.939395582293336</v>
      </c>
      <c r="P221" s="21">
        <f>P201-Baseline!P201</f>
        <v>20.054334834255947</v>
      </c>
      <c r="Q221" s="21">
        <f>Q201-Baseline!Q201</f>
        <v>20.163940452503123</v>
      </c>
      <c r="R221" s="21">
        <f>R201-Baseline!R201</f>
        <v>20.27701589407863</v>
      </c>
      <c r="S221" s="21">
        <f>S201-Baseline!S201</f>
        <v>20.393069387272543</v>
      </c>
      <c r="T221" s="21">
        <f>T201-Baseline!T201</f>
        <v>20.512856924991766</v>
      </c>
      <c r="U221" s="21">
        <f>U201-Baseline!U201</f>
        <v>20.636514389182206</v>
      </c>
      <c r="V221" s="21">
        <f>V201-Baseline!V201</f>
        <v>20.764184684524324</v>
      </c>
      <c r="W221" s="21">
        <f>W201-Baseline!W201</f>
        <v>20.896018182225863</v>
      </c>
      <c r="X221" s="21">
        <f>X201-Baseline!X201</f>
        <v>21.032173212025533</v>
      </c>
      <c r="Y221" s="21">
        <f>Y201-Baseline!Y201</f>
        <v>21.172816564218721</v>
      </c>
      <c r="Z221" s="21">
        <f>Z201-Baseline!Z201</f>
        <v>21.318124033319165</v>
      </c>
      <c r="AA221" s="21">
        <f>AA201-Baseline!AA201</f>
        <v>21.468280992189015</v>
      </c>
      <c r="AB221" s="21">
        <f>AB201-Baseline!AB201</f>
        <v>21.623483005677684</v>
      </c>
      <c r="AC221" s="21">
        <f>AC201-Baseline!AC201</f>
        <v>38.946108959110092</v>
      </c>
      <c r="AD221" s="21">
        <f>AD201-Baseline!AD201</f>
        <v>39.286655095279279</v>
      </c>
      <c r="AE221" s="21">
        <f>AE201-Baseline!AE201</f>
        <v>39.634775386858792</v>
      </c>
      <c r="AF221" s="21">
        <f>AF201-Baseline!AF201</f>
        <v>39.990705513781698</v>
      </c>
      <c r="AG221" s="21">
        <f>AG201-Baseline!AG201</f>
        <v>40.354752964305263</v>
      </c>
      <c r="AH221" s="21">
        <f>AH201-Baseline!AH201</f>
        <v>40.727310018815871</v>
      </c>
      <c r="AI221" s="21">
        <f>AI201-Baseline!AI201</f>
        <v>41.108877240654742</v>
      </c>
      <c r="AJ221" s="21">
        <f>AJ201-Baseline!AJ201</f>
        <v>39.571481755592764</v>
      </c>
      <c r="AK221" s="21">
        <f>AK201-Baseline!AK201</f>
        <v>40.043020531747601</v>
      </c>
      <c r="AL221" s="21">
        <f>AL201-Baseline!AL201</f>
        <v>40.523843417726106</v>
      </c>
      <c r="AM221" s="21">
        <f>AM201-Baseline!AM201</f>
        <v>41.01439684623233</v>
      </c>
      <c r="AN221" s="21">
        <f>AN201-Baseline!AN201</f>
        <v>41.5151465029181</v>
      </c>
      <c r="AO221" s="21">
        <f>AO201-Baseline!AO201</f>
        <v>42.026577838213491</v>
      </c>
      <c r="AP221" s="21">
        <f>AP201-Baseline!AP201</f>
        <v>42.549212000099267</v>
      </c>
      <c r="AQ221" s="21">
        <f>AQ201-Baseline!AQ201</f>
        <v>43.083602180566395</v>
      </c>
      <c r="AR221" s="21">
        <f>AR201-Baseline!AR201</f>
        <v>43.630334127479898</v>
      </c>
      <c r="AS221" s="21">
        <f>AS201-Baseline!AS201</f>
        <v>44.190028985325469</v>
      </c>
      <c r="AT221" s="21">
        <f>AT201-Baseline!AT201</f>
        <v>44.763346963991275</v>
      </c>
      <c r="AU221" s="21">
        <f>AU201-Baseline!AU201</f>
        <v>45.350990547781336</v>
      </c>
      <c r="AV221" s="21">
        <f>AV201-Baseline!AV201</f>
        <v>45.953706777516288</v>
      </c>
      <c r="AW221" s="21">
        <f>AW201-Baseline!AW201</f>
        <v>46.572290585688542</v>
      </c>
      <c r="AX221" s="21">
        <f>AX201-Baseline!AX201</f>
        <v>47.207588495638255</v>
      </c>
      <c r="AY221" s="21">
        <f>AY201-Baseline!AY201</f>
        <v>47.860502447505262</v>
      </c>
      <c r="AZ221" s="21">
        <f>AZ201-Baseline!AZ201</f>
        <v>48.531993785117905</v>
      </c>
      <c r="BA221" s="21">
        <f>BA201-Baseline!BA201</f>
        <v>49.223087551990375</v>
      </c>
      <c r="BB221" s="21">
        <f>BB201-Baseline!BB201</f>
        <v>49.929700076313559</v>
      </c>
    </row>
    <row r="222" spans="1:54" outlineLevel="2">
      <c r="A222" s="476"/>
      <c r="B222" s="150" t="s">
        <v>500</v>
      </c>
      <c r="C222" s="19"/>
      <c r="D222" s="135" t="s">
        <v>389</v>
      </c>
      <c r="E222" s="21">
        <f>E202-Baseline!E202</f>
        <v>26.149142603036438</v>
      </c>
      <c r="F222" s="21">
        <f>F202-Baseline!F202</f>
        <v>26.057871867665629</v>
      </c>
      <c r="G222" s="21">
        <f>G202-Baseline!G202</f>
        <v>25.878077397603846</v>
      </c>
      <c r="H222" s="21">
        <f>H202-Baseline!H202</f>
        <v>25.798588980910225</v>
      </c>
      <c r="I222" s="21">
        <f>I202-Baseline!I202</f>
        <v>25.657482844529511</v>
      </c>
      <c r="J222" s="21">
        <f>J202-Baseline!J202</f>
        <v>25.302636500389127</v>
      </c>
      <c r="K222" s="21">
        <f>K202-Baseline!K202</f>
        <v>25.351495657867737</v>
      </c>
      <c r="L222" s="21">
        <f>L202-Baseline!L202</f>
        <v>25.406457027797931</v>
      </c>
      <c r="M222" s="21">
        <f>M202-Baseline!M202</f>
        <v>25.468010166751675</v>
      </c>
      <c r="N222" s="21">
        <f>N202-Baseline!N202</f>
        <v>25.536704869700404</v>
      </c>
      <c r="O222" s="21">
        <f>O202-Baseline!O202</f>
        <v>25.613159180679062</v>
      </c>
      <c r="P222" s="21">
        <f>P202-Baseline!P202</f>
        <v>25.675690630886756</v>
      </c>
      <c r="Q222" s="21">
        <f>Q202-Baseline!Q202</f>
        <v>25.733372976564283</v>
      </c>
      <c r="R222" s="21">
        <f>R202-Baseline!R202</f>
        <v>25.795005198732845</v>
      </c>
      <c r="S222" s="21">
        <f>S202-Baseline!S202</f>
        <v>25.858861004912878</v>
      </c>
      <c r="T222" s="21">
        <f>T202-Baseline!T202</f>
        <v>25.926945071434943</v>
      </c>
      <c r="U222" s="21">
        <f>U202-Baseline!U202</f>
        <v>25.999388601065093</v>
      </c>
      <c r="V222" s="21">
        <f>V202-Baseline!V202</f>
        <v>26.07632986008133</v>
      </c>
      <c r="W222" s="21">
        <f>W202-Baseline!W202</f>
        <v>26.157914632621623</v>
      </c>
      <c r="X222" s="21">
        <f>X202-Baseline!X202</f>
        <v>26.244296699372249</v>
      </c>
      <c r="Y222" s="21">
        <f>Y202-Baseline!Y202</f>
        <v>26.335638347041353</v>
      </c>
      <c r="Z222" s="21">
        <f>Z202-Baseline!Z202</f>
        <v>26.432110906401039</v>
      </c>
      <c r="AA222" s="21">
        <f>AA202-Baseline!AA202</f>
        <v>26.533895334416734</v>
      </c>
      <c r="AB222" s="21">
        <f>AB202-Baseline!AB202</f>
        <v>26.641182814449991</v>
      </c>
      <c r="AC222" s="21">
        <f>AC202-Baseline!AC202</f>
        <v>43.913151759761746</v>
      </c>
      <c r="AD222" s="21">
        <f>AD202-Baseline!AD202</f>
        <v>44.203151915756067</v>
      </c>
      <c r="AE222" s="21">
        <f>AE202-Baseline!AE202</f>
        <v>44.500532786421161</v>
      </c>
      <c r="AF222" s="21">
        <f>AF202-Baseline!AF202</f>
        <v>44.805339422319022</v>
      </c>
      <c r="AG222" s="21">
        <f>AG202-Baseline!AG202</f>
        <v>45.117801439104007</v>
      </c>
      <c r="AH222" s="21">
        <f>AH202-Baseline!AH202</f>
        <v>45.438370037217112</v>
      </c>
      <c r="AI222" s="21">
        <f>AI202-Baseline!AI202</f>
        <v>45.767786425022095</v>
      </c>
      <c r="AJ222" s="21">
        <f>AJ202-Baseline!AJ202</f>
        <v>44.200386622513925</v>
      </c>
      <c r="AK222" s="21">
        <f>AK202-Baseline!AK202</f>
        <v>44.641318901417961</v>
      </c>
      <c r="AL222" s="21">
        <f>AL202-Baseline!AL202</f>
        <v>45.090975730128783</v>
      </c>
      <c r="AM222" s="21">
        <f>AM202-Baseline!AM202</f>
        <v>45.549851500332068</v>
      </c>
      <c r="AN222" s="21">
        <f>AN202-Baseline!AN202</f>
        <v>46.018446748644692</v>
      </c>
      <c r="AO222" s="21">
        <f>AO202-Baseline!AO202</f>
        <v>46.49726594231479</v>
      </c>
      <c r="AP222" s="21">
        <f>AP202-Baseline!AP202</f>
        <v>46.986861258081738</v>
      </c>
      <c r="AQ222" s="21">
        <f>AQ202-Baseline!AQ202</f>
        <v>47.487817312784543</v>
      </c>
      <c r="AR222" s="21">
        <f>AR202-Baseline!AR202</f>
        <v>48.000748079670082</v>
      </c>
      <c r="AS222" s="21">
        <f>AS202-Baseline!AS202</f>
        <v>48.526300458125604</v>
      </c>
      <c r="AT222" s="21">
        <f>AT202-Baseline!AT202</f>
        <v>49.065159969913232</v>
      </c>
      <c r="AU222" s="21">
        <f>AU202-Baseline!AU202</f>
        <v>49.618054692342717</v>
      </c>
      <c r="AV222" s="21">
        <f>AV202-Baseline!AV202</f>
        <v>50.185755998902351</v>
      </c>
      <c r="AW222" s="21">
        <f>AW202-Baseline!AW202</f>
        <v>50.76908201714221</v>
      </c>
      <c r="AX222" s="21">
        <f>AX202-Baseline!AX202</f>
        <v>51.368901704415705</v>
      </c>
      <c r="AY222" s="21">
        <f>AY202-Baseline!AY202</f>
        <v>51.986138795094867</v>
      </c>
      <c r="AZ222" s="21">
        <f>AZ202-Baseline!AZ202</f>
        <v>52.621775684566316</v>
      </c>
      <c r="BA222" s="21">
        <f>BA202-Baseline!BA202</f>
        <v>53.276857654632153</v>
      </c>
      <c r="BB222" s="21">
        <f>BB202-Baseline!BB202</f>
        <v>53.947320083757774</v>
      </c>
    </row>
    <row r="223" spans="1:54" outlineLevel="2">
      <c r="B223" s="19"/>
      <c r="C223" s="19"/>
      <c r="D223" s="19"/>
      <c r="E223" s="15"/>
    </row>
    <row r="224" spans="1:54" outlineLevel="2">
      <c r="A224" s="474" t="s">
        <v>501</v>
      </c>
      <c r="B224" s="150" t="s">
        <v>498</v>
      </c>
      <c r="C224" s="19"/>
      <c r="D224" s="135" t="s">
        <v>389</v>
      </c>
      <c r="E224" s="21">
        <f>E204-Baseline!E204</f>
        <v>23.012585169923298</v>
      </c>
      <c r="F224" s="21">
        <f>F204-Baseline!F204</f>
        <v>45.981238913237874</v>
      </c>
      <c r="G224" s="21">
        <f>G204-Baseline!G204</f>
        <v>68.793874923454169</v>
      </c>
      <c r="H224" s="21">
        <f>H204-Baseline!H204</f>
        <v>91.549437419743128</v>
      </c>
      <c r="I224" s="21">
        <f>I204-Baseline!I204</f>
        <v>114.20520689868822</v>
      </c>
      <c r="J224" s="21">
        <f>J204-Baseline!J204</f>
        <v>136.54528941250817</v>
      </c>
      <c r="K224" s="21">
        <f>K204-Baseline!K204</f>
        <v>158.94956953967477</v>
      </c>
      <c r="L224" s="21">
        <f>L204-Baseline!L204</f>
        <v>181.4418091149827</v>
      </c>
      <c r="M224" s="21">
        <f>M204-Baseline!M204</f>
        <v>204.02677007826685</v>
      </c>
      <c r="N224" s="21">
        <f>N204-Baseline!N204</f>
        <v>226.69209155571158</v>
      </c>
      <c r="O224" s="21">
        <f>O204-Baseline!O204</f>
        <v>249.46206174108988</v>
      </c>
      <c r="P224" s="21">
        <f>P204-Baseline!P204</f>
        <v>272.32116896760431</v>
      </c>
      <c r="Q224" s="21">
        <f>Q204-Baseline!Q204</f>
        <v>295.26305304633627</v>
      </c>
      <c r="R224" s="21">
        <f>R204-Baseline!R204</f>
        <v>318.30633613568943</v>
      </c>
      <c r="S224" s="21">
        <f>S204-Baseline!S204</f>
        <v>341.43722561512993</v>
      </c>
      <c r="T224" s="21">
        <f>T204-Baseline!T204</f>
        <v>364.6586291597763</v>
      </c>
      <c r="U224" s="21">
        <f>U204-Baseline!U204</f>
        <v>387.97365227319972</v>
      </c>
      <c r="V224" s="21">
        <f>V204-Baseline!V204</f>
        <v>411.40021387262982</v>
      </c>
      <c r="W224" s="21">
        <f>W204-Baseline!W204</f>
        <v>434.92686581996611</v>
      </c>
      <c r="X224" s="21">
        <f>X204-Baseline!X204</f>
        <v>458.57125996062399</v>
      </c>
      <c r="Y224" s="21">
        <f>Y204-Baseline!Y204</f>
        <v>482.32310078289788</v>
      </c>
      <c r="Z224" s="21">
        <f>Z204-Baseline!Z204</f>
        <v>506.19983004868357</v>
      </c>
      <c r="AA224" s="21">
        <f>AA204-Baseline!AA204</f>
        <v>530.20523079464942</v>
      </c>
      <c r="AB224" s="21">
        <f>AB204-Baseline!AB204</f>
        <v>554.34335011459973</v>
      </c>
      <c r="AC224" s="21">
        <f>AC204-Baseline!AC204</f>
        <v>595.77946235236527</v>
      </c>
      <c r="AD224" s="21">
        <f>AD204-Baseline!AD204</f>
        <v>637.53156131679123</v>
      </c>
      <c r="AE224" s="21">
        <f>AE204-Baseline!AE204</f>
        <v>679.60798389616843</v>
      </c>
      <c r="AF224" s="21">
        <f>AF204-Baseline!AF204</f>
        <v>722.01586946359373</v>
      </c>
      <c r="AG224" s="21">
        <f>AG204-Baseline!AG204</f>
        <v>764.76291481664748</v>
      </c>
      <c r="AH224" s="21">
        <f>AH204-Baseline!AH204</f>
        <v>807.85741040468179</v>
      </c>
      <c r="AI224" s="21">
        <f>AI204-Baseline!AI204</f>
        <v>851.3083097576299</v>
      </c>
      <c r="AJ224" s="21">
        <f>AJ204-Baseline!AJ204</f>
        <v>893.20775455851265</v>
      </c>
      <c r="AK224" s="21">
        <f>AK204-Baseline!AK204</f>
        <v>935.56428446288612</v>
      </c>
      <c r="AL224" s="21">
        <f>AL204-Baseline!AL204</f>
        <v>978.3868697906704</v>
      </c>
      <c r="AM224" s="21">
        <f>AM204-Baseline!AM204</f>
        <v>1021.6849610635974</v>
      </c>
      <c r="AN224" s="21">
        <f>AN204-Baseline!AN204</f>
        <v>1065.4684828340387</v>
      </c>
      <c r="AO224" s="21">
        <f>AO204-Baseline!AO204</f>
        <v>1109.7478478673829</v>
      </c>
      <c r="AP224" s="21">
        <f>AP204-Baseline!AP204</f>
        <v>1154.5340087252209</v>
      </c>
      <c r="AQ224" s="21">
        <f>AQ204-Baseline!AQ204</f>
        <v>1199.8384933832351</v>
      </c>
      <c r="AR224" s="21">
        <f>AR204-Baseline!AR204</f>
        <v>1245.6734289687763</v>
      </c>
      <c r="AS224" s="21">
        <f>AS204-Baseline!AS204</f>
        <v>1292.0515760980281</v>
      </c>
      <c r="AT224" s="21">
        <f>AT204-Baseline!AT204</f>
        <v>1338.9863693677105</v>
      </c>
      <c r="AU224" s="21">
        <f>AU204-Baseline!AU204</f>
        <v>1386.4919602830332</v>
      </c>
      <c r="AV224" s="21">
        <f>AV204-Baseline!AV204</f>
        <v>1434.5832605726491</v>
      </c>
      <c r="AW224" s="21">
        <f>AW204-Baseline!AW204</f>
        <v>1483.2759890405778</v>
      </c>
      <c r="AX224" s="21">
        <f>AX204-Baseline!AX204</f>
        <v>1532.5867230720482</v>
      </c>
      <c r="AY224" s="21">
        <f>AY204-Baseline!AY204</f>
        <v>1582.5329538423352</v>
      </c>
      <c r="AZ224" s="21">
        <f>AZ204-Baseline!AZ204</f>
        <v>1633.1331452531515</v>
      </c>
      <c r="BA224" s="21">
        <f>BA204-Baseline!BA204</f>
        <v>1684.4067971301383</v>
      </c>
      <c r="BB224" s="21">
        <f>BB204-Baseline!BB204</f>
        <v>1736.3693359052288</v>
      </c>
    </row>
    <row r="225" spans="1:54" outlineLevel="2">
      <c r="A225" s="475"/>
      <c r="B225" s="150" t="s">
        <v>499</v>
      </c>
      <c r="C225" s="19"/>
      <c r="D225" s="135" t="s">
        <v>389</v>
      </c>
      <c r="E225" s="21">
        <f>E205-Baseline!E205</f>
        <v>19.895790014798131</v>
      </c>
      <c r="F225" s="21">
        <f>F205-Baseline!F205</f>
        <v>39.76355650159487</v>
      </c>
      <c r="G225" s="21">
        <f>G205-Baseline!G205</f>
        <v>59.514211481498741</v>
      </c>
      <c r="H225" s="21">
        <f>H205-Baseline!H205</f>
        <v>79.247318699860188</v>
      </c>
      <c r="I225" s="21">
        <f>I205-Baseline!I205</f>
        <v>98.900738742450301</v>
      </c>
      <c r="J225" s="21">
        <f>J205-Baseline!J205</f>
        <v>118.2601449367868</v>
      </c>
      <c r="K225" s="21">
        <f>K205-Baseline!K205</f>
        <v>137.72330941324878</v>
      </c>
      <c r="L225" s="21">
        <f>L205-Baseline!L205</f>
        <v>157.2958268231975</v>
      </c>
      <c r="M225" s="21">
        <f>M205-Baseline!M205</f>
        <v>176.98378606593423</v>
      </c>
      <c r="N225" s="21">
        <f>N205-Baseline!N205</f>
        <v>196.79383048245757</v>
      </c>
      <c r="O225" s="21">
        <f>O205-Baseline!O205</f>
        <v>216.73322606475091</v>
      </c>
      <c r="P225" s="21">
        <f>P205-Baseline!P205</f>
        <v>236.78756089900685</v>
      </c>
      <c r="Q225" s="21">
        <f>Q205-Baseline!Q205</f>
        <v>256.95150135150999</v>
      </c>
      <c r="R225" s="21">
        <f>R205-Baseline!R205</f>
        <v>277.22851724558859</v>
      </c>
      <c r="S225" s="21">
        <f>S205-Baseline!S205</f>
        <v>297.62158663286112</v>
      </c>
      <c r="T225" s="21">
        <f>T205-Baseline!T205</f>
        <v>318.13444355785288</v>
      </c>
      <c r="U225" s="21">
        <f>U205-Baseline!U205</f>
        <v>338.77095794703507</v>
      </c>
      <c r="V225" s="21">
        <f>V205-Baseline!V205</f>
        <v>359.53514263155938</v>
      </c>
      <c r="W225" s="21">
        <f>W205-Baseline!W205</f>
        <v>380.43116081378525</v>
      </c>
      <c r="X225" s="21">
        <f>X205-Baseline!X205</f>
        <v>401.46333402581081</v>
      </c>
      <c r="Y225" s="21">
        <f>Y205-Baseline!Y205</f>
        <v>422.6361505900295</v>
      </c>
      <c r="Z225" s="21">
        <f>Z205-Baseline!Z205</f>
        <v>443.95427462334868</v>
      </c>
      <c r="AA225" s="21">
        <f>AA205-Baseline!AA205</f>
        <v>465.4225556155377</v>
      </c>
      <c r="AB225" s="21">
        <f>AB205-Baseline!AB205</f>
        <v>487.04603862121542</v>
      </c>
      <c r="AC225" s="21">
        <f>AC205-Baseline!AC205</f>
        <v>525.99214758032554</v>
      </c>
      <c r="AD225" s="21">
        <f>AD205-Baseline!AD205</f>
        <v>565.27880267560477</v>
      </c>
      <c r="AE225" s="21">
        <f>AE205-Baseline!AE205</f>
        <v>604.91357806246356</v>
      </c>
      <c r="AF225" s="21">
        <f>AF205-Baseline!AF205</f>
        <v>644.90428357624523</v>
      </c>
      <c r="AG225" s="21">
        <f>AG205-Baseline!AG205</f>
        <v>685.25903654055048</v>
      </c>
      <c r="AH225" s="21">
        <f>AH205-Baseline!AH205</f>
        <v>725.98634655936632</v>
      </c>
      <c r="AI225" s="21">
        <f>AI205-Baseline!AI205</f>
        <v>767.09522380002102</v>
      </c>
      <c r="AJ225" s="21">
        <f>AJ205-Baseline!AJ205</f>
        <v>806.66670555561382</v>
      </c>
      <c r="AK225" s="21">
        <f>AK205-Baseline!AK205</f>
        <v>846.70972608736145</v>
      </c>
      <c r="AL225" s="21">
        <f>AL205-Baseline!AL205</f>
        <v>887.23356950508753</v>
      </c>
      <c r="AM225" s="21">
        <f>AM205-Baseline!AM205</f>
        <v>928.24796635131986</v>
      </c>
      <c r="AN225" s="21">
        <f>AN205-Baseline!AN205</f>
        <v>969.76311285423799</v>
      </c>
      <c r="AO225" s="21">
        <f>AO205-Baseline!AO205</f>
        <v>1011.7896906924515</v>
      </c>
      <c r="AP225" s="21">
        <f>AP205-Baseline!AP205</f>
        <v>1054.3389026925508</v>
      </c>
      <c r="AQ225" s="21">
        <f>AQ205-Baseline!AQ205</f>
        <v>1097.4225048731173</v>
      </c>
      <c r="AR225" s="21">
        <f>AR205-Baseline!AR205</f>
        <v>1141.0528390005973</v>
      </c>
      <c r="AS225" s="21">
        <f>AS205-Baseline!AS205</f>
        <v>1185.2428679859227</v>
      </c>
      <c r="AT225" s="21">
        <f>AT205-Baseline!AT205</f>
        <v>1230.006214949914</v>
      </c>
      <c r="AU225" s="21">
        <f>AU205-Baseline!AU205</f>
        <v>1275.3572054976953</v>
      </c>
      <c r="AV225" s="21">
        <f>AV205-Baseline!AV205</f>
        <v>1321.3109122752116</v>
      </c>
      <c r="AW225" s="21">
        <f>AW205-Baseline!AW205</f>
        <v>1367.8832028609002</v>
      </c>
      <c r="AX225" s="21">
        <f>AX205-Baseline!AX205</f>
        <v>1415.0907913565384</v>
      </c>
      <c r="AY225" s="21">
        <f>AY205-Baseline!AY205</f>
        <v>1462.9512938040436</v>
      </c>
      <c r="AZ225" s="21">
        <f>AZ205-Baseline!AZ205</f>
        <v>1511.4832875891616</v>
      </c>
      <c r="BA225" s="21">
        <f>BA205-Baseline!BA205</f>
        <v>1560.706375141152</v>
      </c>
      <c r="BB225" s="21">
        <f>BB205-Baseline!BB205</f>
        <v>1610.6360752174655</v>
      </c>
    </row>
    <row r="226" spans="1:54" outlineLevel="2">
      <c r="A226" s="476"/>
      <c r="B226" s="150" t="s">
        <v>500</v>
      </c>
      <c r="C226" s="19"/>
      <c r="D226" s="135" t="s">
        <v>389</v>
      </c>
      <c r="E226" s="21">
        <f>E206-Baseline!E206</f>
        <v>26.149142603036438</v>
      </c>
      <c r="F226" s="21">
        <f>F206-Baseline!F206</f>
        <v>52.207014470702063</v>
      </c>
      <c r="G226" s="21">
        <f>G206-Baseline!G206</f>
        <v>78.085091868305909</v>
      </c>
      <c r="H226" s="21">
        <f>H206-Baseline!H206</f>
        <v>103.88368084921613</v>
      </c>
      <c r="I226" s="21">
        <f>I206-Baseline!I206</f>
        <v>129.54116369374566</v>
      </c>
      <c r="J226" s="21">
        <f>J206-Baseline!J206</f>
        <v>154.84380019413479</v>
      </c>
      <c r="K226" s="21">
        <f>K206-Baseline!K206</f>
        <v>180.19529585200252</v>
      </c>
      <c r="L226" s="21">
        <f>L206-Baseline!L206</f>
        <v>205.60175287980044</v>
      </c>
      <c r="M226" s="21">
        <f>M206-Baseline!M206</f>
        <v>231.06976304655211</v>
      </c>
      <c r="N226" s="21">
        <f>N206-Baseline!N206</f>
        <v>256.60646791625254</v>
      </c>
      <c r="O226" s="21">
        <f>O206-Baseline!O206</f>
        <v>282.21962709693162</v>
      </c>
      <c r="P226" s="21">
        <f>P206-Baseline!P206</f>
        <v>307.89531772781839</v>
      </c>
      <c r="Q226" s="21">
        <f>Q206-Baseline!Q206</f>
        <v>333.62869070438268</v>
      </c>
      <c r="R226" s="21">
        <f>R206-Baseline!R206</f>
        <v>359.42369590311552</v>
      </c>
      <c r="S226" s="21">
        <f>S206-Baseline!S206</f>
        <v>385.28255690802837</v>
      </c>
      <c r="T226" s="21">
        <f>T206-Baseline!T206</f>
        <v>411.20950197946331</v>
      </c>
      <c r="U226" s="21">
        <f>U206-Baseline!U206</f>
        <v>437.20889058052842</v>
      </c>
      <c r="V226" s="21">
        <f>V206-Baseline!V206</f>
        <v>463.28522044060975</v>
      </c>
      <c r="W226" s="21">
        <f>W206-Baseline!W206</f>
        <v>489.44313507323136</v>
      </c>
      <c r="X226" s="21">
        <f>X206-Baseline!X206</f>
        <v>515.68743177260365</v>
      </c>
      <c r="Y226" s="21">
        <f>Y206-Baseline!Y206</f>
        <v>542.02307011964501</v>
      </c>
      <c r="Z226" s="21">
        <f>Z206-Baseline!Z206</f>
        <v>568.45518102604603</v>
      </c>
      <c r="AA226" s="21">
        <f>AA206-Baseline!AA206</f>
        <v>594.98907636046272</v>
      </c>
      <c r="AB226" s="21">
        <f>AB206-Baseline!AB206</f>
        <v>621.63025917491268</v>
      </c>
      <c r="AC226" s="21">
        <f>AC206-Baseline!AC206</f>
        <v>665.5434109346744</v>
      </c>
      <c r="AD226" s="21">
        <f>AD206-Baseline!AD206</f>
        <v>709.74656285043045</v>
      </c>
      <c r="AE226" s="21">
        <f>AE206-Baseline!AE206</f>
        <v>754.24709563685155</v>
      </c>
      <c r="AF226" s="21">
        <f>AF206-Baseline!AF206</f>
        <v>799.05243505917053</v>
      </c>
      <c r="AG226" s="21">
        <f>AG206-Baseline!AG206</f>
        <v>844.17023649827456</v>
      </c>
      <c r="AH226" s="21">
        <f>AH206-Baseline!AH206</f>
        <v>889.60860653549162</v>
      </c>
      <c r="AI226" s="21">
        <f>AI206-Baseline!AI206</f>
        <v>935.37639296051373</v>
      </c>
      <c r="AJ226" s="21">
        <f>AJ206-Baseline!AJ206</f>
        <v>979.5767795830277</v>
      </c>
      <c r="AK226" s="21">
        <f>AK206-Baseline!AK206</f>
        <v>1024.2180984844456</v>
      </c>
      <c r="AL226" s="21">
        <f>AL206-Baseline!AL206</f>
        <v>1069.3090742145744</v>
      </c>
      <c r="AM226" s="21">
        <f>AM206-Baseline!AM206</f>
        <v>1114.8589257149065</v>
      </c>
      <c r="AN226" s="21">
        <f>AN206-Baseline!AN206</f>
        <v>1160.8773724635512</v>
      </c>
      <c r="AO226" s="21">
        <f>AO206-Baseline!AO206</f>
        <v>1207.3746384058659</v>
      </c>
      <c r="AP226" s="21">
        <f>AP206-Baseline!AP206</f>
        <v>1254.3614996639476</v>
      </c>
      <c r="AQ226" s="21">
        <f>AQ206-Baseline!AQ206</f>
        <v>1301.8493169767321</v>
      </c>
      <c r="AR226" s="21">
        <f>AR206-Baseline!AR206</f>
        <v>1349.8500650564022</v>
      </c>
      <c r="AS226" s="21">
        <f>AS206-Baseline!AS206</f>
        <v>1398.3763655145278</v>
      </c>
      <c r="AT226" s="21">
        <f>AT206-Baseline!AT206</f>
        <v>1447.4415254844412</v>
      </c>
      <c r="AU226" s="21">
        <f>AU206-Baseline!AU206</f>
        <v>1497.0595801767838</v>
      </c>
      <c r="AV226" s="21">
        <f>AV206-Baseline!AV206</f>
        <v>1547.2453361756861</v>
      </c>
      <c r="AW226" s="21">
        <f>AW206-Baseline!AW206</f>
        <v>1598.0144181928283</v>
      </c>
      <c r="AX226" s="21">
        <f>AX206-Baseline!AX206</f>
        <v>1649.3833198972441</v>
      </c>
      <c r="AY226" s="21">
        <f>AY206-Baseline!AY206</f>
        <v>1701.3694586923389</v>
      </c>
      <c r="AZ226" s="21">
        <f>AZ206-Baseline!AZ206</f>
        <v>1753.9912343769051</v>
      </c>
      <c r="BA226" s="21">
        <f>BA206-Baseline!BA206</f>
        <v>1807.2680920315372</v>
      </c>
      <c r="BB226" s="21">
        <f>BB206-Baseline!BB206</f>
        <v>1861.2154121152951</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505</v>
      </c>
      <c r="C229" s="57"/>
      <c r="D229" s="56" t="s">
        <v>389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27A4ACF8-F318-4766-B598-1E17B0ABB640}">
      <formula1>"Y,N"</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4506CBF3-D73F-402F-87B9-83579F8CE6D9}">
          <x14:formula1>
            <xm:f>'Fixed Data'!$E$55:$E$58</xm:f>
          </x14:formula1>
          <xm:sqref>B143:B149 B163:B169</xm:sqref>
        </x14:dataValidation>
        <x14:dataValidation type="list" allowBlank="1" showInputMessage="1" showErrorMessage="1" xr:uid="{A0D8C0C7-9C4F-4B20-8D45-BCE4A8C3BD2B}">
          <x14:formula1>
            <xm:f>'Fixed Data'!$C$64:$C$65</xm:f>
          </x14:formula1>
          <xm:sqref>B66:B70</xm:sqref>
        </x14:dataValidation>
        <x14:dataValidation type="list" allowBlank="1" showInputMessage="1" showErrorMessage="1" xr:uid="{A5B8EE02-4714-424A-98DA-4F1119A95782}">
          <x14:formula1>
            <xm:f>'Fixed Data'!$C$55:$C$61</xm:f>
          </x14:formula1>
          <xm:sqref>C54:C63</xm:sqref>
        </x14:dataValidation>
        <x14:dataValidation type="list" allowBlank="1" showInputMessage="1" showErrorMessage="1" xr:uid="{46BB8AA3-F8F4-4CDC-88C8-47014C4A8D26}">
          <x14:formula1>
            <xm:f>'Fixed Data'!$A$55:$A$78</xm:f>
          </x14:formula1>
          <xm:sqref>B54:B63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CA412-E867-4210-8BF9-D7C971FA30C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506</v>
      </c>
    </row>
    <row r="2" spans="1:19">
      <c r="A2" s="467" t="s">
        <v>507</v>
      </c>
      <c r="B2" s="467"/>
      <c r="C2" s="467"/>
      <c r="D2" s="467"/>
      <c r="E2" s="467"/>
      <c r="F2" s="467"/>
      <c r="G2" s="467"/>
      <c r="H2" s="467"/>
      <c r="I2" s="467"/>
      <c r="J2" s="467"/>
      <c r="K2" s="467"/>
      <c r="L2" s="467"/>
      <c r="M2" s="467"/>
      <c r="N2" s="467"/>
      <c r="O2" s="467"/>
      <c r="P2" s="467"/>
      <c r="Q2" s="467"/>
      <c r="R2" s="467"/>
      <c r="S2" s="467"/>
    </row>
    <row r="3" spans="1:19">
      <c r="A3" s="467"/>
      <c r="B3" s="467"/>
      <c r="C3" s="467"/>
      <c r="D3" s="467"/>
      <c r="E3" s="467"/>
      <c r="F3" s="467"/>
      <c r="G3" s="467"/>
      <c r="H3" s="467"/>
      <c r="I3" s="467"/>
      <c r="J3" s="467"/>
      <c r="K3" s="467"/>
      <c r="L3" s="467"/>
      <c r="M3" s="467"/>
      <c r="N3" s="467"/>
      <c r="O3" s="467"/>
      <c r="P3" s="467"/>
      <c r="Q3" s="467"/>
      <c r="R3" s="467"/>
      <c r="S3" s="467"/>
    </row>
    <row r="4" spans="1:19">
      <c r="A4" s="467"/>
      <c r="B4" s="467"/>
      <c r="C4" s="467"/>
      <c r="D4" s="467"/>
      <c r="E4" s="467"/>
      <c r="F4" s="467"/>
      <c r="G4" s="467"/>
      <c r="H4" s="467"/>
      <c r="I4" s="467"/>
      <c r="J4" s="467"/>
      <c r="K4" s="467"/>
      <c r="L4" s="467"/>
      <c r="M4" s="467"/>
      <c r="N4" s="467"/>
      <c r="O4" s="467"/>
      <c r="P4" s="467"/>
      <c r="Q4" s="467"/>
      <c r="R4" s="467"/>
      <c r="S4" s="467"/>
    </row>
    <row r="19" spans="1:19">
      <c r="A19" s="4" t="s">
        <v>509</v>
      </c>
    </row>
    <row r="20" spans="1:19">
      <c r="A20" s="467" t="s">
        <v>510</v>
      </c>
      <c r="B20" s="467"/>
      <c r="C20" s="467"/>
      <c r="D20" s="467"/>
      <c r="E20" s="467"/>
      <c r="F20" s="467"/>
      <c r="G20" s="467"/>
      <c r="H20" s="467"/>
      <c r="I20" s="467"/>
      <c r="J20" s="467"/>
      <c r="K20" s="467"/>
      <c r="L20" s="467"/>
      <c r="M20" s="467"/>
      <c r="N20" s="467"/>
      <c r="O20" s="467"/>
      <c r="P20" s="467"/>
      <c r="Q20" s="467"/>
      <c r="R20" s="467"/>
      <c r="S20" s="467"/>
    </row>
    <row r="21" spans="1:19" ht="25.5" customHeight="1">
      <c r="A21" s="467"/>
      <c r="B21" s="467"/>
      <c r="C21" s="467"/>
      <c r="D21" s="467"/>
      <c r="E21" s="467"/>
      <c r="F21" s="467"/>
      <c r="G21" s="467"/>
      <c r="H21" s="467"/>
      <c r="I21" s="467"/>
      <c r="J21" s="467"/>
      <c r="K21" s="467"/>
      <c r="L21" s="467"/>
      <c r="M21" s="467"/>
      <c r="N21" s="467"/>
      <c r="O21" s="467"/>
      <c r="P21" s="467"/>
      <c r="Q21" s="467"/>
      <c r="R21" s="467"/>
      <c r="S21" s="467"/>
    </row>
    <row r="23" spans="1:19">
      <c r="A23" s="158" t="s">
        <v>492</v>
      </c>
      <c r="B23" s="401"/>
      <c r="C23" s="401"/>
      <c r="D23" s="401"/>
      <c r="E23" s="401"/>
      <c r="F23" s="401"/>
      <c r="G23" s="401"/>
      <c r="H23" s="401"/>
      <c r="I23" s="401"/>
      <c r="J23" s="401"/>
      <c r="K23" s="401"/>
      <c r="L23" s="401"/>
      <c r="M23" s="401"/>
      <c r="N23" s="401"/>
      <c r="O23" s="401"/>
      <c r="P23" s="401"/>
      <c r="Q23" s="401"/>
      <c r="R23" s="401"/>
      <c r="S23" s="401"/>
    </row>
    <row r="24" spans="1:19">
      <c r="A24" s="158" t="s">
        <v>493</v>
      </c>
      <c r="B24" s="401"/>
      <c r="C24" s="401"/>
      <c r="D24" s="401"/>
      <c r="E24" s="401"/>
      <c r="F24" s="401"/>
      <c r="G24" s="401"/>
      <c r="H24" s="401"/>
      <c r="I24" s="401"/>
      <c r="J24" s="401"/>
      <c r="K24" s="401"/>
      <c r="L24" s="401"/>
      <c r="M24" s="401"/>
      <c r="N24" s="401"/>
      <c r="O24" s="401"/>
      <c r="P24" s="401"/>
      <c r="Q24" s="401"/>
      <c r="R24" s="401"/>
      <c r="S24" s="401"/>
    </row>
    <row r="25" spans="1:19">
      <c r="A25" s="159" t="s">
        <v>395</v>
      </c>
      <c r="B25" s="401"/>
      <c r="C25" s="401"/>
      <c r="D25" s="401"/>
      <c r="E25" s="401"/>
      <c r="F25" s="401"/>
      <c r="G25" s="401"/>
      <c r="H25" s="401"/>
      <c r="I25" s="401"/>
      <c r="J25" s="401"/>
      <c r="K25" s="401"/>
      <c r="L25" s="401"/>
      <c r="M25" s="401"/>
      <c r="N25" s="401"/>
      <c r="O25" s="401"/>
      <c r="P25" s="401"/>
      <c r="Q25" s="401"/>
      <c r="R25" s="401"/>
      <c r="S25" s="401"/>
    </row>
    <row r="26" spans="1:19">
      <c r="A26" s="159" t="s">
        <v>471</v>
      </c>
      <c r="B26" s="401"/>
      <c r="C26" s="401"/>
      <c r="D26" s="401"/>
      <c r="E26" s="401"/>
      <c r="F26" s="401"/>
      <c r="G26" s="401"/>
      <c r="H26" s="401"/>
      <c r="I26" s="401"/>
      <c r="J26" s="401"/>
      <c r="K26" s="401"/>
      <c r="L26" s="401"/>
      <c r="M26" s="401"/>
      <c r="N26" s="401"/>
      <c r="O26" s="401"/>
      <c r="P26" s="401"/>
      <c r="Q26" s="401"/>
      <c r="R26" s="401"/>
      <c r="S26" s="401"/>
    </row>
    <row r="27" spans="1:19">
      <c r="A27" s="159" t="s">
        <v>472</v>
      </c>
      <c r="B27" s="401"/>
      <c r="C27" s="401"/>
      <c r="D27" s="401"/>
      <c r="E27" s="401"/>
      <c r="F27" s="401"/>
      <c r="G27" s="401"/>
      <c r="H27" s="401"/>
      <c r="I27" s="401"/>
      <c r="J27" s="401"/>
      <c r="K27" s="401"/>
      <c r="L27" s="401"/>
      <c r="M27" s="401"/>
      <c r="N27" s="401"/>
      <c r="O27" s="401"/>
      <c r="P27" s="401"/>
      <c r="Q27" s="401"/>
      <c r="R27" s="401"/>
      <c r="S27" s="401"/>
    </row>
    <row r="31" spans="1:19">
      <c r="A31" s="4" t="s">
        <v>514</v>
      </c>
    </row>
    <row r="32" spans="1:19">
      <c r="A32" t="s">
        <v>515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92D050"/>
    <pageSetUpPr autoPageBreaks="0"/>
  </sheetPr>
  <dimension ref="A1:BB358"/>
  <sheetViews>
    <sheetView zoomScale="85" zoomScaleNormal="85" workbookViewId="0">
      <selection activeCell="B150" sqref="B150:C162"/>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07" t="s">
        <v>342</v>
      </c>
      <c r="J2" s="408"/>
      <c r="K2" s="408"/>
      <c r="L2" s="408"/>
      <c r="M2" s="408"/>
      <c r="N2" s="408"/>
      <c r="O2" s="408"/>
      <c r="P2" s="408"/>
      <c r="Q2" s="408"/>
      <c r="R2" s="408"/>
      <c r="S2" s="408"/>
      <c r="T2" s="408"/>
      <c r="U2" s="409"/>
    </row>
    <row r="3" spans="1:21" ht="13.5" customHeight="1" outlineLevel="1" thickBot="1">
      <c r="A3" s="3"/>
      <c r="B3" s="7"/>
      <c r="F3" s="24"/>
      <c r="G3" s="10"/>
      <c r="I3" s="410" t="s">
        <v>343</v>
      </c>
      <c r="J3" s="411"/>
      <c r="K3" s="411"/>
      <c r="L3" s="411"/>
      <c r="M3" s="411"/>
      <c r="N3" s="412"/>
      <c r="O3" s="1"/>
      <c r="P3" s="416" t="s">
        <v>344</v>
      </c>
      <c r="Q3" s="417"/>
      <c r="R3" s="417"/>
      <c r="S3" s="417"/>
      <c r="T3" s="417"/>
      <c r="U3" s="418"/>
    </row>
    <row r="4" spans="1:21" ht="56.25" customHeight="1" outlineLevel="1">
      <c r="A4" s="31" t="s">
        <v>158</v>
      </c>
      <c r="B4" s="86"/>
      <c r="E4" s="53" t="s">
        <v>346</v>
      </c>
      <c r="F4" s="91"/>
      <c r="G4" s="28"/>
      <c r="H4" s="10"/>
      <c r="I4" s="413"/>
      <c r="J4" s="414"/>
      <c r="K4" s="414"/>
      <c r="L4" s="414"/>
      <c r="M4" s="414"/>
      <c r="N4" s="415"/>
      <c r="P4" s="419"/>
      <c r="Q4" s="420"/>
      <c r="R4" s="420"/>
      <c r="S4" s="420"/>
      <c r="T4" s="420"/>
      <c r="U4" s="421"/>
    </row>
    <row r="5" spans="1:21" outlineLevel="1">
      <c r="A5" s="13" t="s">
        <v>347</v>
      </c>
      <c r="B5" s="88"/>
      <c r="E5" s="14"/>
      <c r="H5" s="10"/>
      <c r="I5" s="477"/>
      <c r="J5" s="434"/>
      <c r="K5" s="434"/>
      <c r="L5" s="434"/>
      <c r="M5" s="434"/>
      <c r="N5" s="435"/>
      <c r="P5" s="477"/>
      <c r="Q5" s="434"/>
      <c r="R5" s="434"/>
      <c r="S5" s="434"/>
      <c r="T5" s="434"/>
      <c r="U5" s="435"/>
    </row>
    <row r="6" spans="1:21" outlineLevel="1">
      <c r="A6" s="13" t="s">
        <v>350</v>
      </c>
      <c r="B6" s="88"/>
      <c r="E6" s="53" t="s">
        <v>352</v>
      </c>
      <c r="F6" s="90"/>
      <c r="H6" s="10"/>
      <c r="I6" s="436"/>
      <c r="J6" s="437"/>
      <c r="K6" s="437"/>
      <c r="L6" s="437"/>
      <c r="M6" s="437"/>
      <c r="N6" s="438"/>
      <c r="P6" s="436"/>
      <c r="Q6" s="437"/>
      <c r="R6" s="437"/>
      <c r="S6" s="437"/>
      <c r="T6" s="437"/>
      <c r="U6" s="438"/>
    </row>
    <row r="7" spans="1:21" outlineLevel="1">
      <c r="A7" s="13" t="s">
        <v>354</v>
      </c>
      <c r="B7" s="88"/>
      <c r="E7" s="14"/>
      <c r="H7" s="10"/>
      <c r="I7" s="436"/>
      <c r="J7" s="437"/>
      <c r="K7" s="437"/>
      <c r="L7" s="437"/>
      <c r="M7" s="437"/>
      <c r="N7" s="438"/>
      <c r="P7" s="436"/>
      <c r="Q7" s="437"/>
      <c r="R7" s="437"/>
      <c r="S7" s="437"/>
      <c r="T7" s="437"/>
      <c r="U7" s="438"/>
    </row>
    <row r="8" spans="1:21" ht="41" outlineLevel="1" thickBot="1">
      <c r="A8" s="34" t="s">
        <v>355</v>
      </c>
      <c r="B8" s="89"/>
      <c r="E8" s="14"/>
      <c r="H8" s="10"/>
      <c r="I8" s="436"/>
      <c r="J8" s="437"/>
      <c r="K8" s="437"/>
      <c r="L8" s="437"/>
      <c r="M8" s="437"/>
      <c r="N8" s="438"/>
      <c r="P8" s="436"/>
      <c r="Q8" s="437"/>
      <c r="R8" s="437"/>
      <c r="S8" s="437"/>
      <c r="T8" s="437"/>
      <c r="U8" s="438"/>
    </row>
    <row r="9" spans="1:21" outlineLevel="1">
      <c r="E9" s="14"/>
      <c r="H9" s="10"/>
      <c r="I9" s="436"/>
      <c r="J9" s="437"/>
      <c r="K9" s="437"/>
      <c r="L9" s="437"/>
      <c r="M9" s="437"/>
      <c r="N9" s="438"/>
      <c r="P9" s="436"/>
      <c r="Q9" s="437"/>
      <c r="R9" s="437"/>
      <c r="S9" s="437"/>
      <c r="T9" s="437"/>
      <c r="U9" s="438"/>
    </row>
    <row r="10" spans="1:21" ht="14" outlineLevel="1" thickBot="1">
      <c r="A10" s="32" t="s">
        <v>357</v>
      </c>
      <c r="B10" s="35">
        <f>Baseline!B10</f>
        <v>2027</v>
      </c>
      <c r="E10" s="14"/>
      <c r="H10" s="10"/>
      <c r="I10" s="436"/>
      <c r="J10" s="437"/>
      <c r="K10" s="437"/>
      <c r="L10" s="437"/>
      <c r="M10" s="437"/>
      <c r="N10" s="438"/>
      <c r="P10" s="436"/>
      <c r="Q10" s="437"/>
      <c r="R10" s="437"/>
      <c r="S10" s="437"/>
      <c r="T10" s="437"/>
      <c r="U10" s="438"/>
    </row>
    <row r="11" spans="1:21" outlineLevel="1">
      <c r="A11" s="16"/>
      <c r="H11" s="10"/>
      <c r="I11" s="436"/>
      <c r="J11" s="437"/>
      <c r="K11" s="437"/>
      <c r="L11" s="437"/>
      <c r="M11" s="437"/>
      <c r="N11" s="438"/>
      <c r="P11" s="436"/>
      <c r="Q11" s="437"/>
      <c r="R11" s="437"/>
      <c r="S11" s="437"/>
      <c r="T11" s="437"/>
      <c r="U11" s="438"/>
    </row>
    <row r="12" spans="1:21" ht="40.5" outlineLevel="1">
      <c r="A12" s="26" t="s">
        <v>358</v>
      </c>
      <c r="B12" s="26" t="s">
        <v>359</v>
      </c>
      <c r="C12" s="26" t="s">
        <v>360</v>
      </c>
      <c r="D12" s="26" t="s">
        <v>361</v>
      </c>
      <c r="E12" s="26" t="s">
        <v>362</v>
      </c>
      <c r="F12" s="26" t="s">
        <v>363</v>
      </c>
      <c r="G12" s="26" t="s">
        <v>364</v>
      </c>
      <c r="I12" s="436"/>
      <c r="J12" s="437"/>
      <c r="K12" s="437"/>
      <c r="L12" s="437"/>
      <c r="M12" s="437"/>
      <c r="N12" s="438"/>
      <c r="P12" s="436"/>
      <c r="Q12" s="437"/>
      <c r="R12" s="437"/>
      <c r="S12" s="437"/>
      <c r="T12" s="437"/>
      <c r="U12" s="438"/>
    </row>
    <row r="13" spans="1:21" outlineLevel="1">
      <c r="A13" s="58">
        <v>2035</v>
      </c>
      <c r="B13" s="21">
        <f t="shared" ref="B13:B18" si="0">INDEX($E$204:$AW$204,1,MATCH($A13,$E$53:$BB$53,0))</f>
        <v>0</v>
      </c>
      <c r="C13" s="21">
        <f>B13-Baseline!B13</f>
        <v>204.02677007826685</v>
      </c>
      <c r="D13" s="21">
        <f t="shared" ref="D13:D18" si="1">INDEX($E$205:$AW$205,1,MATCH($A13,$E$53:$BB$53,0))</f>
        <v>0</v>
      </c>
      <c r="E13" s="21">
        <f>D13-Baseline!D13</f>
        <v>176.98378606593423</v>
      </c>
      <c r="F13" s="21">
        <f t="shared" ref="F13:F18" si="2">INDEX($E$206:$AW$206,1,MATCH($A13,$E$53:$BB$53,0))</f>
        <v>0</v>
      </c>
      <c r="G13" s="21">
        <f>F13-Baseline!F13</f>
        <v>231.06976304655211</v>
      </c>
      <c r="I13" s="436"/>
      <c r="J13" s="437"/>
      <c r="K13" s="437"/>
      <c r="L13" s="437"/>
      <c r="M13" s="437"/>
      <c r="N13" s="438"/>
      <c r="P13" s="436"/>
      <c r="Q13" s="437"/>
      <c r="R13" s="437"/>
      <c r="S13" s="437"/>
      <c r="T13" s="437"/>
      <c r="U13" s="438"/>
    </row>
    <row r="14" spans="1:21" outlineLevel="1">
      <c r="A14" s="58">
        <v>2040</v>
      </c>
      <c r="B14" s="21">
        <f t="shared" si="0"/>
        <v>0</v>
      </c>
      <c r="C14" s="21">
        <f>B14-Baseline!B14</f>
        <v>318.30633613568943</v>
      </c>
      <c r="D14" s="21">
        <f t="shared" si="1"/>
        <v>0</v>
      </c>
      <c r="E14" s="21">
        <f>D14-Baseline!D14</f>
        <v>277.22851724558859</v>
      </c>
      <c r="F14" s="21">
        <f t="shared" si="2"/>
        <v>0</v>
      </c>
      <c r="G14" s="21">
        <f>F14-Baseline!F14</f>
        <v>359.42369590311552</v>
      </c>
      <c r="I14" s="436"/>
      <c r="J14" s="437"/>
      <c r="K14" s="437"/>
      <c r="L14" s="437"/>
      <c r="M14" s="437"/>
      <c r="N14" s="438"/>
      <c r="P14" s="436"/>
      <c r="Q14" s="437"/>
      <c r="R14" s="437"/>
      <c r="S14" s="437"/>
      <c r="T14" s="437"/>
      <c r="U14" s="438"/>
    </row>
    <row r="15" spans="1:21" outlineLevel="1">
      <c r="A15" s="58">
        <v>2045</v>
      </c>
      <c r="B15" s="21">
        <f t="shared" si="0"/>
        <v>0</v>
      </c>
      <c r="C15" s="21">
        <f>B15-Baseline!B15</f>
        <v>434.92686581996611</v>
      </c>
      <c r="D15" s="21">
        <f t="shared" si="1"/>
        <v>0</v>
      </c>
      <c r="E15" s="21">
        <f>D15-Baseline!D15</f>
        <v>380.43116081378525</v>
      </c>
      <c r="F15" s="21">
        <f t="shared" si="2"/>
        <v>0</v>
      </c>
      <c r="G15" s="21">
        <f>F15-Baseline!F15</f>
        <v>489.44313507323136</v>
      </c>
      <c r="I15" s="436"/>
      <c r="J15" s="437"/>
      <c r="K15" s="437"/>
      <c r="L15" s="437"/>
      <c r="M15" s="437"/>
      <c r="N15" s="438"/>
      <c r="P15" s="436"/>
      <c r="Q15" s="437"/>
      <c r="R15" s="437"/>
      <c r="S15" s="437"/>
      <c r="T15" s="437"/>
      <c r="U15" s="438"/>
    </row>
    <row r="16" spans="1:21" outlineLevel="1">
      <c r="A16" s="58">
        <v>2050</v>
      </c>
      <c r="B16" s="21">
        <f t="shared" si="0"/>
        <v>0</v>
      </c>
      <c r="C16" s="21">
        <f>B16-Baseline!B16</f>
        <v>554.34335011459973</v>
      </c>
      <c r="D16" s="21">
        <f t="shared" si="1"/>
        <v>0</v>
      </c>
      <c r="E16" s="21">
        <f>D16-Baseline!D16</f>
        <v>487.04603862121542</v>
      </c>
      <c r="F16" s="21">
        <f t="shared" si="2"/>
        <v>0</v>
      </c>
      <c r="G16" s="21">
        <f>F16-Baseline!F16</f>
        <v>621.63025917491268</v>
      </c>
      <c r="I16" s="436"/>
      <c r="J16" s="437"/>
      <c r="K16" s="437"/>
      <c r="L16" s="437"/>
      <c r="M16" s="437"/>
      <c r="N16" s="438"/>
      <c r="P16" s="436"/>
      <c r="Q16" s="437"/>
      <c r="R16" s="437"/>
      <c r="S16" s="437"/>
      <c r="T16" s="437"/>
      <c r="U16" s="438"/>
    </row>
    <row r="17" spans="1:21" outlineLevel="1">
      <c r="A17" s="58">
        <v>2060</v>
      </c>
      <c r="B17" s="21">
        <f t="shared" si="0"/>
        <v>0</v>
      </c>
      <c r="C17" s="21">
        <f>B17-Baseline!B17</f>
        <v>978.3868697906704</v>
      </c>
      <c r="D17" s="21">
        <f t="shared" si="1"/>
        <v>0</v>
      </c>
      <c r="E17" s="21">
        <f>D17-Baseline!D17</f>
        <v>887.23356950508753</v>
      </c>
      <c r="F17" s="21">
        <f t="shared" si="2"/>
        <v>0</v>
      </c>
      <c r="G17" s="21">
        <f>F17-Baseline!F17</f>
        <v>1069.3090742145744</v>
      </c>
      <c r="I17" s="436"/>
      <c r="J17" s="437"/>
      <c r="K17" s="437"/>
      <c r="L17" s="437"/>
      <c r="M17" s="437"/>
      <c r="N17" s="438"/>
      <c r="P17" s="436"/>
      <c r="Q17" s="437"/>
      <c r="R17" s="437"/>
      <c r="S17" s="437"/>
      <c r="T17" s="437"/>
      <c r="U17" s="438"/>
    </row>
    <row r="18" spans="1:21" outlineLevel="1">
      <c r="A18" s="58">
        <v>2070</v>
      </c>
      <c r="B18" s="21">
        <f t="shared" si="0"/>
        <v>0</v>
      </c>
      <c r="C18" s="21">
        <f>B18-Baseline!B18</f>
        <v>1434.5832605726491</v>
      </c>
      <c r="D18" s="21">
        <f t="shared" si="1"/>
        <v>0</v>
      </c>
      <c r="E18" s="21">
        <f>D18-Baseline!D18</f>
        <v>1321.3109122752116</v>
      </c>
      <c r="F18" s="21">
        <f t="shared" si="2"/>
        <v>0</v>
      </c>
      <c r="G18" s="21">
        <f>F18-Baseline!F18</f>
        <v>1547.2453361756861</v>
      </c>
      <c r="I18" s="439"/>
      <c r="J18" s="440"/>
      <c r="K18" s="440"/>
      <c r="L18" s="440"/>
      <c r="M18" s="440"/>
      <c r="N18" s="441"/>
      <c r="P18" s="439"/>
      <c r="Q18" s="440"/>
      <c r="R18" s="440"/>
      <c r="S18" s="440"/>
      <c r="T18" s="440"/>
      <c r="U18" s="441"/>
    </row>
    <row r="19" spans="1:21" ht="14" outlineLevel="1" thickBot="1">
      <c r="A19" s="442"/>
      <c r="B19" s="442"/>
      <c r="I19" s="250"/>
      <c r="J19" s="251"/>
      <c r="K19" s="251"/>
      <c r="L19" s="251"/>
      <c r="M19" s="251"/>
      <c r="N19" s="251"/>
      <c r="P19" s="249"/>
      <c r="Q19" s="249"/>
      <c r="R19" s="249"/>
      <c r="S19" s="249"/>
      <c r="T19" s="249"/>
      <c r="U19" s="232"/>
    </row>
    <row r="20" spans="1:21" ht="26.25" customHeight="1" outlineLevel="1">
      <c r="A20" s="54" t="s">
        <v>365</v>
      </c>
      <c r="B20" s="55">
        <f>Baseline!B20</f>
        <v>0.33700000000000002</v>
      </c>
      <c r="E20" s="154"/>
      <c r="I20" s="431" t="s">
        <v>366</v>
      </c>
      <c r="J20" s="432"/>
      <c r="K20" s="432"/>
      <c r="L20" s="432"/>
      <c r="M20" s="432"/>
      <c r="N20" s="433"/>
      <c r="P20" s="431" t="s">
        <v>367</v>
      </c>
      <c r="Q20" s="432"/>
      <c r="R20" s="432"/>
      <c r="S20" s="432"/>
      <c r="T20" s="432"/>
      <c r="U20" s="433"/>
    </row>
    <row r="21" spans="1:21" ht="12.75" customHeight="1" outlineLevel="1">
      <c r="A21" s="154"/>
      <c r="B21" s="155"/>
      <c r="I21" s="477"/>
      <c r="J21" s="434"/>
      <c r="K21" s="434"/>
      <c r="L21" s="434"/>
      <c r="M21" s="434"/>
      <c r="N21" s="435"/>
      <c r="P21" s="477"/>
      <c r="Q21" s="434"/>
      <c r="R21" s="434"/>
      <c r="S21" s="434"/>
      <c r="T21" s="434"/>
      <c r="U21" s="435"/>
    </row>
    <row r="22" spans="1:21" ht="12.75" customHeight="1" outlineLevel="1">
      <c r="A22" s="154"/>
      <c r="B22" s="155"/>
      <c r="I22" s="436"/>
      <c r="J22" s="437"/>
      <c r="K22" s="437"/>
      <c r="L22" s="437"/>
      <c r="M22" s="437"/>
      <c r="N22" s="438"/>
      <c r="P22" s="436"/>
      <c r="Q22" s="437"/>
      <c r="R22" s="437"/>
      <c r="S22" s="437"/>
      <c r="T22" s="437"/>
      <c r="U22" s="438"/>
    </row>
    <row r="23" spans="1:21" outlineLevel="1">
      <c r="A23" s="154"/>
      <c r="B23" s="457" t="s">
        <v>369</v>
      </c>
      <c r="C23" s="458"/>
      <c r="D23" s="458"/>
      <c r="E23" s="458"/>
      <c r="F23" s="458"/>
      <c r="G23" s="459"/>
      <c r="I23" s="436"/>
      <c r="J23" s="437"/>
      <c r="K23" s="437"/>
      <c r="L23" s="437"/>
      <c r="M23" s="437"/>
      <c r="N23" s="438"/>
      <c r="P23" s="436"/>
      <c r="Q23" s="437"/>
      <c r="R23" s="437"/>
      <c r="S23" s="437"/>
      <c r="T23" s="437"/>
      <c r="U23" s="438"/>
    </row>
    <row r="24" spans="1:21" outlineLevel="1">
      <c r="B24" s="17">
        <v>2027</v>
      </c>
      <c r="C24" s="17">
        <v>2028</v>
      </c>
      <c r="D24" s="17">
        <v>2029</v>
      </c>
      <c r="E24" s="17">
        <v>2030</v>
      </c>
      <c r="F24" s="17">
        <v>2031</v>
      </c>
      <c r="G24" s="17" t="s">
        <v>370</v>
      </c>
      <c r="I24" s="436"/>
      <c r="J24" s="437"/>
      <c r="K24" s="437"/>
      <c r="L24" s="437"/>
      <c r="M24" s="437"/>
      <c r="N24" s="438"/>
      <c r="P24" s="436"/>
      <c r="Q24" s="437"/>
      <c r="R24" s="437"/>
      <c r="S24" s="437"/>
      <c r="T24" s="437"/>
      <c r="U24" s="438"/>
    </row>
    <row r="25" spans="1:21" ht="14" outlineLevel="1" thickBot="1">
      <c r="B25" s="30" t="s">
        <v>371</v>
      </c>
      <c r="C25" s="30" t="s">
        <v>371</v>
      </c>
      <c r="D25" s="30" t="s">
        <v>371</v>
      </c>
      <c r="E25" s="30" t="s">
        <v>371</v>
      </c>
      <c r="F25" s="30" t="s">
        <v>371</v>
      </c>
      <c r="G25" s="30" t="s">
        <v>371</v>
      </c>
      <c r="I25" s="436"/>
      <c r="J25" s="437"/>
      <c r="K25" s="437"/>
      <c r="L25" s="437"/>
      <c r="M25" s="437"/>
      <c r="N25" s="438"/>
      <c r="P25" s="436"/>
      <c r="Q25" s="437"/>
      <c r="R25" s="437"/>
      <c r="S25" s="437"/>
      <c r="T25" s="437"/>
      <c r="U25" s="438"/>
    </row>
    <row r="26" spans="1:21" outlineLevel="1">
      <c r="A26" s="54" t="s">
        <v>372</v>
      </c>
      <c r="B26" s="21">
        <f>E64</f>
        <v>0</v>
      </c>
      <c r="C26" s="21">
        <f>F64</f>
        <v>0</v>
      </c>
      <c r="D26" s="21">
        <f>G64</f>
        <v>0</v>
      </c>
      <c r="E26" s="21">
        <f>H64</f>
        <v>0</v>
      </c>
      <c r="F26" s="21">
        <f>I64</f>
        <v>0</v>
      </c>
      <c r="G26" s="21">
        <f>SUM(J64:BB64)</f>
        <v>0</v>
      </c>
      <c r="I26" s="436"/>
      <c r="J26" s="437"/>
      <c r="K26" s="437"/>
      <c r="L26" s="437"/>
      <c r="M26" s="437"/>
      <c r="N26" s="438"/>
      <c r="P26" s="436"/>
      <c r="Q26" s="437"/>
      <c r="R26" s="437"/>
      <c r="S26" s="437"/>
      <c r="T26" s="437"/>
      <c r="U26" s="438"/>
    </row>
    <row r="27" spans="1:21" outlineLevel="1">
      <c r="A27" s="54" t="s">
        <v>373</v>
      </c>
      <c r="B27" s="21">
        <f>E71+E77</f>
        <v>0</v>
      </c>
      <c r="C27" s="21">
        <f>F71+F77</f>
        <v>0</v>
      </c>
      <c r="D27" s="21">
        <f>G71+G77</f>
        <v>0</v>
      </c>
      <c r="E27" s="21">
        <f>H71+H77</f>
        <v>0</v>
      </c>
      <c r="F27" s="21">
        <f>I71+I77</f>
        <v>0</v>
      </c>
      <c r="G27" s="21">
        <f>SUM(J71:BB71)+SUM(J77:BB77)</f>
        <v>0</v>
      </c>
      <c r="I27" s="436"/>
      <c r="J27" s="437"/>
      <c r="K27" s="437"/>
      <c r="L27" s="437"/>
      <c r="M27" s="437"/>
      <c r="N27" s="438"/>
      <c r="P27" s="436"/>
      <c r="Q27" s="437"/>
      <c r="R27" s="437"/>
      <c r="S27" s="437"/>
      <c r="T27" s="437"/>
      <c r="U27" s="438"/>
    </row>
    <row r="28" spans="1:21" outlineLevel="1">
      <c r="A28" s="154"/>
      <c r="B28" s="248"/>
      <c r="C28" s="248"/>
      <c r="D28" s="248"/>
      <c r="E28" s="248"/>
      <c r="F28" s="248"/>
      <c r="G28" s="248"/>
      <c r="I28" s="436"/>
      <c r="J28" s="437"/>
      <c r="K28" s="437"/>
      <c r="L28" s="437"/>
      <c r="M28" s="437"/>
      <c r="N28" s="438"/>
      <c r="P28" s="436"/>
      <c r="Q28" s="437"/>
      <c r="R28" s="437"/>
      <c r="S28" s="437"/>
      <c r="T28" s="437"/>
      <c r="U28" s="438"/>
    </row>
    <row r="29" spans="1:21" ht="14" outlineLevel="1" thickBot="1">
      <c r="A29" s="154"/>
      <c r="B29" s="248"/>
      <c r="C29" s="248"/>
      <c r="D29" s="248"/>
      <c r="E29" s="248"/>
      <c r="F29" s="248"/>
      <c r="G29" s="248"/>
      <c r="I29" s="436"/>
      <c r="J29" s="437"/>
      <c r="K29" s="437"/>
      <c r="L29" s="437"/>
      <c r="M29" s="437"/>
      <c r="N29" s="438"/>
      <c r="P29" s="436"/>
      <c r="Q29" s="437"/>
      <c r="R29" s="437"/>
      <c r="S29" s="437"/>
      <c r="T29" s="437"/>
      <c r="U29" s="438"/>
    </row>
    <row r="30" spans="1:21" ht="14" outlineLevel="1" thickBot="1">
      <c r="A30" s="308"/>
      <c r="B30" s="309" t="s">
        <v>374</v>
      </c>
      <c r="C30" s="310" t="s">
        <v>375</v>
      </c>
      <c r="D30" s="461" t="s">
        <v>325</v>
      </c>
      <c r="E30" s="462"/>
      <c r="F30" s="462"/>
      <c r="G30" s="463"/>
      <c r="I30" s="436"/>
      <c r="J30" s="437"/>
      <c r="K30" s="437"/>
      <c r="L30" s="437"/>
      <c r="M30" s="437"/>
      <c r="N30" s="438"/>
      <c r="P30" s="436"/>
      <c r="Q30" s="437"/>
      <c r="R30" s="437"/>
      <c r="S30" s="437"/>
      <c r="T30" s="437"/>
      <c r="U30" s="438"/>
    </row>
    <row r="31" spans="1:21" outlineLevel="1">
      <c r="A31" s="454" t="s">
        <v>376</v>
      </c>
      <c r="B31" s="311"/>
      <c r="C31" s="307"/>
      <c r="D31" s="405"/>
      <c r="E31" s="405"/>
      <c r="F31" s="405"/>
      <c r="G31" s="406"/>
      <c r="I31" s="436"/>
      <c r="J31" s="437"/>
      <c r="K31" s="437"/>
      <c r="L31" s="437"/>
      <c r="M31" s="437"/>
      <c r="N31" s="438"/>
      <c r="P31" s="436"/>
      <c r="Q31" s="437"/>
      <c r="R31" s="437"/>
      <c r="S31" s="437"/>
      <c r="T31" s="437"/>
      <c r="U31" s="438"/>
    </row>
    <row r="32" spans="1:21" outlineLevel="1">
      <c r="A32" s="454"/>
      <c r="B32" s="312"/>
      <c r="C32" s="252"/>
      <c r="D32" s="403"/>
      <c r="E32" s="403"/>
      <c r="F32" s="403"/>
      <c r="G32" s="404"/>
      <c r="I32" s="436"/>
      <c r="J32" s="437"/>
      <c r="K32" s="437"/>
      <c r="L32" s="437"/>
      <c r="M32" s="437"/>
      <c r="N32" s="438"/>
      <c r="P32" s="436"/>
      <c r="Q32" s="437"/>
      <c r="R32" s="437"/>
      <c r="S32" s="437"/>
      <c r="T32" s="437"/>
      <c r="U32" s="438"/>
    </row>
    <row r="33" spans="1:21" outlineLevel="1">
      <c r="A33" s="454"/>
      <c r="B33" s="312"/>
      <c r="C33" s="252"/>
      <c r="D33" s="403"/>
      <c r="E33" s="403"/>
      <c r="F33" s="403"/>
      <c r="G33" s="404"/>
      <c r="I33" s="436"/>
      <c r="J33" s="437"/>
      <c r="K33" s="437"/>
      <c r="L33" s="437"/>
      <c r="M33" s="437"/>
      <c r="N33" s="438"/>
      <c r="P33" s="436"/>
      <c r="Q33" s="437"/>
      <c r="R33" s="437"/>
      <c r="S33" s="437"/>
      <c r="T33" s="437"/>
      <c r="U33" s="438"/>
    </row>
    <row r="34" spans="1:21" outlineLevel="1">
      <c r="A34" s="454"/>
      <c r="B34" s="312"/>
      <c r="C34" s="252"/>
      <c r="D34" s="403"/>
      <c r="E34" s="403"/>
      <c r="F34" s="403"/>
      <c r="G34" s="404"/>
      <c r="I34" s="436"/>
      <c r="J34" s="437"/>
      <c r="K34" s="437"/>
      <c r="L34" s="437"/>
      <c r="M34" s="437"/>
      <c r="N34" s="438"/>
      <c r="P34" s="436"/>
      <c r="Q34" s="437"/>
      <c r="R34" s="437"/>
      <c r="S34" s="437"/>
      <c r="T34" s="437"/>
      <c r="U34" s="438"/>
    </row>
    <row r="35" spans="1:21" outlineLevel="1">
      <c r="A35" s="454"/>
      <c r="B35" s="312"/>
      <c r="C35" s="252"/>
      <c r="D35" s="403"/>
      <c r="E35" s="403"/>
      <c r="F35" s="403"/>
      <c r="G35" s="404"/>
      <c r="I35" s="436"/>
      <c r="J35" s="437"/>
      <c r="K35" s="437"/>
      <c r="L35" s="437"/>
      <c r="M35" s="437"/>
      <c r="N35" s="438"/>
      <c r="P35" s="436"/>
      <c r="Q35" s="437"/>
      <c r="R35" s="437"/>
      <c r="S35" s="437"/>
      <c r="T35" s="437"/>
      <c r="U35" s="438"/>
    </row>
    <row r="36" spans="1:21" outlineLevel="1">
      <c r="A36" s="454"/>
      <c r="B36" s="312"/>
      <c r="C36" s="252"/>
      <c r="D36" s="403"/>
      <c r="E36" s="403"/>
      <c r="F36" s="403"/>
      <c r="G36" s="404"/>
      <c r="I36" s="436"/>
      <c r="J36" s="437"/>
      <c r="K36" s="437"/>
      <c r="L36" s="437"/>
      <c r="M36" s="437"/>
      <c r="N36" s="438"/>
      <c r="P36" s="436"/>
      <c r="Q36" s="437"/>
      <c r="R36" s="437"/>
      <c r="S36" s="437"/>
      <c r="T36" s="437"/>
      <c r="U36" s="438"/>
    </row>
    <row r="37" spans="1:21" outlineLevel="1">
      <c r="A37" s="454"/>
      <c r="B37" s="312"/>
      <c r="C37" s="252"/>
      <c r="D37" s="403"/>
      <c r="E37" s="403"/>
      <c r="F37" s="403"/>
      <c r="G37" s="404"/>
      <c r="I37" s="436"/>
      <c r="J37" s="437"/>
      <c r="K37" s="437"/>
      <c r="L37" s="437"/>
      <c r="M37" s="437"/>
      <c r="N37" s="438"/>
      <c r="P37" s="436"/>
      <c r="Q37" s="437"/>
      <c r="R37" s="437"/>
      <c r="S37" s="437"/>
      <c r="T37" s="437"/>
      <c r="U37" s="438"/>
    </row>
    <row r="38" spans="1:21" outlineLevel="1">
      <c r="A38" s="454"/>
      <c r="B38" s="312"/>
      <c r="C38" s="252"/>
      <c r="D38" s="403"/>
      <c r="E38" s="403"/>
      <c r="F38" s="403"/>
      <c r="G38" s="404"/>
      <c r="I38" s="436"/>
      <c r="J38" s="437"/>
      <c r="K38" s="437"/>
      <c r="L38" s="437"/>
      <c r="M38" s="437"/>
      <c r="N38" s="438"/>
      <c r="P38" s="436"/>
      <c r="Q38" s="437"/>
      <c r="R38" s="437"/>
      <c r="S38" s="437"/>
      <c r="T38" s="437"/>
      <c r="U38" s="438"/>
    </row>
    <row r="39" spans="1:21" outlineLevel="1">
      <c r="A39" s="454"/>
      <c r="B39" s="312"/>
      <c r="C39" s="252"/>
      <c r="D39" s="403"/>
      <c r="E39" s="403"/>
      <c r="F39" s="403"/>
      <c r="G39" s="404"/>
      <c r="I39" s="436"/>
      <c r="J39" s="437"/>
      <c r="K39" s="437"/>
      <c r="L39" s="437"/>
      <c r="M39" s="437"/>
      <c r="N39" s="438"/>
      <c r="P39" s="436"/>
      <c r="Q39" s="437"/>
      <c r="R39" s="437"/>
      <c r="S39" s="437"/>
      <c r="T39" s="437"/>
      <c r="U39" s="438"/>
    </row>
    <row r="40" spans="1:21" ht="14" outlineLevel="1" thickBot="1">
      <c r="A40" s="455"/>
      <c r="B40" s="313"/>
      <c r="C40" s="314"/>
      <c r="D40" s="464"/>
      <c r="E40" s="464"/>
      <c r="F40" s="464"/>
      <c r="G40" s="465"/>
      <c r="I40" s="436"/>
      <c r="J40" s="437"/>
      <c r="K40" s="437"/>
      <c r="L40" s="437"/>
      <c r="M40" s="437"/>
      <c r="N40" s="438"/>
      <c r="P40" s="436"/>
      <c r="Q40" s="437"/>
      <c r="R40" s="437"/>
      <c r="S40" s="437"/>
      <c r="T40" s="437"/>
      <c r="U40" s="438"/>
    </row>
    <row r="41" spans="1:21" outlineLevel="1">
      <c r="A41" s="154"/>
      <c r="B41" s="248"/>
      <c r="C41" s="248"/>
      <c r="D41" s="248"/>
      <c r="E41" s="248"/>
      <c r="F41" s="248"/>
      <c r="G41" s="248"/>
      <c r="I41" s="436"/>
      <c r="J41" s="437"/>
      <c r="K41" s="437"/>
      <c r="L41" s="437"/>
      <c r="M41" s="437"/>
      <c r="N41" s="438"/>
      <c r="P41" s="436"/>
      <c r="Q41" s="437"/>
      <c r="R41" s="437"/>
      <c r="S41" s="437"/>
      <c r="T41" s="437"/>
      <c r="U41" s="438"/>
    </row>
    <row r="42" spans="1:21" outlineLevel="1">
      <c r="A42" s="154"/>
      <c r="B42" s="248"/>
      <c r="C42" s="248"/>
      <c r="D42" s="248"/>
      <c r="E42" s="248"/>
      <c r="F42" s="248"/>
      <c r="G42" s="248"/>
      <c r="I42" s="436"/>
      <c r="J42" s="437"/>
      <c r="K42" s="437"/>
      <c r="L42" s="437"/>
      <c r="M42" s="437"/>
      <c r="N42" s="438"/>
      <c r="P42" s="436"/>
      <c r="Q42" s="437"/>
      <c r="R42" s="437"/>
      <c r="S42" s="437"/>
      <c r="T42" s="437"/>
      <c r="U42" s="438"/>
    </row>
    <row r="43" spans="1:21" outlineLevel="1">
      <c r="A43" s="154"/>
      <c r="B43" s="248"/>
      <c r="C43" s="248"/>
      <c r="D43" s="248"/>
      <c r="E43" s="248"/>
      <c r="F43" s="248"/>
      <c r="G43" s="248"/>
      <c r="I43" s="436"/>
      <c r="J43" s="437"/>
      <c r="K43" s="437"/>
      <c r="L43" s="437"/>
      <c r="M43" s="437"/>
      <c r="N43" s="438"/>
      <c r="P43" s="436"/>
      <c r="Q43" s="437"/>
      <c r="R43" s="437"/>
      <c r="S43" s="437"/>
      <c r="T43" s="437"/>
      <c r="U43" s="438"/>
    </row>
    <row r="44" spans="1:21" outlineLevel="1">
      <c r="A44" s="154"/>
      <c r="B44" s="248"/>
      <c r="C44" s="248"/>
      <c r="D44" s="248"/>
      <c r="E44" s="248"/>
      <c r="F44" s="248"/>
      <c r="G44" s="248"/>
      <c r="I44" s="436"/>
      <c r="J44" s="437"/>
      <c r="K44" s="437"/>
      <c r="L44" s="437"/>
      <c r="M44" s="437"/>
      <c r="N44" s="438"/>
      <c r="P44" s="436"/>
      <c r="Q44" s="437"/>
      <c r="R44" s="437"/>
      <c r="S44" s="437"/>
      <c r="T44" s="437"/>
      <c r="U44" s="438"/>
    </row>
    <row r="45" spans="1:21" outlineLevel="1">
      <c r="A45" s="154"/>
      <c r="B45" s="248"/>
      <c r="C45" s="248"/>
      <c r="D45" s="248"/>
      <c r="E45" s="248"/>
      <c r="F45" s="248"/>
      <c r="G45" s="248"/>
      <c r="I45" s="439"/>
      <c r="J45" s="440"/>
      <c r="K45" s="440"/>
      <c r="L45" s="440"/>
      <c r="M45" s="440"/>
      <c r="N45" s="441"/>
      <c r="P45" s="439"/>
      <c r="Q45" s="440"/>
      <c r="R45" s="440"/>
      <c r="S45" s="440"/>
      <c r="T45" s="440"/>
      <c r="U45" s="441"/>
    </row>
    <row r="46" spans="1:21" outlineLevel="1">
      <c r="A46" s="154"/>
      <c r="B46" s="248"/>
      <c r="C46" s="248"/>
      <c r="D46" s="248"/>
      <c r="E46" s="248"/>
      <c r="F46" s="248"/>
      <c r="G46" s="248"/>
    </row>
    <row r="47" spans="1:21">
      <c r="A47" s="154"/>
      <c r="B47" s="155"/>
    </row>
    <row r="48" spans="1:21" ht="15">
      <c r="A48" s="12" t="s">
        <v>379</v>
      </c>
    </row>
    <row r="49" spans="1:54" ht="15" outlineLevel="1">
      <c r="A49" s="12"/>
    </row>
    <row r="50" spans="1:54" ht="14" outlineLevel="1" thickBot="1">
      <c r="A50" s="4" t="s">
        <v>380</v>
      </c>
    </row>
    <row r="51" spans="1:54" outlineLevel="2">
      <c r="B51" s="19"/>
      <c r="C51" s="19"/>
      <c r="D51" s="19"/>
      <c r="E51" s="466" t="s">
        <v>272</v>
      </c>
      <c r="F51" s="456"/>
      <c r="G51" s="456"/>
      <c r="H51" s="456"/>
      <c r="I51" s="456"/>
      <c r="J51" s="456" t="s">
        <v>273</v>
      </c>
      <c r="K51" s="456"/>
      <c r="L51" s="456"/>
      <c r="M51" s="456"/>
      <c r="N51" s="456"/>
      <c r="O51" s="456" t="s">
        <v>274</v>
      </c>
      <c r="P51" s="456"/>
      <c r="Q51" s="456"/>
      <c r="R51" s="456"/>
      <c r="S51" s="456"/>
      <c r="T51" s="456" t="s">
        <v>275</v>
      </c>
      <c r="U51" s="456"/>
      <c r="V51" s="456"/>
      <c r="W51" s="456"/>
      <c r="X51" s="456"/>
      <c r="Y51" s="456" t="s">
        <v>381</v>
      </c>
      <c r="Z51" s="456"/>
      <c r="AA51" s="456"/>
      <c r="AB51" s="456"/>
      <c r="AC51" s="456"/>
      <c r="AD51" s="456" t="s">
        <v>382</v>
      </c>
      <c r="AE51" s="456"/>
      <c r="AF51" s="456"/>
      <c r="AG51" s="456"/>
      <c r="AH51" s="456"/>
      <c r="AI51" s="456" t="s">
        <v>383</v>
      </c>
      <c r="AJ51" s="456"/>
      <c r="AK51" s="456"/>
      <c r="AL51" s="456"/>
      <c r="AM51" s="456"/>
      <c r="AN51" s="456" t="s">
        <v>384</v>
      </c>
      <c r="AO51" s="456"/>
      <c r="AP51" s="456"/>
      <c r="AQ51" s="456"/>
      <c r="AR51" s="456"/>
      <c r="AS51" s="456" t="s">
        <v>385</v>
      </c>
      <c r="AT51" s="456"/>
      <c r="AU51" s="456"/>
      <c r="AV51" s="456"/>
      <c r="AW51" s="456"/>
      <c r="AX51" s="456" t="s">
        <v>386</v>
      </c>
      <c r="AY51" s="456"/>
      <c r="AZ51" s="456"/>
      <c r="BA51" s="456"/>
      <c r="BB51" s="460"/>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374</v>
      </c>
      <c r="C53" s="19" t="s">
        <v>387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43" t="s">
        <v>388</v>
      </c>
      <c r="B54" s="127"/>
      <c r="C54" s="127"/>
      <c r="D54" s="124" t="s">
        <v>389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44"/>
      <c r="B55" s="36"/>
      <c r="C55" s="121"/>
      <c r="D55" s="2" t="s">
        <v>389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44"/>
      <c r="B56" s="36"/>
      <c r="C56" s="121"/>
      <c r="D56" s="2" t="s">
        <v>389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44"/>
      <c r="B57" s="36"/>
      <c r="C57" s="121"/>
      <c r="D57" s="2" t="s">
        <v>389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44"/>
      <c r="B58" s="36"/>
      <c r="C58" s="121"/>
      <c r="D58" s="2" t="s">
        <v>389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44"/>
      <c r="B59" s="36"/>
      <c r="C59" s="121"/>
      <c r="D59" s="2" t="s">
        <v>389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44"/>
      <c r="B60" s="36"/>
      <c r="C60" s="121"/>
      <c r="D60" s="2" t="s">
        <v>389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44"/>
      <c r="B61" s="36"/>
      <c r="C61" s="121"/>
      <c r="D61" s="2" t="s">
        <v>389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44"/>
      <c r="B62" s="36"/>
      <c r="C62" s="121"/>
      <c r="D62" s="2" t="s">
        <v>389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44"/>
      <c r="B63" s="36"/>
      <c r="C63" s="121"/>
      <c r="D63" s="2" t="s">
        <v>389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45"/>
      <c r="B64" s="122" t="s">
        <v>390</v>
      </c>
      <c r="C64" s="296" t="s">
        <v>391</v>
      </c>
      <c r="D64" s="123" t="s">
        <v>389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51" t="s">
        <v>392</v>
      </c>
      <c r="B66" s="266"/>
      <c r="C66" s="267"/>
      <c r="D66" s="268" t="s">
        <v>389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52"/>
      <c r="B67" s="252"/>
      <c r="C67" s="267"/>
      <c r="D67" s="269" t="s">
        <v>389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52"/>
      <c r="B68" s="252"/>
      <c r="C68" s="267"/>
      <c r="D68" s="269" t="s">
        <v>389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52"/>
      <c r="B69" s="252"/>
      <c r="C69" s="267"/>
      <c r="D69" s="269" t="s">
        <v>389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52"/>
      <c r="B70" s="252"/>
      <c r="C70" s="267"/>
      <c r="D70" s="269" t="s">
        <v>389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53"/>
      <c r="B71" s="122" t="s">
        <v>393</v>
      </c>
      <c r="C71" s="123"/>
      <c r="D71" s="270" t="s">
        <v>389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51" t="s">
        <v>394</v>
      </c>
      <c r="B75" s="127" t="s">
        <v>395</v>
      </c>
      <c r="C75" s="274"/>
      <c r="D75" s="124" t="s">
        <v>389</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52"/>
      <c r="B76" s="121"/>
      <c r="C76" s="272"/>
      <c r="D76" s="2" t="s">
        <v>389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53"/>
      <c r="B77" s="273" t="s">
        <v>396</v>
      </c>
      <c r="C77" s="271"/>
      <c r="D77" s="123" t="s">
        <v>389</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398</v>
      </c>
      <c r="C81" s="6" t="s">
        <v>399</v>
      </c>
      <c r="D81" t="s">
        <v>400</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401</v>
      </c>
      <c r="C82" t="s">
        <v>402</v>
      </c>
      <c r="D82" t="s">
        <v>389</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403</v>
      </c>
      <c r="C83" t="s">
        <v>404</v>
      </c>
      <c r="D83" t="s">
        <v>389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405</v>
      </c>
      <c r="C84" t="s">
        <v>406</v>
      </c>
      <c r="D84" t="s">
        <v>389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407</v>
      </c>
      <c r="C85" t="s">
        <v>408</v>
      </c>
      <c r="D85" t="s">
        <v>389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409</v>
      </c>
      <c r="C86" t="s">
        <v>410</v>
      </c>
      <c r="D86" t="s">
        <v>389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411</v>
      </c>
      <c r="C87" t="s">
        <v>412</v>
      </c>
      <c r="D87" t="s">
        <v>389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413</v>
      </c>
      <c r="C88" t="s">
        <v>414</v>
      </c>
      <c r="D88" t="s">
        <v>389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415</v>
      </c>
      <c r="C89" t="s">
        <v>416</v>
      </c>
      <c r="D89" t="s">
        <v>389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417</v>
      </c>
      <c r="C90" t="s">
        <v>418</v>
      </c>
      <c r="D90" t="s">
        <v>389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419</v>
      </c>
      <c r="C91" t="s">
        <v>420</v>
      </c>
      <c r="D91" t="s">
        <v>389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421</v>
      </c>
      <c r="C92" t="s">
        <v>422</v>
      </c>
      <c r="D92" t="s">
        <v>389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423</v>
      </c>
      <c r="C93" t="s">
        <v>424</v>
      </c>
      <c r="D93" t="s">
        <v>389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425</v>
      </c>
      <c r="C94" t="s">
        <v>426</v>
      </c>
      <c r="D94" t="s">
        <v>389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427</v>
      </c>
      <c r="C95" t="s">
        <v>428</v>
      </c>
      <c r="D95" t="s">
        <v>389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429</v>
      </c>
      <c r="C96" t="s">
        <v>430</v>
      </c>
      <c r="D96" t="s">
        <v>389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431</v>
      </c>
      <c r="C97" t="s">
        <v>432</v>
      </c>
      <c r="D97" t="s">
        <v>389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433</v>
      </c>
      <c r="C98" t="s">
        <v>434</v>
      </c>
      <c r="D98" t="s">
        <v>389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435</v>
      </c>
      <c r="C99" t="s">
        <v>436</v>
      </c>
      <c r="D99" t="s">
        <v>389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437</v>
      </c>
      <c r="C100" t="s">
        <v>438</v>
      </c>
      <c r="D100" t="s">
        <v>389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439</v>
      </c>
      <c r="C101" t="s">
        <v>440</v>
      </c>
      <c r="D101" t="s">
        <v>389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441</v>
      </c>
      <c r="C102" t="s">
        <v>442</v>
      </c>
      <c r="D102" t="s">
        <v>389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443</v>
      </c>
      <c r="C103" t="s">
        <v>444</v>
      </c>
      <c r="D103" t="s">
        <v>389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445</v>
      </c>
      <c r="C104" t="s">
        <v>446</v>
      </c>
      <c r="D104" t="s">
        <v>389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447</v>
      </c>
      <c r="C105" t="s">
        <v>448</v>
      </c>
      <c r="D105" t="s">
        <v>389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449</v>
      </c>
      <c r="C106" t="s">
        <v>450</v>
      </c>
      <c r="D106" t="s">
        <v>389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451</v>
      </c>
      <c r="C107" t="s">
        <v>452</v>
      </c>
      <c r="D107" t="s">
        <v>389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526</v>
      </c>
      <c r="C108" t="s">
        <v>527</v>
      </c>
      <c r="D108" t="s">
        <v>389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528</v>
      </c>
      <c r="C109" t="s">
        <v>529</v>
      </c>
      <c r="D109" t="s">
        <v>389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530</v>
      </c>
      <c r="C110" t="s">
        <v>531</v>
      </c>
      <c r="D110" t="s">
        <v>389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532</v>
      </c>
      <c r="C111" t="s">
        <v>533</v>
      </c>
      <c r="D111" t="s">
        <v>389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534</v>
      </c>
      <c r="C112" t="s">
        <v>535</v>
      </c>
      <c r="D112" t="s">
        <v>389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536</v>
      </c>
      <c r="C113" t="s">
        <v>537</v>
      </c>
      <c r="D113" t="s">
        <v>389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538</v>
      </c>
      <c r="C114" t="s">
        <v>539</v>
      </c>
      <c r="D114" t="s">
        <v>389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540</v>
      </c>
      <c r="C115" t="s">
        <v>541</v>
      </c>
      <c r="D115" t="s">
        <v>389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542</v>
      </c>
      <c r="C116" t="s">
        <v>543</v>
      </c>
      <c r="D116" t="s">
        <v>389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544</v>
      </c>
      <c r="C117" t="s">
        <v>545</v>
      </c>
      <c r="D117" t="s">
        <v>389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546</v>
      </c>
      <c r="C118" t="s">
        <v>547</v>
      </c>
      <c r="D118" t="s">
        <v>389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548</v>
      </c>
      <c r="C119" t="s">
        <v>549</v>
      </c>
      <c r="D119" t="s">
        <v>389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550</v>
      </c>
      <c r="C120" t="s">
        <v>551</v>
      </c>
      <c r="D120" t="s">
        <v>389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552</v>
      </c>
      <c r="C121" t="s">
        <v>553</v>
      </c>
      <c r="D121" t="s">
        <v>389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554</v>
      </c>
      <c r="C122" t="s">
        <v>555</v>
      </c>
      <c r="D122" t="s">
        <v>389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556</v>
      </c>
      <c r="C123" t="s">
        <v>557</v>
      </c>
      <c r="D123" t="s">
        <v>389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558</v>
      </c>
      <c r="C124" t="s">
        <v>559</v>
      </c>
      <c r="D124" t="s">
        <v>389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560</v>
      </c>
      <c r="C125" t="s">
        <v>561</v>
      </c>
      <c r="D125" t="s">
        <v>389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562</v>
      </c>
      <c r="C126" t="s">
        <v>563</v>
      </c>
      <c r="D126" t="s">
        <v>389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564</v>
      </c>
      <c r="C127" t="s">
        <v>565</v>
      </c>
      <c r="D127" t="s">
        <v>389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453</v>
      </c>
      <c r="C128" t="s">
        <v>454</v>
      </c>
      <c r="D128" t="s">
        <v>389</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455</v>
      </c>
      <c r="C129" t="s">
        <v>456</v>
      </c>
      <c r="D129" t="s">
        <v>389</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457</v>
      </c>
      <c r="C130" t="s">
        <v>458</v>
      </c>
      <c r="D130" t="s">
        <v>389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459</v>
      </c>
      <c r="C131" t="s">
        <v>460</v>
      </c>
      <c r="D131" t="s">
        <v>389</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461</v>
      </c>
      <c r="C132" t="s">
        <v>462</v>
      </c>
      <c r="D132" t="s">
        <v>389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463</v>
      </c>
      <c r="C133" s="7" t="s">
        <v>464</v>
      </c>
      <c r="D133" s="7" t="s">
        <v>389</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465</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466</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469</v>
      </c>
      <c r="C142" s="134" t="s">
        <v>159</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46" t="s">
        <v>470</v>
      </c>
      <c r="B143" s="135" t="s">
        <v>284</v>
      </c>
      <c r="C143" s="135" t="s">
        <v>395</v>
      </c>
      <c r="D143" s="135" t="s">
        <v>389</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47"/>
      <c r="B144" s="135" t="s">
        <v>284</v>
      </c>
      <c r="C144" s="135"/>
      <c r="D144" s="135" t="s">
        <v>389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47"/>
      <c r="B145" s="135" t="s">
        <v>284</v>
      </c>
      <c r="C145" s="135"/>
      <c r="D145" s="135" t="s">
        <v>389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47"/>
      <c r="B146" s="135" t="s">
        <v>287</v>
      </c>
      <c r="C146" s="135" t="s">
        <v>471</v>
      </c>
      <c r="D146" s="135" t="s">
        <v>389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47"/>
      <c r="B147" s="135" t="s">
        <v>287</v>
      </c>
      <c r="C147" s="135" t="s">
        <v>472</v>
      </c>
      <c r="D147" s="135" t="s">
        <v>389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47"/>
      <c r="B148" s="135" t="s">
        <v>287</v>
      </c>
      <c r="C148" s="135"/>
      <c r="D148" s="135" t="s">
        <v>389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47"/>
      <c r="B149" s="135" t="s">
        <v>287</v>
      </c>
      <c r="C149" s="135"/>
      <c r="D149" s="135" t="s">
        <v>389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47"/>
      <c r="B150" s="135" t="s">
        <v>290</v>
      </c>
      <c r="C150" s="315" t="s">
        <v>473</v>
      </c>
      <c r="D150" s="135" t="s">
        <v>389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47"/>
      <c r="B151" s="135" t="s">
        <v>290</v>
      </c>
      <c r="C151" s="315" t="s">
        <v>474</v>
      </c>
      <c r="D151" s="135" t="s">
        <v>389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47"/>
      <c r="B152" s="135" t="s">
        <v>290</v>
      </c>
      <c r="C152" s="315" t="s">
        <v>475</v>
      </c>
      <c r="D152" s="135" t="s">
        <v>389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47"/>
      <c r="B153" s="135" t="s">
        <v>476</v>
      </c>
      <c r="C153" s="135"/>
      <c r="D153" s="135" t="s">
        <v>389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48"/>
      <c r="B154" s="135" t="s">
        <v>476</v>
      </c>
      <c r="C154" s="135"/>
      <c r="D154" s="135" t="s">
        <v>389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469</v>
      </c>
      <c r="C157" s="134" t="s">
        <v>159</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46" t="s">
        <v>477</v>
      </c>
      <c r="B158" s="135" t="s">
        <v>284</v>
      </c>
      <c r="C158" s="315" t="s">
        <v>395</v>
      </c>
      <c r="D158" s="135" t="s">
        <v>478</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47"/>
      <c r="B159" s="135" t="s">
        <v>284</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47"/>
      <c r="B160" s="135" t="s">
        <v>284</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47"/>
      <c r="B161" s="135" t="s">
        <v>287</v>
      </c>
      <c r="C161" s="315" t="s">
        <v>471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47"/>
      <c r="B162" s="135" t="s">
        <v>287</v>
      </c>
      <c r="C162" s="315" t="s">
        <v>472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47"/>
      <c r="B163" s="135" t="s">
        <v>287</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47"/>
      <c r="B164" s="135" t="s">
        <v>287</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47"/>
      <c r="B165" s="135" t="s">
        <v>476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47"/>
      <c r="B166" s="135" t="s">
        <v>476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47"/>
      <c r="B167" s="135" t="s">
        <v>476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47"/>
      <c r="B168" s="135" t="s">
        <v>476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48"/>
      <c r="B169" s="135" t="s">
        <v>476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46" t="s">
        <v>482</v>
      </c>
      <c r="B172" s="135" t="s">
        <v>284</v>
      </c>
      <c r="C172" s="135" t="s">
        <v>395</v>
      </c>
      <c r="D172" s="135" t="s">
        <v>389</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47"/>
      <c r="B173" s="135" t="s">
        <v>284</v>
      </c>
      <c r="C173" s="135"/>
      <c r="D173" s="135" t="s">
        <v>389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48"/>
      <c r="B174" s="135" t="s">
        <v>284</v>
      </c>
      <c r="C174" s="135"/>
      <c r="D174" s="135" t="s">
        <v>389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46" t="s">
        <v>483</v>
      </c>
      <c r="B176" s="135" t="s">
        <v>284</v>
      </c>
      <c r="C176" s="135" t="s">
        <v>395</v>
      </c>
      <c r="D176" s="135" t="s">
        <v>389</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47"/>
      <c r="B177" s="135" t="s">
        <v>284</v>
      </c>
      <c r="C177" s="135"/>
      <c r="D177" s="135" t="s">
        <v>389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48"/>
      <c r="B178" s="135" t="s">
        <v>284</v>
      </c>
      <c r="C178" s="135"/>
      <c r="D178" s="135" t="s">
        <v>389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484</v>
      </c>
      <c r="B182" s="19"/>
      <c r="C182" s="19"/>
      <c r="D182" s="19"/>
      <c r="E182" s="15"/>
    </row>
    <row r="183" spans="1:54" ht="15" outlineLevel="1">
      <c r="A183" s="12"/>
      <c r="B183" s="19"/>
      <c r="C183" s="19"/>
      <c r="D183" s="19"/>
      <c r="E183" s="15"/>
    </row>
    <row r="184" spans="1:54" s="4" customFormat="1" outlineLevel="1">
      <c r="A184" s="4" t="s">
        <v>485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49" t="s">
        <v>486</v>
      </c>
      <c r="B186" s="150" t="s">
        <v>487</v>
      </c>
      <c r="C186" s="6" t="s">
        <v>488</v>
      </c>
      <c r="D186" s="10" t="s">
        <v>400</v>
      </c>
      <c r="E186" s="129">
        <f>IF(E53&lt;=($B$10),1,IF((E52-1)&gt;30,(D$186/(1+'Fixed Data'!$B$14)),(1/(1+'Fixed Data'!$B$13)^(E$52-$E$52))))</f>
        <v>1</v>
      </c>
      <c r="F186" s="129">
        <f>IF(F53&lt;=($B$10),1,IF((F52-1)&gt;30,(E$186/(1+'Fixed Data'!$B$14)),(1/(1+'Fixed Data'!$B$13)^(F$52-$E$52))))</f>
        <v>0.96618357487922713</v>
      </c>
      <c r="G186" s="129">
        <f>IF(G53&lt;=($B$10),1,IF((G52-1)&gt;30,(F$186/(1+'Fixed Data'!$B$14)),(1/(1+'Fixed Data'!$B$13)^(G$52-$E$52))))</f>
        <v>0.93351070036640305</v>
      </c>
      <c r="H186" s="129">
        <f>IF(H53&lt;=($B$10),1,IF((H52-1)&gt;30,(G$186/(1+'Fixed Data'!$B$14)),(1/(1+'Fixed Data'!$B$13)^(H$52-$E$52))))</f>
        <v>0.90194270566802237</v>
      </c>
      <c r="I186" s="129">
        <f>IF(I53&lt;=($B$10),1,IF((I52-1)&gt;30,(H$186/(1+'Fixed Data'!$B$14)),(1/(1+'Fixed Data'!$B$13)^(I$52-$E$52))))</f>
        <v>0.87144222769857238</v>
      </c>
      <c r="J186" s="129">
        <f>IF(J53&lt;=($B$10),1,IF((J52-1)&gt;30,(I$186/(1+'Fixed Data'!$B$14)),(1/(1+'Fixed Data'!$B$13)^(J$52-$E$52))))</f>
        <v>0.84197316685852419</v>
      </c>
      <c r="K186" s="129">
        <f>IF(K53&lt;=($B$10),1,IF((K52-1)&gt;30,(J$186/(1+'Fixed Data'!$B$14)),(1/(1+'Fixed Data'!$B$13)^(K$52-$E$52))))</f>
        <v>0.81350064430775282</v>
      </c>
      <c r="L186" s="129">
        <f>IF(L53&lt;=($B$10),1,IF((L52-1)&gt;30,(K$186/(1+'Fixed Data'!$B$14)),(1/(1+'Fixed Data'!$B$13)^(L$52-$E$52))))</f>
        <v>0.78599096068381913</v>
      </c>
      <c r="M186" s="129">
        <f>IF(M53&lt;=($B$10),1,IF((M52-1)&gt;30,(L$186/(1+'Fixed Data'!$B$14)),(1/(1+'Fixed Data'!$B$13)^(M$52-$E$52))))</f>
        <v>0.75941155621625056</v>
      </c>
      <c r="N186" s="129">
        <f>IF(N53&lt;=($B$10),1,IF((N52-1)&gt;30,(M$186/(1+'Fixed Data'!$B$14)),(1/(1+'Fixed Data'!$B$13)^(N$52-$E$52))))</f>
        <v>0.73373097218961414</v>
      </c>
      <c r="O186" s="129">
        <f>IF(O53&lt;=($B$10),1,IF((O52-1)&gt;30,(N$186/(1+'Fixed Data'!$B$14)),(1/(1+'Fixed Data'!$B$13)^(O$52-$E$52))))</f>
        <v>0.70891881370977217</v>
      </c>
      <c r="P186" s="129">
        <f>IF(P53&lt;=($B$10),1,IF((P52-1)&gt;30,(O$186/(1+'Fixed Data'!$B$14)),(1/(1+'Fixed Data'!$B$13)^(P$52-$E$52))))</f>
        <v>0.68494571372924851</v>
      </c>
      <c r="Q186" s="129">
        <f>IF(Q53&lt;=($B$10),1,IF((Q52-1)&gt;30,(P$186/(1+'Fixed Data'!$B$14)),(1/(1+'Fixed Data'!$B$13)^(Q$52-$E$52))))</f>
        <v>0.66178329828912896</v>
      </c>
      <c r="R186" s="129">
        <f>IF(R53&lt;=($B$10),1,IF((R52-1)&gt;30,(Q$186/(1+'Fixed Data'!$B$14)),(1/(1+'Fixed Data'!$B$13)^(R$52-$E$52))))</f>
        <v>0.63940415293635666</v>
      </c>
      <c r="S186" s="129">
        <f>IF(S53&lt;=($B$10),1,IF((S52-1)&gt;30,(R$186/(1+'Fixed Data'!$B$14)),(1/(1+'Fixed Data'!$B$13)^(S$52-$E$52))))</f>
        <v>0.61778179027667302</v>
      </c>
      <c r="T186" s="129">
        <f>IF(T53&lt;=($B$10),1,IF((T52-1)&gt;30,(S$186/(1+'Fixed Data'!$B$14)),(1/(1+'Fixed Data'!$B$13)^(T$52-$E$52))))</f>
        <v>0.59689061862480497</v>
      </c>
      <c r="U186" s="129">
        <f>IF(U53&lt;=($B$10),1,IF((U52-1)&gt;30,(T$186/(1+'Fixed Data'!$B$14)),(1/(1+'Fixed Data'!$B$13)^(U$52-$E$52))))</f>
        <v>0.57670591171478747</v>
      </c>
      <c r="V186" s="129">
        <f>IF(V53&lt;=($B$10),1,IF((V52-1)&gt;30,(U$186/(1+'Fixed Data'!$B$14)),(1/(1+'Fixed Data'!$B$13)^(V$52-$E$52))))</f>
        <v>0.55720377943457733</v>
      </c>
      <c r="W186" s="129">
        <f>IF(W53&lt;=($B$10),1,IF((W52-1)&gt;30,(V$186/(1+'Fixed Data'!$B$14)),(1/(1+'Fixed Data'!$B$13)^(W$52-$E$52))))</f>
        <v>0.53836113955031628</v>
      </c>
      <c r="X186" s="129">
        <f>IF(X53&lt;=($B$10),1,IF((X52-1)&gt;30,(W$186/(1+'Fixed Data'!$B$14)),(1/(1+'Fixed Data'!$B$13)^(X$52-$E$52))))</f>
        <v>0.52015569038677911</v>
      </c>
      <c r="Y186" s="129">
        <f>IF(Y53&lt;=($B$10),1,IF((Y52-1)&gt;30,(X$186/(1+'Fixed Data'!$B$14)),(1/(1+'Fixed Data'!$B$13)^(Y$52-$E$52))))</f>
        <v>0.50256588443167061</v>
      </c>
      <c r="Z186" s="129">
        <f>IF(Z53&lt;=($B$10),1,IF((Z52-1)&gt;30,(Y$186/(1+'Fixed Data'!$B$14)),(1/(1+'Fixed Data'!$B$13)^(Z$52-$E$52))))</f>
        <v>0.48557090283253213</v>
      </c>
      <c r="AA186" s="129">
        <f>IF(AA53&lt;=($B$10),1,IF((AA52-1)&gt;30,(Z$186/(1+'Fixed Data'!$B$14)),(1/(1+'Fixed Data'!$B$13)^(AA$52-$E$52))))</f>
        <v>0.46915063075606966</v>
      </c>
      <c r="AB186" s="129">
        <f>IF(AB53&lt;=($B$10),1,IF((AB52-1)&gt;30,(AA$186/(1+'Fixed Data'!$B$14)),(1/(1+'Fixed Data'!$B$13)^(AB$52-$E$52))))</f>
        <v>0.45328563358074364</v>
      </c>
      <c r="AC186" s="129">
        <f>IF(AC53&lt;=($B$10),1,IF((AC52-1)&gt;30,(AB$186/(1+'Fixed Data'!$B$14)),(1/(1+'Fixed Data'!$B$13)^(AC$52-$E$52))))</f>
        <v>0.43795713389443841</v>
      </c>
      <c r="AD186" s="129">
        <f>IF(AD53&lt;=($B$10),1,IF((AD52-1)&gt;30,(AC$186/(1+'Fixed Data'!$B$14)),(1/(1+'Fixed Data'!$B$13)^(AD$52-$E$52))))</f>
        <v>0.42314698926998884</v>
      </c>
      <c r="AE186" s="129">
        <f>IF(AE53&lt;=($B$10),1,IF((AE52-1)&gt;30,(AD$186/(1+'Fixed Data'!$B$14)),(1/(1+'Fixed Data'!$B$13)^(AE$52-$E$52))))</f>
        <v>0.40883767079225974</v>
      </c>
      <c r="AF186" s="129">
        <f>IF(AF53&lt;=($B$10),1,IF((AF52-1)&gt;30,(AE$186/(1+'Fixed Data'!$B$14)),(1/(1+'Fixed Data'!$B$13)^(AF$52-$E$52))))</f>
        <v>0.39501224231136206</v>
      </c>
      <c r="AG186" s="129">
        <f>IF(AG53&lt;=($B$10),1,IF((AG52-1)&gt;30,(AF$186/(1+'Fixed Data'!$B$14)),(1/(1+'Fixed Data'!$B$13)^(AG$52-$E$52))))</f>
        <v>0.38165434039745127</v>
      </c>
      <c r="AH186" s="129">
        <f>IF(AH53&lt;=($B$10),1,IF((AH52-1)&gt;30,(AG$186/(1+'Fixed Data'!$B$14)),(1/(1+'Fixed Data'!$B$13)^(AH$52-$E$52))))</f>
        <v>0.36874815497338298</v>
      </c>
      <c r="AI186" s="129">
        <f>IF(AI53&lt;=($B$10),1,IF((AI52-1)&gt;30,(AH$186/(1+'Fixed Data'!$B$14)),(1/(1+'Fixed Data'!$B$13)^(AI$52-$E$52))))</f>
        <v>0.35627841060230236</v>
      </c>
      <c r="AJ186" s="129">
        <f>IF(AJ53&lt;=($B$10),1,IF((AJ52-1)&gt;30,(AI$186/(1+'Fixed Data'!$B$14)),(1/(1+'Fixed Data'!$B$13)^(AJ$52-$E$52))))</f>
        <v>0.3459013695167984</v>
      </c>
      <c r="AK186" s="129">
        <f>IF(AK53&lt;=($B$10),1,IF((AK52-1)&gt;30,(AJ$186/(1+'Fixed Data'!$B$14)),(1/(1+'Fixed Data'!$B$13)^(AK$52-$E$52))))</f>
        <v>0.33582657234640623</v>
      </c>
      <c r="AL186" s="129">
        <f>IF(AL53&lt;=($B$10),1,IF((AL52-1)&gt;30,(AK$186/(1+'Fixed Data'!$B$14)),(1/(1+'Fixed Data'!$B$13)^(AL$52-$E$52))))</f>
        <v>0.32604521587029728</v>
      </c>
      <c r="AM186" s="129">
        <f>IF(AM53&lt;=($B$10),1,IF((AM52-1)&gt;30,(AL$186/(1+'Fixed Data'!$B$14)),(1/(1+'Fixed Data'!$B$13)^(AM$52-$E$52))))</f>
        <v>0.31654875327213328</v>
      </c>
      <c r="AN186" s="129">
        <f>IF(AN53&lt;=($B$10),1,IF((AN52-1)&gt;30,(AM$186/(1+'Fixed Data'!$B$14)),(1/(1+'Fixed Data'!$B$13)^(AN$52-$E$52))))</f>
        <v>0.30732888667197406</v>
      </c>
      <c r="AO186" s="129">
        <f>IF(AO53&lt;=($B$10),1,IF((AO52-1)&gt;30,(AN$186/(1+'Fixed Data'!$B$14)),(1/(1+'Fixed Data'!$B$13)^(AO$52-$E$52))))</f>
        <v>0.29837755987570297</v>
      </c>
      <c r="AP186" s="129">
        <f>IF(AP53&lt;=($B$10),1,IF((AP52-1)&gt;30,(AO$186/(1+'Fixed Data'!$B$14)),(1/(1+'Fixed Data'!$B$13)^(AP$52-$E$52))))</f>
        <v>0.28968695133563394</v>
      </c>
      <c r="AQ186" s="129">
        <f>IF(AQ53&lt;=($B$10),1,IF((AQ52-1)&gt;30,(AP$186/(1+'Fixed Data'!$B$14)),(1/(1+'Fixed Data'!$B$13)^(AQ$52-$E$52))))</f>
        <v>0.28124946731614947</v>
      </c>
      <c r="AR186" s="129">
        <f>IF(AR53&lt;=($B$10),1,IF((AR52-1)&gt;30,(AQ$186/(1+'Fixed Data'!$B$14)),(1/(1+'Fixed Data'!$B$13)^(AR$52-$E$52))))</f>
        <v>0.27305773525839755</v>
      </c>
      <c r="AS186" s="129">
        <f>IF(AS53&lt;=($B$10),1,IF((AS52-1)&gt;30,(AR$186/(1+'Fixed Data'!$B$14)),(1/(1+'Fixed Data'!$B$13)^(AS$52-$E$52))))</f>
        <v>0.26510459733825004</v>
      </c>
      <c r="AT186" s="129">
        <f>IF(AT53&lt;=($B$10),1,IF((AT52-1)&gt;30,(AS$186/(1+'Fixed Data'!$B$14)),(1/(1+'Fixed Data'!$B$13)^(AT$52-$E$52))))</f>
        <v>0.25738310421189325</v>
      </c>
      <c r="AU186" s="129">
        <f>IF(AU53&lt;=($B$10),1,IF((AU52-1)&gt;30,(AT$186/(1+'Fixed Data'!$B$14)),(1/(1+'Fixed Data'!$B$13)^(AU$52-$E$52))))</f>
        <v>0.24988650894358569</v>
      </c>
      <c r="AV186" s="129">
        <f>IF(AV53&lt;=($B$10),1,IF((AV52-1)&gt;30,(AU$186/(1+'Fixed Data'!$B$14)),(1/(1+'Fixed Data'!$B$13)^(AV$52-$E$52))))</f>
        <v>0.24260826111027736</v>
      </c>
      <c r="AW186" s="129">
        <f>IF(AW53&lt;=($B$10),1,IF((AW52-1)&gt;30,(AV$186/(1+'Fixed Data'!$B$14)),(1/(1+'Fixed Data'!$B$13)^(AW$52-$E$52))))</f>
        <v>0.23554200107793918</v>
      </c>
      <c r="AX186" s="129">
        <f>IF(AX53&lt;=($B$10),1,IF((AX52-1)&gt;30,(AW$186/(1+'Fixed Data'!$B$14)),(1/(1+'Fixed Data'!$B$13)^(AX$52-$E$52))))</f>
        <v>0.22868155444460114</v>
      </c>
      <c r="AY186" s="129">
        <f>IF(AY53&lt;=($B$10),1,IF((AY52-1)&gt;30,(AX$186/(1+'Fixed Data'!$B$14)),(1/(1+'Fixed Data'!$B$13)^(AY$52-$E$52))))</f>
        <v>0.22202092664524381</v>
      </c>
      <c r="AZ186" s="129">
        <f>IF(AZ53&lt;=($B$10),1,IF((AZ52-1)&gt;30,(AY$186/(1+'Fixed Data'!$B$14)),(1/(1+'Fixed Data'!$B$13)^(AZ$52-$E$52))))</f>
        <v>0.21555429771382895</v>
      </c>
      <c r="BA186" s="129">
        <f>IF(BA53&lt;=($B$10),1,IF((BA52-1)&gt;30,(AZ$186/(1+'Fixed Data'!$B$14)),(1/(1+'Fixed Data'!$B$13)^(BA$52-$E$52))))</f>
        <v>0.20927601719789218</v>
      </c>
      <c r="BB186" s="129">
        <f>IF(BB53&lt;=($B$10),1,IF((BB52-1)&gt;30,(BA$186/(1+'Fixed Data'!$B$14)),(1/(1+'Fixed Data'!$B$13)^(BB$52-$E$52))))</f>
        <v>0.20318059922125453</v>
      </c>
    </row>
    <row r="187" spans="1:54" outlineLevel="2">
      <c r="A187" s="450"/>
      <c r="B187" s="150" t="s">
        <v>489</v>
      </c>
      <c r="C187" s="6" t="s">
        <v>490</v>
      </c>
      <c r="D187" s="10" t="s">
        <v>400</v>
      </c>
      <c r="E187" s="33">
        <f>IF(E53&lt;=($B$10),1,IF((E52-1)&gt;30,(D$186/(1+'Fixed Data'!$B$16)),(1/(1+'Fixed Data'!$B$15)^(E$52-$E$52))))</f>
        <v>1</v>
      </c>
      <c r="F187" s="33">
        <f>IF(F53&lt;=($B$10),1,IF((F52-1)&gt;30,(E$186/(1+'Fixed Data'!$B$16)),(1/(1+'Fixed Data'!$B$15)^(F$52-$E$52))))</f>
        <v>0.98522167487684742</v>
      </c>
      <c r="G187" s="33">
        <f>IF(G53&lt;=($B$10),1,IF((G52-1)&gt;30,(F$186/(1+'Fixed Data'!$B$16)),(1/(1+'Fixed Data'!$B$15)^(G$52-$E$52))))</f>
        <v>0.9706617486471405</v>
      </c>
      <c r="H187" s="33">
        <f>IF(H53&lt;=($B$10),1,IF((H52-1)&gt;30,(G$186/(1+'Fixed Data'!$B$16)),(1/(1+'Fixed Data'!$B$15)^(H$52-$E$52))))</f>
        <v>0.95631699374102519</v>
      </c>
      <c r="I187" s="33">
        <f>IF(I53&lt;=($B$10),1,IF((I52-1)&gt;30,(H$186/(1+'Fixed Data'!$B$16)),(1/(1+'Fixed Data'!$B$15)^(I$52-$E$52))))</f>
        <v>0.94218423028672449</v>
      </c>
      <c r="J187" s="33">
        <f>IF(J53&lt;=($B$10),1,IF((J52-1)&gt;30,(I$186/(1+'Fixed Data'!$B$16)),(1/(1+'Fixed Data'!$B$15)^(J$52-$E$52))))</f>
        <v>0.92826032540563996</v>
      </c>
      <c r="K187" s="33">
        <f>IF(K53&lt;=($B$10),1,IF((K52-1)&gt;30,(J$186/(1+'Fixed Data'!$B$16)),(1/(1+'Fixed Data'!$B$15)^(K$52-$E$52))))</f>
        <v>0.91454219251787205</v>
      </c>
      <c r="L187" s="33">
        <f>IF(L53&lt;=($B$10),1,IF((L52-1)&gt;30,(K$186/(1+'Fixed Data'!$B$16)),(1/(1+'Fixed Data'!$B$15)^(L$52-$E$52))))</f>
        <v>0.90102679065800217</v>
      </c>
      <c r="M187" s="33">
        <f>IF(M53&lt;=($B$10),1,IF((M52-1)&gt;30,(L$186/(1+'Fixed Data'!$B$16)),(1/(1+'Fixed Data'!$B$15)^(M$52-$E$52))))</f>
        <v>0.88771112380098749</v>
      </c>
      <c r="N187" s="33">
        <f>IF(N53&lt;=($B$10),1,IF((N52-1)&gt;30,(M$186/(1+'Fixed Data'!$B$16)),(1/(1+'Fixed Data'!$B$15)^(N$52-$E$52))))</f>
        <v>0.87459224019801729</v>
      </c>
      <c r="O187" s="33">
        <f>IF(O53&lt;=($B$10),1,IF((O52-1)&gt;30,(N$186/(1+'Fixed Data'!$B$16)),(1/(1+'Fixed Data'!$B$15)^(O$52-$E$52))))</f>
        <v>0.86166723172218462</v>
      </c>
      <c r="P187" s="33">
        <f>IF(P53&lt;=($B$10),1,IF((P52-1)&gt;30,(O$186/(1+'Fixed Data'!$B$16)),(1/(1+'Fixed Data'!$B$15)^(P$52-$E$52))))</f>
        <v>0.8489332332238273</v>
      </c>
      <c r="Q187" s="33">
        <f>IF(Q53&lt;=($B$10),1,IF((Q52-1)&gt;30,(P$186/(1+'Fixed Data'!$B$16)),(1/(1+'Fixed Data'!$B$15)^(Q$52-$E$52))))</f>
        <v>0.83638742189539661</v>
      </c>
      <c r="R187" s="33">
        <f>IF(R53&lt;=($B$10),1,IF((R52-1)&gt;30,(Q$186/(1+'Fixed Data'!$B$16)),(1/(1+'Fixed Data'!$B$15)^(R$52-$E$52))))</f>
        <v>0.82402701664571099</v>
      </c>
      <c r="S187" s="33">
        <f>IF(S53&lt;=($B$10),1,IF((S52-1)&gt;30,(R$186/(1+'Fixed Data'!$B$16)),(1/(1+'Fixed Data'!$B$15)^(S$52-$E$52))))</f>
        <v>0.81184927748345925</v>
      </c>
      <c r="T187" s="33">
        <f>IF(T53&lt;=($B$10),1,IF((T52-1)&gt;30,(S$186/(1+'Fixed Data'!$B$16)),(1/(1+'Fixed Data'!$B$15)^(T$52-$E$52))))</f>
        <v>0.79985150490981216</v>
      </c>
      <c r="U187" s="33">
        <f>IF(U53&lt;=($B$10),1,IF((U52-1)&gt;30,(T$186/(1+'Fixed Data'!$B$16)),(1/(1+'Fixed Data'!$B$15)^(U$52-$E$52))))</f>
        <v>0.78803103932001206</v>
      </c>
      <c r="V187" s="33">
        <f>IF(V53&lt;=($B$10),1,IF((V52-1)&gt;30,(U$186/(1+'Fixed Data'!$B$16)),(1/(1+'Fixed Data'!$B$15)^(V$52-$E$52))))</f>
        <v>0.77638526041380518</v>
      </c>
      <c r="W187" s="33">
        <f>IF(W53&lt;=($B$10),1,IF((W52-1)&gt;30,(V$186/(1+'Fixed Data'!$B$16)),(1/(1+'Fixed Data'!$B$15)^(W$52-$E$52))))</f>
        <v>0.76491158661458636</v>
      </c>
      <c r="X187" s="33">
        <f>IF(X53&lt;=($B$10),1,IF((X52-1)&gt;30,(W$186/(1+'Fixed Data'!$B$16)),(1/(1+'Fixed Data'!$B$15)^(X$52-$E$52))))</f>
        <v>0.7536074744971295</v>
      </c>
      <c r="Y187" s="33">
        <f>IF(Y53&lt;=($B$10),1,IF((Y52-1)&gt;30,(X$186/(1+'Fixed Data'!$B$16)),(1/(1+'Fixed Data'!$B$15)^(Y$52-$E$52))))</f>
        <v>0.74247041822377313</v>
      </c>
      <c r="Z187" s="33">
        <f>IF(Z53&lt;=($B$10),1,IF((Z52-1)&gt;30,(Y$186/(1+'Fixed Data'!$B$16)),(1/(1+'Fixed Data'!$B$15)^(Z$52-$E$52))))</f>
        <v>0.73149794898893916</v>
      </c>
      <c r="AA187" s="33">
        <f>IF(AA53&lt;=($B$10),1,IF((AA52-1)&gt;30,(Z$186/(1+'Fixed Data'!$B$16)),(1/(1+'Fixed Data'!$B$15)^(AA$52-$E$52))))</f>
        <v>0.72068763447186135</v>
      </c>
      <c r="AB187" s="33">
        <f>IF(AB53&lt;=($B$10),1,IF((AB52-1)&gt;30,(AA$186/(1+'Fixed Data'!$B$16)),(1/(1+'Fixed Data'!$B$15)^(AB$52-$E$52))))</f>
        <v>0.71003707829740037</v>
      </c>
      <c r="AC187" s="33">
        <f>IF(AC53&lt;=($B$10),1,IF((AC52-1)&gt;30,(AB$186/(1+'Fixed Data'!$B$16)),(1/(1+'Fixed Data'!$B$15)^(AC$52-$E$52))))</f>
        <v>0.69954391950482808</v>
      </c>
      <c r="AD187" s="33">
        <f>IF(AD53&lt;=($B$10),1,IF((AD52-1)&gt;30,(AC$186/(1+'Fixed Data'!$B$16)),(1/(1+'Fixed Data'!$B$15)^(AD$52-$E$52))))</f>
        <v>0.68920583202446117</v>
      </c>
      <c r="AE187" s="33">
        <f>IF(AE53&lt;=($B$10),1,IF((AE52-1)&gt;30,(AD$186/(1+'Fixed Data'!$B$16)),(1/(1+'Fixed Data'!$B$15)^(AE$52-$E$52))))</f>
        <v>0.67902052416203085</v>
      </c>
      <c r="AF187" s="33">
        <f>IF(AF53&lt;=($B$10),1,IF((AF52-1)&gt;30,(AE$186/(1+'Fixed Data'!$B$16)),(1/(1+'Fixed Data'!$B$15)^(AF$52-$E$52))))</f>
        <v>0.66898573809067086</v>
      </c>
      <c r="AG187" s="33">
        <f>IF(AG53&lt;=($B$10),1,IF((AG52-1)&gt;30,(AF$186/(1+'Fixed Data'!$B$16)),(1/(1+'Fixed Data'!$B$15)^(AG$52-$E$52))))</f>
        <v>0.65909924935041486</v>
      </c>
      <c r="AH187" s="33">
        <f>IF(AH53&lt;=($B$10),1,IF((AH52-1)&gt;30,(AG$186/(1+'Fixed Data'!$B$16)),(1/(1+'Fixed Data'!$B$15)^(AH$52-$E$52))))</f>
        <v>0.64935886635508844</v>
      </c>
      <c r="AI187" s="33">
        <f>IF(AI53&lt;=($B$10),1,IF((AI52-1)&gt;30,(AH$186/(1+'Fixed Data'!$B$16)),(1/(1+'Fixed Data'!$B$15)^(AI$52-$E$52))))</f>
        <v>0.63976242990649135</v>
      </c>
      <c r="AJ187" s="33">
        <f>IF(AJ53&lt;=($B$10),1,IF((AJ52-1)&gt;30,(AI$186/(1+'Fixed Data'!$B$16)),(1/(1+'Fixed Data'!$B$15)^(AJ$52-$E$52))))</f>
        <v>0.3517548433172426</v>
      </c>
      <c r="AK187" s="33">
        <f>IF(AK53&lt;=($B$10),1,IF((AK52-1)&gt;30,(AJ$186/(1+'Fixed Data'!$B$16)),(1/(1+'Fixed Data'!$B$15)^(AK$52-$E$52))))</f>
        <v>0.3415095566186821</v>
      </c>
      <c r="AL187" s="33">
        <f>IF(AL53&lt;=($B$10),1,IF((AL52-1)&gt;30,(AK$186/(1+'Fixed Data'!$B$16)),(1/(1+'Fixed Data'!$B$15)^(AL$52-$E$52))))</f>
        <v>0.33156267632881758</v>
      </c>
      <c r="AM187" s="33">
        <f>IF(AM53&lt;=($B$10),1,IF((AM52-1)&gt;30,(AL$186/(1+'Fixed Data'!$B$16)),(1/(1+'Fixed Data'!$B$15)^(AM$52-$E$52))))</f>
        <v>0.32190551099885201</v>
      </c>
      <c r="AN187" s="33">
        <f>IF(AN53&lt;=($B$10),1,IF((AN52-1)&gt;30,(AM$186/(1+'Fixed Data'!$B$16)),(1/(1+'Fixed Data'!$B$15)^(AN$52-$E$52))))</f>
        <v>0.31252962232898251</v>
      </c>
      <c r="AO187" s="33">
        <f>IF(AO53&lt;=($B$10),1,IF((AO52-1)&gt;30,(AN$186/(1+'Fixed Data'!$B$16)),(1/(1+'Fixed Data'!$B$15)^(AO$52-$E$52))))</f>
        <v>0.30342681779512864</v>
      </c>
      <c r="AP187" s="33">
        <f>IF(AP53&lt;=($B$10),1,IF((AP52-1)&gt;30,(AO$186/(1+'Fixed Data'!$B$16)),(1/(1+'Fixed Data'!$B$15)^(AP$52-$E$52))))</f>
        <v>0.29458914349041621</v>
      </c>
      <c r="AQ187" s="33">
        <f>IF(AQ53&lt;=($B$10),1,IF((AQ52-1)&gt;30,(AP$186/(1+'Fixed Data'!$B$16)),(1/(1+'Fixed Data'!$B$15)^(AQ$52-$E$52))))</f>
        <v>0.28600887717516132</v>
      </c>
      <c r="AR187" s="33">
        <f>IF(AR53&lt;=($B$10),1,IF((AR52-1)&gt;30,(AQ$186/(1+'Fixed Data'!$B$16)),(1/(1+'Fixed Data'!$B$15)^(AR$52-$E$52))))</f>
        <v>0.27767852152928285</v>
      </c>
      <c r="AS187" s="33">
        <f>IF(AS53&lt;=($B$10),1,IF((AS52-1)&gt;30,(AR$186/(1+'Fixed Data'!$B$16)),(1/(1+'Fixed Data'!$B$15)^(AS$52-$E$52))))</f>
        <v>0.26959079760124549</v>
      </c>
      <c r="AT187" s="33">
        <f>IF(AT53&lt;=($B$10),1,IF((AT52-1)&gt;30,(AS$186/(1+'Fixed Data'!$B$16)),(1/(1+'Fixed Data'!$B$15)^(AT$52-$E$52))))</f>
        <v>0.26173863844781114</v>
      </c>
      <c r="AU187" s="33">
        <f>IF(AU53&lt;=($B$10),1,IF((AU52-1)&gt;30,(AT$186/(1+'Fixed Data'!$B$16)),(1/(1+'Fixed Data'!$B$15)^(AU$52-$E$52))))</f>
        <v>0.25411518295903995</v>
      </c>
      <c r="AV187" s="33">
        <f>IF(AV53&lt;=($B$10),1,IF((AV52-1)&gt;30,(AU$186/(1+'Fixed Data'!$B$16)),(1/(1+'Fixed Data'!$B$15)^(AV$52-$E$52))))</f>
        <v>0.24671376986314561</v>
      </c>
      <c r="AW187" s="33">
        <f>IF(AW53&lt;=($B$10),1,IF((AW52-1)&gt;30,(AV$186/(1+'Fixed Data'!$B$16)),(1/(1+'Fixed Data'!$B$15)^(AW$52-$E$52))))</f>
        <v>0.23952793190596661</v>
      </c>
      <c r="AX187" s="33">
        <f>IF(AX53&lt;=($B$10),1,IF((AX52-1)&gt;30,(AW$186/(1+'Fixed Data'!$B$16)),(1/(1+'Fixed Data'!$B$15)^(AX$52-$E$52))))</f>
        <v>0.23255139019996757</v>
      </c>
      <c r="AY187" s="33">
        <f>IF(AY53&lt;=($B$10),1,IF((AY52-1)&gt;30,(AX$186/(1+'Fixed Data'!$B$16)),(1/(1+'Fixed Data'!$B$15)^(AY$52-$E$52))))</f>
        <v>0.22577804873783258</v>
      </c>
      <c r="AZ187" s="33">
        <f>IF(AZ53&lt;=($B$10),1,IF((AZ52-1)&gt;30,(AY$186/(1+'Fixed Data'!$B$16)),(1/(1+'Fixed Data'!$B$15)^(AZ$52-$E$52))))</f>
        <v>0.21920198906585686</v>
      </c>
      <c r="BA187" s="33">
        <f>IF(BA53&lt;=($B$10),1,IF((BA52-1)&gt;30,(AZ$186/(1+'Fixed Data'!$B$16)),(1/(1+'Fixed Data'!$B$15)^(BA$52-$E$52))))</f>
        <v>0.2128174651124824</v>
      </c>
      <c r="BB187" s="33">
        <f>IF(BB53&lt;=($B$10),1,IF((BB52-1)&gt;30,(BA$186/(1+'Fixed Data'!$B$16)),(1/(1+'Fixed Data'!$B$15)^(BB$52-$E$52))))</f>
        <v>0.20661889816745865</v>
      </c>
    </row>
    <row r="188" spans="1:54" outlineLevel="2">
      <c r="B188" s="19"/>
      <c r="C188" s="19"/>
      <c r="D188" s="19"/>
      <c r="E188" s="15"/>
    </row>
    <row r="189" spans="1:54" outlineLevel="2">
      <c r="A189" s="10"/>
      <c r="B189" s="19"/>
      <c r="C189" s="19"/>
      <c r="D189" s="19"/>
      <c r="E189" s="15"/>
    </row>
    <row r="190" spans="1:54" ht="12.75" customHeight="1" outlineLevel="2">
      <c r="A190" s="446" t="s">
        <v>491</v>
      </c>
      <c r="B190" s="150" t="s">
        <v>492</v>
      </c>
      <c r="C190" s="19"/>
      <c r="D190" s="135" t="s">
        <v>389</v>
      </c>
      <c r="E190" s="21">
        <f t="shared" ref="E190:BB190" si="17">E133*E186</f>
        <v>0</v>
      </c>
      <c r="F190" s="21">
        <f t="shared" si="17"/>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47"/>
      <c r="B191" s="150" t="s">
        <v>493</v>
      </c>
      <c r="C191" s="19"/>
      <c r="D191" s="135" t="s">
        <v>389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47"/>
      <c r="B192" s="150" t="s">
        <v>568</v>
      </c>
      <c r="C192" s="19"/>
      <c r="D192" s="135" t="s">
        <v>389</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47"/>
      <c r="B193" s="150" t="s">
        <v>494</v>
      </c>
      <c r="C193" s="19"/>
      <c r="D193" s="135" t="s">
        <v>389</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47"/>
      <c r="B194" s="150" t="s">
        <v>495</v>
      </c>
      <c r="C194" s="19"/>
      <c r="D194" s="135" t="s">
        <v>389</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47"/>
      <c r="B195" s="150" t="s">
        <v>496</v>
      </c>
      <c r="C195" s="19"/>
      <c r="D195" s="135" t="s">
        <v>389</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47"/>
      <c r="B196" s="150" t="s">
        <v>287</v>
      </c>
      <c r="C196" s="19"/>
      <c r="D196" s="135" t="s">
        <v>389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47"/>
      <c r="B197" s="150" t="s">
        <v>290</v>
      </c>
      <c r="C197" s="19"/>
      <c r="D197" s="135" t="s">
        <v>389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48"/>
      <c r="B198" s="150" t="s">
        <v>476</v>
      </c>
      <c r="C198" s="19"/>
      <c r="D198" s="135" t="s">
        <v>389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46" t="s">
        <v>497</v>
      </c>
      <c r="B200" s="150" t="s">
        <v>498</v>
      </c>
      <c r="C200" s="19"/>
      <c r="D200" s="135" t="s">
        <v>389</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47"/>
      <c r="B201" s="150" t="s">
        <v>499</v>
      </c>
      <c r="C201" s="19"/>
      <c r="D201" s="135" t="s">
        <v>389</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48"/>
      <c r="B202" s="150" t="s">
        <v>500</v>
      </c>
      <c r="C202" s="19"/>
      <c r="D202" s="135" t="s">
        <v>389</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46" t="s">
        <v>501</v>
      </c>
      <c r="B204" s="150" t="s">
        <v>502</v>
      </c>
      <c r="C204" s="19"/>
      <c r="D204" s="135" t="s">
        <v>389</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47"/>
      <c r="B205" s="150" t="s">
        <v>503</v>
      </c>
      <c r="C205" s="19"/>
      <c r="D205" s="135" t="s">
        <v>389</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48"/>
      <c r="B206" s="150" t="s">
        <v>504</v>
      </c>
      <c r="C206" s="19"/>
      <c r="D206" s="135" t="s">
        <v>389</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569</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4" t="s">
        <v>491</v>
      </c>
      <c r="B210" s="150" t="s">
        <v>570</v>
      </c>
      <c r="C210" s="19"/>
      <c r="D210" s="135" t="s">
        <v>389</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5"/>
      <c r="B211" s="150" t="s">
        <v>493</v>
      </c>
      <c r="C211" s="19"/>
      <c r="D211" s="135" t="s">
        <v>389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5"/>
      <c r="B212" s="150" t="s">
        <v>568</v>
      </c>
      <c r="C212" s="19"/>
      <c r="D212" s="135" t="s">
        <v>389</v>
      </c>
      <c r="E212" s="21">
        <f>E192-Baseline!E192</f>
        <v>1.0471060358164734</v>
      </c>
      <c r="F212" s="21">
        <f>F77*F186-Baseline!F77*Baseline!F186</f>
        <v>1.0209677394961905</v>
      </c>
      <c r="G212" s="21">
        <f>G77*G186-Baseline!G77*Baseline!G186</f>
        <v>0.99546966087013777</v>
      </c>
      <c r="H212" s="21">
        <f>H77*H186-Baseline!H77*Baseline!H186</f>
        <v>0.97062559454424591</v>
      </c>
      <c r="I212" s="21">
        <f>I77*I186-Baseline!I77*Baseline!I186</f>
        <v>0.94638510129123499</v>
      </c>
      <c r="J212" s="21">
        <f>J77*J186-Baseline!J77*Baseline!J186</f>
        <v>0.92274448636331208</v>
      </c>
      <c r="K212" s="21">
        <f>K77*K186-Baseline!K77*Baseline!K186</f>
        <v>0.9005075485436691</v>
      </c>
      <c r="L212" s="21">
        <f>L77*L186-Baseline!L77*Baseline!L186</f>
        <v>0.87880655904006466</v>
      </c>
      <c r="M212" s="21">
        <f>M77*M186-Baseline!M77*Baseline!M186</f>
        <v>0.85762859961924853</v>
      </c>
      <c r="N212" s="21">
        <f>N77*N186-Baseline!N77*Baseline!N186</f>
        <v>0.83696106343636212</v>
      </c>
      <c r="O212" s="21">
        <f>O77*O186-Baseline!O77*Baseline!O186</f>
        <v>0.81679164752895594</v>
      </c>
      <c r="P212" s="21">
        <f>P77*P186-Baseline!P77*Baseline!P186</f>
        <v>0.79710834549176779</v>
      </c>
      <c r="Q212" s="21">
        <f>Q77*Q186-Baseline!Q77*Baseline!Q186</f>
        <v>0.77789944032818792</v>
      </c>
      <c r="R212" s="21">
        <f>R77*R186-Baseline!R77*Baseline!R186</f>
        <v>0.75915349747402816</v>
      </c>
      <c r="S212" s="21">
        <f>S77*S186-Baseline!S77*Baseline!S186</f>
        <v>0.74085935798942548</v>
      </c>
      <c r="T212" s="21">
        <f>T77*T186-Baseline!T77*Baseline!T186</f>
        <v>0.72300613191487129</v>
      </c>
      <c r="U212" s="21">
        <f>U77*U186-Baseline!U77*Baseline!U186</f>
        <v>0.70558319178742746</v>
      </c>
      <c r="V212" s="21">
        <f>V77*V186-Baseline!V77*Baseline!V186</f>
        <v>0.68858016631318797</v>
      </c>
      <c r="W212" s="21">
        <f>W77*W186-Baseline!W77*Baseline!W186</f>
        <v>0.67198693419227939</v>
      </c>
      <c r="X212" s="21">
        <f>X77*X186-Baseline!X77*Baseline!X186</f>
        <v>0.65579361809276748</v>
      </c>
      <c r="Y212" s="21">
        <f>Y77*Y186-Baseline!Y77*Baseline!Y186</f>
        <v>0.63999057876978083</v>
      </c>
      <c r="Z212" s="21">
        <f>Z77*Z186-Baseline!Z77*Baseline!Z186</f>
        <v>0.6245684093263314</v>
      </c>
      <c r="AA212" s="21">
        <f>AA77*AA186-Baseline!AA77*Baseline!AA186</f>
        <v>0.60951792961264495</v>
      </c>
      <c r="AB212" s="21">
        <f>AB77*AB186-Baseline!AB77*Baseline!AB186</f>
        <v>0.59483018076034422</v>
      </c>
      <c r="AC212" s="21">
        <f>AC77*AC186-Baseline!AC77*Baseline!AC186</f>
        <v>0.58049641984845135</v>
      </c>
      <c r="AD212" s="21">
        <f>AD77*AD186-Baseline!AD77*Baseline!AD186</f>
        <v>0.5665081146980222</v>
      </c>
      <c r="AE212" s="21">
        <f>AE77*AE186-Baseline!AE77*Baseline!AE186</f>
        <v>0.55285693879209974</v>
      </c>
      <c r="AF212" s="21">
        <f>AF77*AF186-Baseline!AF77*Baseline!AF186</f>
        <v>0.53953476631831609</v>
      </c>
      <c r="AG212" s="21">
        <f>AG77*AG186-Baseline!AG77*Baseline!AG186</f>
        <v>0.52653366733086271</v>
      </c>
      <c r="AH212" s="21">
        <f>AH77*AH186-Baseline!AH77*Baseline!AH186</f>
        <v>0.51384590302911493</v>
      </c>
      <c r="AI212" s="21">
        <f>AI77*AI186-Baseline!AI77*Baseline!AI186</f>
        <v>0.50146392115013416</v>
      </c>
      <c r="AJ212" s="21">
        <f>AJ77*AJ186-Baseline!AJ77*Baseline!AJ186</f>
        <v>0.49175598424624251</v>
      </c>
      <c r="AK212" s="21">
        <f>AK77*AK186-Baseline!AK77*Baseline!AK186</f>
        <v>0.48223603245158098</v>
      </c>
      <c r="AL212" s="21">
        <f>AL77*AL186-Baseline!AL77*Baseline!AL186</f>
        <v>0.47290042516046804</v>
      </c>
      <c r="AM212" s="21">
        <f>AM77*AM186-Baseline!AM77*Baseline!AM186</f>
        <v>0.46374559227714118</v>
      </c>
      <c r="AN212" s="21">
        <f>AN77*AN186-Baseline!AN77*Baseline!AN186</f>
        <v>0.45476803285009437</v>
      </c>
      <c r="AO212" s="21">
        <f>AO77*AO186-Baseline!AO77*Baseline!AO186</f>
        <v>0.44596431373289647</v>
      </c>
      <c r="AP212" s="21">
        <f>AP77*AP186-Baseline!AP77*Baseline!AP186</f>
        <v>0.43733106827091439</v>
      </c>
      <c r="AQ212" s="21">
        <f>AQ77*AQ186-Baseline!AQ77*Baseline!AQ186</f>
        <v>0.42886499501350372</v>
      </c>
      <c r="AR212" s="21">
        <f>AR77*AR186-Baseline!AR77*Baseline!AR186</f>
        <v>0.42056285645110786</v>
      </c>
      <c r="AS212" s="21">
        <f>AS77*AS186-Baseline!AS77*Baseline!AS186</f>
        <v>0.41242147777686111</v>
      </c>
      <c r="AT212" s="21">
        <f>AT77*AT186-Baseline!AT77*Baseline!AT186</f>
        <v>0.404437745672102</v>
      </c>
      <c r="AU212" s="21">
        <f>AU77*AU186-Baseline!AU77*Baseline!AU186</f>
        <v>0.39660860711552104</v>
      </c>
      <c r="AV212" s="21">
        <f>AV77*AV186-Baseline!AV77*Baseline!AV186</f>
        <v>0.38893106821526979</v>
      </c>
      <c r="AW212" s="21">
        <f>AW77*AW186-Baseline!AW77*Baseline!AW186</f>
        <v>0.38140219306374346</v>
      </c>
      <c r="AX212" s="21">
        <f>AX77*AX186-Baseline!AX77*Baseline!AX186</f>
        <v>0.37401910261453408</v>
      </c>
      <c r="AY212" s="21">
        <f>AY77*AY186-Baseline!AY77*Baseline!AY186</f>
        <v>0.36677897358113437</v>
      </c>
      <c r="AZ212" s="21">
        <f>AZ77*AZ186-Baseline!AZ77*Baseline!AZ186</f>
        <v>0.35967903735697371</v>
      </c>
      <c r="BA212" s="21">
        <f>BA77*BA186-Baseline!BA77*Baseline!BA186</f>
        <v>0.35271657895636682</v>
      </c>
      <c r="BB212" s="21">
        <f>BB77*BB186-Baseline!BB77*Baseline!BB186</f>
        <v>0.34588889579130433</v>
      </c>
    </row>
    <row r="213" spans="1:54" outlineLevel="2">
      <c r="A213" s="475"/>
      <c r="B213" s="150" t="s">
        <v>494</v>
      </c>
      <c r="C213" s="19"/>
      <c r="D213" s="135" t="s">
        <v>389</v>
      </c>
      <c r="E213" s="21">
        <f>E193-Baseline!E193</f>
        <v>6.243471450355254</v>
      </c>
      <c r="F213" s="21">
        <f>F193-Baseline!F193</f>
        <v>6.1959399480354875</v>
      </c>
      <c r="G213" s="21">
        <f>G193-Baseline!G193</f>
        <v>6.1256922391624054</v>
      </c>
      <c r="H213" s="21">
        <f>H193-Baseline!H193</f>
        <v>6.0551961592018939</v>
      </c>
      <c r="I213" s="21">
        <f>I193-Baseline!I193</f>
        <v>6.0043808373246677</v>
      </c>
      <c r="J213" s="21">
        <f>J193-Baseline!J193</f>
        <v>5.9522914734887431</v>
      </c>
      <c r="K213" s="21">
        <f>K193-Baseline!K193</f>
        <v>5.8852812414075171</v>
      </c>
      <c r="L213" s="21">
        <f>L193-Baseline!L193</f>
        <v>5.8366919742838466</v>
      </c>
      <c r="M213" s="21">
        <f>M193-Baseline!M193</f>
        <v>5.7870271834647919</v>
      </c>
      <c r="N213" s="21">
        <f>N193-Baseline!N193</f>
        <v>5.7186072883979184</v>
      </c>
      <c r="O213" s="21">
        <f>O193-Baseline!O193</f>
        <v>5.6674564022778275</v>
      </c>
      <c r="P213" s="21">
        <f>P193-Baseline!P193</f>
        <v>5.6154502897282095</v>
      </c>
      <c r="Q213" s="21">
        <f>Q193-Baseline!Q193</f>
        <v>5.5626598882593896</v>
      </c>
      <c r="R213" s="21">
        <f>R193-Baseline!R193</f>
        <v>5.5252618476016506</v>
      </c>
      <c r="S213" s="21">
        <f>S193-Baseline!S193</f>
        <v>5.4707159017741658</v>
      </c>
      <c r="T213" s="21">
        <f>T193-Baseline!T193</f>
        <v>5.4155906936432396</v>
      </c>
      <c r="U213" s="21">
        <f>U193-Baseline!U193</f>
        <v>5.3599458294340421</v>
      </c>
      <c r="V213" s="21">
        <f>V193-Baseline!V193</f>
        <v>5.3184495034148638</v>
      </c>
      <c r="W213" s="21">
        <f>W193-Baseline!W193</f>
        <v>5.2615819903083203</v>
      </c>
      <c r="X213" s="21">
        <f>X193-Baseline!X193</f>
        <v>5.218282672305727</v>
      </c>
      <c r="Y213" s="21">
        <f>Y193-Baseline!Y193</f>
        <v>5.1604351494664638</v>
      </c>
      <c r="Z213" s="21">
        <f>Z193-Baseline!Z193</f>
        <v>5.1155986696700788</v>
      </c>
      <c r="AA213" s="21">
        <f>AA193-Baseline!AA193</f>
        <v>5.069926924244025</v>
      </c>
      <c r="AB213" s="21">
        <f>AB193-Baseline!AB193</f>
        <v>5.0234862186587765</v>
      </c>
      <c r="AC213" s="21">
        <f>AC193-Baseline!AC193</f>
        <v>4.9735246789461156</v>
      </c>
      <c r="AD213" s="21">
        <f>AD193-Baseline!AD193</f>
        <v>4.9236922793115179</v>
      </c>
      <c r="AE213" s="21">
        <f>AE193-Baseline!AE193</f>
        <v>4.8745258921811034</v>
      </c>
      <c r="AF213" s="21">
        <f>AF193-Baseline!AF193</f>
        <v>4.8244970077404163</v>
      </c>
      <c r="AG213" s="21">
        <f>AG193-Baseline!AG193</f>
        <v>4.7738166260253507</v>
      </c>
      <c r="AH213" s="21">
        <f>AH193-Baseline!AH193</f>
        <v>4.7227155782698631</v>
      </c>
      <c r="AI213" s="21">
        <f>AI193-Baseline!AI193</f>
        <v>4.6714767043089989</v>
      </c>
      <c r="AJ213" s="21">
        <f>AJ193-Baseline!AJ193</f>
        <v>4.6424154785693945</v>
      </c>
      <c r="AK213" s="21">
        <f>AK193-Baseline!AK193</f>
        <v>4.6126585572713363</v>
      </c>
      <c r="AL213" s="21">
        <f>AL193-Baseline!AL193</f>
        <v>4.5823080660622129</v>
      </c>
      <c r="AM213" s="21">
        <f>AM193-Baseline!AM193</f>
        <v>4.5514217535342736</v>
      </c>
      <c r="AN213" s="21">
        <f>AN193-Baseline!AN193</f>
        <v>4.5200253901661736</v>
      </c>
      <c r="AO213" s="21">
        <f>AO193-Baseline!AO193</f>
        <v>4.4881312469524728</v>
      </c>
      <c r="AP213" s="21">
        <f>AP193-Baseline!AP193</f>
        <v>4.4557734864925385</v>
      </c>
      <c r="AQ213" s="21">
        <f>AQ193-Baseline!AQ193</f>
        <v>4.422990043310854</v>
      </c>
      <c r="AR213" s="21">
        <f>AR193-Baseline!AR193</f>
        <v>4.38980843390208</v>
      </c>
      <c r="AS213" s="21">
        <f>AS193-Baseline!AS193</f>
        <v>4.3562538800645987</v>
      </c>
      <c r="AT213" s="21">
        <f>AT193-Baseline!AT193</f>
        <v>4.3223528083832488</v>
      </c>
      <c r="AU213" s="21">
        <f>AU193-Baseline!AU193</f>
        <v>4.2881324395463967</v>
      </c>
      <c r="AV213" s="21">
        <f>AV193-Baseline!AV193</f>
        <v>4.253618122510356</v>
      </c>
      <c r="AW213" s="21">
        <f>AW193-Baseline!AW193</f>
        <v>4.2188335976786089</v>
      </c>
      <c r="AX213" s="21">
        <f>AX193-Baseline!AX193</f>
        <v>4.1838021399268177</v>
      </c>
      <c r="AY213" s="21">
        <f>AY193-Baseline!AY193</f>
        <v>4.1485464962770946</v>
      </c>
      <c r="AZ213" s="21">
        <f>AZ193-Baseline!AZ193</f>
        <v>4.1130885751179376</v>
      </c>
      <c r="BA213" s="21">
        <f>BA193-Baseline!BA193</f>
        <v>4.0774493760079116</v>
      </c>
      <c r="BB213" s="21">
        <f>BB193-Baseline!BB193</f>
        <v>4.0416487021851042</v>
      </c>
    </row>
    <row r="214" spans="1:54" outlineLevel="2">
      <c r="A214" s="475"/>
      <c r="B214" s="150" t="s">
        <v>495</v>
      </c>
      <c r="C214" s="19"/>
      <c r="D214" s="135" t="s">
        <v>389</v>
      </c>
      <c r="E214" s="21">
        <f>E194-Baseline!E194</f>
        <v>3.1266762952300908</v>
      </c>
      <c r="F214" s="21">
        <f>F194-Baseline!F194</f>
        <v>3.0950526915176519</v>
      </c>
      <c r="G214" s="21">
        <f>G194-Baseline!G194</f>
        <v>3.0637112088499858</v>
      </c>
      <c r="H214" s="21">
        <f>H194-Baseline!H194</f>
        <v>3.032740881274389</v>
      </c>
      <c r="I214" s="21">
        <f>I194-Baseline!I194</f>
        <v>3.0020314009696971</v>
      </c>
      <c r="J214" s="21">
        <f>J194-Baseline!J194</f>
        <v>2.9716151540053066</v>
      </c>
      <c r="K214" s="21">
        <f>K194-Baseline!K194</f>
        <v>2.9441655907028816</v>
      </c>
      <c r="L214" s="21">
        <f>L194-Baseline!L194</f>
        <v>2.9169698089246143</v>
      </c>
      <c r="M214" s="21">
        <f>M194-Baseline!M194</f>
        <v>2.8900254629173827</v>
      </c>
      <c r="N214" s="21">
        <f>N194-Baseline!N194</f>
        <v>2.8633302274765149</v>
      </c>
      <c r="O214" s="21">
        <f>O194-Baseline!O194</f>
        <v>2.8368817991928639</v>
      </c>
      <c r="P214" s="21">
        <f>P194-Baseline!P194</f>
        <v>2.810677897469704</v>
      </c>
      <c r="Q214" s="21">
        <f>Q194-Baseline!Q194</f>
        <v>2.7847162620305794</v>
      </c>
      <c r="R214" s="21">
        <f>R194-Baseline!R194</f>
        <v>2.7589946523271069</v>
      </c>
      <c r="S214" s="21">
        <f>S194-Baseline!S194</f>
        <v>2.7328958096061902</v>
      </c>
      <c r="T214" s="21">
        <f>T194-Baseline!T194</f>
        <v>2.7070440739886705</v>
      </c>
      <c r="U214" s="21">
        <f>U194-Baseline!U194</f>
        <v>2.6814371051928485</v>
      </c>
      <c r="V214" s="21">
        <f>V194-Baseline!V194</f>
        <v>2.6560725885090588</v>
      </c>
      <c r="W214" s="21">
        <f>W194-Baseline!W194</f>
        <v>2.63094822519788</v>
      </c>
      <c r="X214" s="21">
        <f>X194-Baseline!X194</f>
        <v>2.6060617436733584</v>
      </c>
      <c r="Y214" s="21">
        <f>Y194-Baseline!Y194</f>
        <v>2.5814108914113154</v>
      </c>
      <c r="Z214" s="21">
        <f>Z194-Baseline!Z194</f>
        <v>2.5569934372035794</v>
      </c>
      <c r="AA214" s="21">
        <f>AA194-Baseline!AA194</f>
        <v>2.5328071704671835</v>
      </c>
      <c r="AB214" s="21">
        <f>AB194-Baseline!AB194</f>
        <v>2.5088499043861523</v>
      </c>
      <c r="AC214" s="21">
        <f>AC194-Baseline!AC194</f>
        <v>2.4835214002906354</v>
      </c>
      <c r="AD214" s="21">
        <f>AD194-Baseline!AD194</f>
        <v>2.4582484101647952</v>
      </c>
      <c r="AE214" s="21">
        <f>AE194-Baseline!AE194</f>
        <v>2.4328786996627092</v>
      </c>
      <c r="AF214" s="21">
        <f>AF194-Baseline!AF194</f>
        <v>2.4073169540968724</v>
      </c>
      <c r="AG214" s="21">
        <f>AG194-Baseline!AG194</f>
        <v>2.381524237276865</v>
      </c>
      <c r="AH214" s="21">
        <f>AH194-Baseline!AH194</f>
        <v>2.3555300090513889</v>
      </c>
      <c r="AI214" s="21">
        <f>AI194-Baseline!AI194</f>
        <v>2.3294545920156753</v>
      </c>
      <c r="AJ214" s="21">
        <f>AJ194-Baseline!AJ194</f>
        <v>2.3144524332794174</v>
      </c>
      <c r="AK214" s="21">
        <f>AK194-Baseline!AK194</f>
        <v>2.2991491846454233</v>
      </c>
      <c r="AL214" s="21">
        <f>AL194-Baseline!AL194</f>
        <v>2.2835661560040816</v>
      </c>
      <c r="AM214" s="21">
        <f>AM194-Baseline!AM194</f>
        <v>2.2677273268396743</v>
      </c>
      <c r="AN214" s="21">
        <f>AN194-Baseline!AN194</f>
        <v>2.2516501226430616</v>
      </c>
      <c r="AO214" s="21">
        <f>AO194-Baseline!AO194</f>
        <v>2.235344051821627</v>
      </c>
      <c r="AP214" s="21">
        <f>AP194-Baseline!AP194</f>
        <v>2.2188246287537225</v>
      </c>
      <c r="AQ214" s="21">
        <f>AQ194-Baseline!AQ194</f>
        <v>2.2021075658630682</v>
      </c>
      <c r="AR214" s="21">
        <f>AR194-Baseline!AR194</f>
        <v>2.1852069758408561</v>
      </c>
      <c r="AS214" s="21">
        <f>AS194-Baseline!AS194</f>
        <v>2.1681357361383378</v>
      </c>
      <c r="AT214" s="21">
        <f>AT194-Baseline!AT194</f>
        <v>2.1509065026921164</v>
      </c>
      <c r="AU214" s="21">
        <f>AU194-Baseline!AU194</f>
        <v>2.1335320720050062</v>
      </c>
      <c r="AV214" s="21">
        <f>AV194-Baseline!AV194</f>
        <v>2.1160246104108604</v>
      </c>
      <c r="AW214" s="21">
        <f>AW194-Baseline!AW194</f>
        <v>2.0983957154385666</v>
      </c>
      <c r="AX214" s="21">
        <f>AX194-Baseline!AX194</f>
        <v>2.0806566040947105</v>
      </c>
      <c r="AY214" s="21">
        <f>AY194-Baseline!AY194</f>
        <v>2.0628181734953661</v>
      </c>
      <c r="AZ214" s="21">
        <f>AZ194-Baseline!AZ194</f>
        <v>2.0448909494196585</v>
      </c>
      <c r="BA214" s="21">
        <f>BA194-Baseline!BA194</f>
        <v>2.0268850510115413</v>
      </c>
      <c r="BB214" s="21">
        <f>BB194-Baseline!BB194</f>
        <v>2.0088100034082657</v>
      </c>
    </row>
    <row r="215" spans="1:54" outlineLevel="2">
      <c r="A215" s="475"/>
      <c r="B215" s="150" t="s">
        <v>496</v>
      </c>
      <c r="C215" s="19"/>
      <c r="D215" s="135" t="s">
        <v>389</v>
      </c>
      <c r="E215" s="21">
        <f>E195-Baseline!E195</f>
        <v>9.3800288834683965</v>
      </c>
      <c r="F215" s="21">
        <f>F195-Baseline!F195</f>
        <v>9.2851580723865403</v>
      </c>
      <c r="G215" s="21">
        <f>G195-Baseline!G195</f>
        <v>9.1911336265499592</v>
      </c>
      <c r="H215" s="21">
        <f>H195-Baseline!H195</f>
        <v>9.098222643823167</v>
      </c>
      <c r="I215" s="21">
        <f>I195-Baseline!I195</f>
        <v>9.0060942029090896</v>
      </c>
      <c r="J215" s="21">
        <f>J195-Baseline!J195</f>
        <v>8.9148454600579292</v>
      </c>
      <c r="K215" s="21">
        <f>K195-Baseline!K195</f>
        <v>8.8324967721086445</v>
      </c>
      <c r="L215" s="21">
        <f>L195-Baseline!L195</f>
        <v>8.7509094267738412</v>
      </c>
      <c r="M215" s="21">
        <f>M195-Baseline!M195</f>
        <v>8.6700763869323296</v>
      </c>
      <c r="N215" s="21">
        <f>N195-Baseline!N195</f>
        <v>8.5899906806535782</v>
      </c>
      <c r="O215" s="21">
        <f>O195-Baseline!O195</f>
        <v>8.5106453975785907</v>
      </c>
      <c r="P215" s="21">
        <f>P195-Baseline!P195</f>
        <v>8.4320336941005127</v>
      </c>
      <c r="Q215" s="21">
        <f>Q195-Baseline!Q195</f>
        <v>8.3541487860917378</v>
      </c>
      <c r="R215" s="21">
        <f>R195-Baseline!R195</f>
        <v>8.2769839569813222</v>
      </c>
      <c r="S215" s="21">
        <f>S195-Baseline!S195</f>
        <v>8.1986874272465258</v>
      </c>
      <c r="T215" s="21">
        <f>T195-Baseline!T195</f>
        <v>8.1211322204318481</v>
      </c>
      <c r="U215" s="21">
        <f>U195-Baseline!U195</f>
        <v>8.0443113170757368</v>
      </c>
      <c r="V215" s="21">
        <f>V195-Baseline!V195</f>
        <v>7.9682177640660639</v>
      </c>
      <c r="W215" s="21">
        <f>W195-Baseline!W195</f>
        <v>7.8928446755936399</v>
      </c>
      <c r="X215" s="21">
        <f>X195-Baseline!X195</f>
        <v>7.8181852310200757</v>
      </c>
      <c r="Y215" s="21">
        <f>Y195-Baseline!Y195</f>
        <v>7.7442326742339453</v>
      </c>
      <c r="Z215" s="21">
        <f>Z195-Baseline!Z195</f>
        <v>7.6709803102854552</v>
      </c>
      <c r="AA215" s="21">
        <f>AA195-Baseline!AA195</f>
        <v>7.5984215126948991</v>
      </c>
      <c r="AB215" s="21">
        <f>AB195-Baseline!AB195</f>
        <v>7.5265497131584569</v>
      </c>
      <c r="AC215" s="21">
        <f>AC195-Baseline!AC195</f>
        <v>7.4505642009422939</v>
      </c>
      <c r="AD215" s="21">
        <f>AD195-Baseline!AD195</f>
        <v>7.3747452306415804</v>
      </c>
      <c r="AE215" s="21">
        <f>AE195-Baseline!AE195</f>
        <v>7.2986360992250763</v>
      </c>
      <c r="AF215" s="21">
        <f>AF195-Baseline!AF195</f>
        <v>7.2219508626341966</v>
      </c>
      <c r="AG215" s="21">
        <f>AG195-Baseline!AG195</f>
        <v>7.1445727120756128</v>
      </c>
      <c r="AH215" s="21">
        <f>AH195-Baseline!AH195</f>
        <v>7.0665900274526239</v>
      </c>
      <c r="AI215" s="21">
        <f>AI195-Baseline!AI195</f>
        <v>6.9883637763830295</v>
      </c>
      <c r="AJ215" s="21">
        <f>AJ195-Baseline!AJ195</f>
        <v>6.943357300200578</v>
      </c>
      <c r="AK215" s="21">
        <f>AK195-Baseline!AK195</f>
        <v>6.8974475543157778</v>
      </c>
      <c r="AL215" s="21">
        <f>AL195-Baseline!AL195</f>
        <v>6.8506984684067591</v>
      </c>
      <c r="AM215" s="21">
        <f>AM195-Baseline!AM195</f>
        <v>6.8031819809394172</v>
      </c>
      <c r="AN215" s="21">
        <f>AN195-Baseline!AN195</f>
        <v>6.754950368369653</v>
      </c>
      <c r="AO215" s="21">
        <f>AO195-Baseline!AO195</f>
        <v>6.7060321559229292</v>
      </c>
      <c r="AP215" s="21">
        <f>AP195-Baseline!AP195</f>
        <v>6.6564738867361939</v>
      </c>
      <c r="AQ215" s="21">
        <f>AQ195-Baseline!AQ195</f>
        <v>6.6063226980812173</v>
      </c>
      <c r="AR215" s="21">
        <f>AR195-Baseline!AR195</f>
        <v>6.5556209280310433</v>
      </c>
      <c r="AS215" s="21">
        <f>AS195-Baseline!AS195</f>
        <v>6.5044072089384812</v>
      </c>
      <c r="AT215" s="21">
        <f>AT195-Baseline!AT195</f>
        <v>6.4527195086140692</v>
      </c>
      <c r="AU215" s="21">
        <f>AU195-Baseline!AU195</f>
        <v>6.4005962165663899</v>
      </c>
      <c r="AV215" s="21">
        <f>AV195-Baseline!AV195</f>
        <v>6.348073831796917</v>
      </c>
      <c r="AW215" s="21">
        <f>AW195-Baseline!AW195</f>
        <v>6.2951871468922409</v>
      </c>
      <c r="AX215" s="21">
        <f>AX195-Baseline!AX195</f>
        <v>6.2419698128721546</v>
      </c>
      <c r="AY215" s="21">
        <f>AY195-Baseline!AY195</f>
        <v>6.1884545210849726</v>
      </c>
      <c r="AZ215" s="21">
        <f>AZ195-Baseline!AZ195</f>
        <v>6.1346728488680693</v>
      </c>
      <c r="BA215" s="21">
        <f>BA195-Baseline!BA195</f>
        <v>6.0806551536533133</v>
      </c>
      <c r="BB215" s="21">
        <f>BB195-Baseline!BB195</f>
        <v>6.026430010852474</v>
      </c>
    </row>
    <row r="216" spans="1:54" outlineLevel="2">
      <c r="A216" s="475"/>
      <c r="B216" s="150" t="s">
        <v>287</v>
      </c>
      <c r="C216" s="19"/>
      <c r="D216" s="135" t="s">
        <v>389</v>
      </c>
      <c r="E216" s="21">
        <f>E196-Baseline!E196</f>
        <v>0.7659222650508658</v>
      </c>
      <c r="F216" s="21">
        <f>F196-Baseline!F196</f>
        <v>0.79619560836616099</v>
      </c>
      <c r="G216" s="21">
        <f>G196-Baseline!G196</f>
        <v>0.8246070790874559</v>
      </c>
      <c r="H216" s="21">
        <f>H196-Baseline!H196</f>
        <v>0.85885724687110343</v>
      </c>
      <c r="I216" s="21">
        <f>I196-Baseline!I196</f>
        <v>0.89159376466485762</v>
      </c>
      <c r="J216" s="21">
        <f>J196-Baseline!J196</f>
        <v>0.91133387370505659</v>
      </c>
      <c r="K216" s="21">
        <f>K196-Baseline!K196</f>
        <v>0.95626684620596558</v>
      </c>
      <c r="L216" s="21">
        <f>L196-Baseline!L196</f>
        <v>1.0043086984369445</v>
      </c>
      <c r="M216" s="21">
        <f>M196-Baseline!M196</f>
        <v>1.0558083942021066</v>
      </c>
      <c r="N216" s="21">
        <f>N196-Baseline!N196</f>
        <v>1.1111613942510326</v>
      </c>
      <c r="O216" s="21">
        <f>O196-Baseline!O196</f>
        <v>1.1708161497153282</v>
      </c>
      <c r="P216" s="21">
        <f>P196-Baseline!P196</f>
        <v>1.2193806977669444</v>
      </c>
      <c r="Q216" s="21">
        <f>Q196-Baseline!Q196</f>
        <v>1.2630886077013255</v>
      </c>
      <c r="R216" s="21">
        <f>R196-Baseline!R196</f>
        <v>1.308118999422206</v>
      </c>
      <c r="S216" s="21">
        <f>S196-Baseline!S196</f>
        <v>1.3545154096234915</v>
      </c>
      <c r="T216" s="21">
        <f>T196-Baseline!T196</f>
        <v>1.4023227547246522</v>
      </c>
      <c r="U216" s="21">
        <f>U196-Baseline!U196</f>
        <v>1.451587375374521</v>
      </c>
      <c r="V216" s="21">
        <f>V196-Baseline!V196</f>
        <v>1.5023570823790213</v>
      </c>
      <c r="W216" s="21">
        <f>W196-Baseline!W196</f>
        <v>1.5546812040984925</v>
      </c>
      <c r="X216" s="21">
        <f>X196-Baseline!X196</f>
        <v>1.6086106353618668</v>
      </c>
      <c r="Y216" s="21">
        <f>Y196-Baseline!Y196</f>
        <v>1.6641978879462842</v>
      </c>
      <c r="Z216" s="21">
        <f>Z196-Baseline!Z196</f>
        <v>1.7214971426725796</v>
      </c>
      <c r="AA216" s="21">
        <f>AA196-Baseline!AA196</f>
        <v>1.7805643031683807</v>
      </c>
      <c r="AB216" s="21">
        <f>AB196-Baseline!AB196</f>
        <v>1.8414570513524258</v>
      </c>
      <c r="AC216" s="21">
        <f>AC196-Baseline!AC196</f>
        <v>3.7748212197378774</v>
      </c>
      <c r="AD216" s="21">
        <f>AD196-Baseline!AD196</f>
        <v>3.903851489130219</v>
      </c>
      <c r="AE216" s="21">
        <f>AE196-Baseline!AE196</f>
        <v>4.0368907752237622</v>
      </c>
      <c r="AF216" s="21">
        <f>AF196-Baseline!AF196</f>
        <v>4.174069530003397</v>
      </c>
      <c r="AG216" s="21">
        <f>AG196-Baseline!AG196</f>
        <v>4.3155223621924881</v>
      </c>
      <c r="AH216" s="21">
        <f>AH196-Baseline!AH196</f>
        <v>4.4613881709963268</v>
      </c>
      <c r="AI216" s="21">
        <f>AI196-Baseline!AI196</f>
        <v>4.6118102841294419</v>
      </c>
      <c r="AJ216" s="21">
        <f>AJ196-Baseline!AJ196</f>
        <v>2.6602764603291451</v>
      </c>
      <c r="AK216" s="21">
        <f>AK196-Baseline!AK196</f>
        <v>2.7095158789360609</v>
      </c>
      <c r="AL216" s="21">
        <f>AL196-Baseline!AL196</f>
        <v>2.7594743517730453</v>
      </c>
      <c r="AM216" s="21">
        <f>AM196-Baseline!AM196</f>
        <v>2.8101677068686199</v>
      </c>
      <c r="AN216" s="21">
        <f>AN196-Baseline!AN196</f>
        <v>2.8616119374344184</v>
      </c>
      <c r="AO216" s="21">
        <f>AO196-Baseline!AO196</f>
        <v>2.9138232077346262</v>
      </c>
      <c r="AP216" s="21">
        <f>AP196-Baseline!AP196</f>
        <v>2.9668178589662384</v>
      </c>
      <c r="AQ216" s="21">
        <f>AQ196-Baseline!AQ196</f>
        <v>3.0206124151533427</v>
      </c>
      <c r="AR216" s="21">
        <f>AR196-Baseline!AR196</f>
        <v>3.0752235890579001</v>
      </c>
      <c r="AS216" s="21">
        <f>AS196-Baseline!AS196</f>
        <v>3.1306682881098631</v>
      </c>
      <c r="AT216" s="21">
        <f>AT196-Baseline!AT196</f>
        <v>3.1869636203593412</v>
      </c>
      <c r="AU216" s="21">
        <f>AU196-Baseline!AU196</f>
        <v>3.2441269004533781</v>
      </c>
      <c r="AV216" s="21">
        <f>AV196-Baseline!AV196</f>
        <v>3.3021756556402528</v>
      </c>
      <c r="AW216" s="21">
        <f>AW196-Baseline!AW196</f>
        <v>3.3611276318035568</v>
      </c>
      <c r="AX216" s="21">
        <f>AX196-Baseline!AX196</f>
        <v>3.4210007995290779</v>
      </c>
      <c r="AY216" s="21">
        <f>AY196-Baseline!AY196</f>
        <v>3.4818133602067856</v>
      </c>
      <c r="AZ216" s="21">
        <f>AZ196-Baseline!AZ196</f>
        <v>3.5435837521706088</v>
      </c>
      <c r="BA216" s="21">
        <f>BA196-Baseline!BA196</f>
        <v>3.6063306568788063</v>
      </c>
      <c r="BB216" s="21">
        <f>BB196-Baseline!BB196</f>
        <v>3.6701886328430593</v>
      </c>
    </row>
    <row r="217" spans="1:54" outlineLevel="2">
      <c r="A217" s="475"/>
      <c r="B217" s="150" t="s">
        <v>290</v>
      </c>
      <c r="C217" s="19"/>
      <c r="D217" s="135"/>
      <c r="E217" s="21">
        <f>E197-Baseline!E197</f>
        <v>14.956085418700702</v>
      </c>
      <c r="F217" s="21">
        <f>F197-Baseline!F197</f>
        <v>14.955550447416737</v>
      </c>
      <c r="G217" s="21">
        <f>G197-Baseline!G197</f>
        <v>14.866867031096293</v>
      </c>
      <c r="H217" s="21">
        <f>H197-Baseline!H197</f>
        <v>14.870883495671707</v>
      </c>
      <c r="I217" s="21">
        <f>I197-Baseline!I197</f>
        <v>14.813409775664329</v>
      </c>
      <c r="J217" s="21">
        <f>J197-Baseline!J197</f>
        <v>14.553712680262828</v>
      </c>
      <c r="K217" s="21">
        <f>K197-Baseline!K197</f>
        <v>14.662224491009461</v>
      </c>
      <c r="L217" s="21">
        <f>L197-Baseline!L197</f>
        <v>14.772432343547081</v>
      </c>
      <c r="M217" s="21">
        <f>M197-Baseline!M197</f>
        <v>14.884496785997991</v>
      </c>
      <c r="N217" s="21">
        <f>N197-Baseline!N197</f>
        <v>14.998591731359431</v>
      </c>
      <c r="O217" s="21">
        <f>O197-Baseline!O197</f>
        <v>15.114905985856188</v>
      </c>
      <c r="P217" s="21">
        <f>P197-Baseline!P197</f>
        <v>15.227167893527533</v>
      </c>
      <c r="Q217" s="21">
        <f>Q197-Baseline!Q197</f>
        <v>15.33823614244303</v>
      </c>
      <c r="R217" s="21">
        <f>R197-Baseline!R197</f>
        <v>15.450748744855289</v>
      </c>
      <c r="S217" s="21">
        <f>S197-Baseline!S197</f>
        <v>15.564798810053436</v>
      </c>
      <c r="T217" s="21">
        <f>T197-Baseline!T197</f>
        <v>15.680483964363573</v>
      </c>
      <c r="U217" s="21">
        <f>U197-Baseline!U197</f>
        <v>15.797906716827409</v>
      </c>
      <c r="V217" s="21">
        <f>V197-Baseline!V197</f>
        <v>15.917174847323057</v>
      </c>
      <c r="W217" s="21">
        <f>W197-Baseline!W197</f>
        <v>16.03840181873721</v>
      </c>
      <c r="X217" s="21">
        <f>X197-Baseline!X197</f>
        <v>16.16170721489754</v>
      </c>
      <c r="Y217" s="21">
        <f>Y197-Baseline!Y197</f>
        <v>16.287217206091341</v>
      </c>
      <c r="Z217" s="21">
        <f>Z197-Baseline!Z197</f>
        <v>16.415065044116673</v>
      </c>
      <c r="AA217" s="21">
        <f>AA197-Baseline!AA197</f>
        <v>16.545391588940806</v>
      </c>
      <c r="AB217" s="21">
        <f>AB197-Baseline!AB197</f>
        <v>16.678345869178763</v>
      </c>
      <c r="AC217" s="21">
        <f>AC197-Baseline!AC197</f>
        <v>32.107269919233126</v>
      </c>
      <c r="AD217" s="21">
        <f>AD197-Baseline!AD197</f>
        <v>32.358047081286244</v>
      </c>
      <c r="AE217" s="21">
        <f>AE197-Baseline!AE197</f>
        <v>32.612148973180219</v>
      </c>
      <c r="AF217" s="21">
        <f>AF197-Baseline!AF197</f>
        <v>32.869784263363115</v>
      </c>
      <c r="AG217" s="21">
        <f>AG197-Baseline!AG197</f>
        <v>33.131172697505043</v>
      </c>
      <c r="AH217" s="21">
        <f>AH197-Baseline!AH197</f>
        <v>33.396545935739042</v>
      </c>
      <c r="AI217" s="21">
        <f>AI197-Baseline!AI197</f>
        <v>33.666148443359489</v>
      </c>
      <c r="AJ217" s="21">
        <f>AJ197-Baseline!AJ197</f>
        <v>34.10499687773796</v>
      </c>
      <c r="AK217" s="21">
        <f>AK197-Baseline!AK197</f>
        <v>34.552119435714538</v>
      </c>
      <c r="AL217" s="21">
        <f>AL197-Baseline!AL197</f>
        <v>35.007902484788509</v>
      </c>
      <c r="AM217" s="21">
        <f>AM197-Baseline!AM197</f>
        <v>35.472756220246893</v>
      </c>
      <c r="AN217" s="21">
        <f>AN197-Baseline!AN197</f>
        <v>35.947116409990528</v>
      </c>
      <c r="AO217" s="21">
        <f>AO197-Baseline!AO197</f>
        <v>36.43144626492434</v>
      </c>
      <c r="AP217" s="21">
        <f>AP197-Baseline!AP197</f>
        <v>36.926238444108392</v>
      </c>
      <c r="AQ217" s="21">
        <f>AQ197-Baseline!AQ197</f>
        <v>37.432017204536479</v>
      </c>
      <c r="AR217" s="21">
        <f>AR197-Baseline!AR197</f>
        <v>37.94934070613003</v>
      </c>
      <c r="AS217" s="21">
        <f>AS197-Baseline!AS197</f>
        <v>38.478803483300403</v>
      </c>
      <c r="AT217" s="21">
        <f>AT197-Baseline!AT197</f>
        <v>39.021039095267717</v>
      </c>
      <c r="AU217" s="21">
        <f>AU197-Baseline!AU197</f>
        <v>39.576722968207427</v>
      </c>
      <c r="AV217" s="21">
        <f>AV197-Baseline!AV197</f>
        <v>40.146575443249908</v>
      </c>
      <c r="AW217" s="21">
        <f>AW197-Baseline!AW197</f>
        <v>40.731365045382674</v>
      </c>
      <c r="AX217" s="21">
        <f>AX197-Baseline!AX197</f>
        <v>41.331911989399934</v>
      </c>
      <c r="AY217" s="21">
        <f>AY197-Baseline!AY197</f>
        <v>41.949091940221976</v>
      </c>
      <c r="AZ217" s="21">
        <f>AZ197-Baseline!AZ197</f>
        <v>42.583840046170664</v>
      </c>
      <c r="BA217" s="21">
        <f>BA197-Baseline!BA197</f>
        <v>43.237155265143663</v>
      </c>
      <c r="BB217" s="21">
        <f>BB197-Baseline!BB197</f>
        <v>43.904812544270932</v>
      </c>
    </row>
    <row r="218" spans="1:54" outlineLevel="2">
      <c r="A218" s="476"/>
      <c r="B218" s="150" t="s">
        <v>476</v>
      </c>
      <c r="C218" s="19"/>
      <c r="D218" s="135" t="s">
        <v>389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4" t="s">
        <v>497</v>
      </c>
      <c r="B220" s="150" t="s">
        <v>498</v>
      </c>
      <c r="C220" s="19"/>
      <c r="D220" s="135" t="s">
        <v>389</v>
      </c>
      <c r="E220" s="21">
        <f>E200-Baseline!E200</f>
        <v>23.012585169923298</v>
      </c>
      <c r="F220" s="21">
        <f>F200-Baseline!F200</f>
        <v>22.968653743314576</v>
      </c>
      <c r="G220" s="21">
        <f>G200-Baseline!G200</f>
        <v>22.812636010216291</v>
      </c>
      <c r="H220" s="21">
        <f>H200-Baseline!H200</f>
        <v>22.755562496288952</v>
      </c>
      <c r="I220" s="21">
        <f>I200-Baseline!I200</f>
        <v>22.655769478945089</v>
      </c>
      <c r="J220" s="21">
        <f>J200-Baseline!J200</f>
        <v>22.34008251381994</v>
      </c>
      <c r="K220" s="21">
        <f>K200-Baseline!K200</f>
        <v>22.404280127166615</v>
      </c>
      <c r="L220" s="21">
        <f>L200-Baseline!L200</f>
        <v>22.492239575307938</v>
      </c>
      <c r="M220" s="21">
        <f>M200-Baseline!M200</f>
        <v>22.584960963284139</v>
      </c>
      <c r="N220" s="21">
        <f>N200-Baseline!N200</f>
        <v>22.665321477444746</v>
      </c>
      <c r="O220" s="21">
        <f>O200-Baseline!O200</f>
        <v>22.769970185378298</v>
      </c>
      <c r="P220" s="21">
        <f>P200-Baseline!P200</f>
        <v>22.859107226514453</v>
      </c>
      <c r="Q220" s="21">
        <f>Q200-Baseline!Q200</f>
        <v>22.941884078731931</v>
      </c>
      <c r="R220" s="21">
        <f>R200-Baseline!R200</f>
        <v>23.043283089353174</v>
      </c>
      <c r="S220" s="21">
        <f>S200-Baseline!S200</f>
        <v>23.130889479440519</v>
      </c>
      <c r="T220" s="21">
        <f>T200-Baseline!T200</f>
        <v>23.221403544646336</v>
      </c>
      <c r="U220" s="21">
        <f>U200-Baseline!U200</f>
        <v>23.315023113423401</v>
      </c>
      <c r="V220" s="21">
        <f>V200-Baseline!V200</f>
        <v>23.42656159943013</v>
      </c>
      <c r="W220" s="21">
        <f>W200-Baseline!W200</f>
        <v>23.526651947336301</v>
      </c>
      <c r="X220" s="21">
        <f>X200-Baseline!X200</f>
        <v>23.644394140657901</v>
      </c>
      <c r="Y220" s="21">
        <f>Y200-Baseline!Y200</f>
        <v>23.75184082227387</v>
      </c>
      <c r="Z220" s="21">
        <f>Z200-Baseline!Z200</f>
        <v>23.876729265785663</v>
      </c>
      <c r="AA220" s="21">
        <f>AA200-Baseline!AA200</f>
        <v>24.005400745965858</v>
      </c>
      <c r="AB220" s="21">
        <f>AB200-Baseline!AB200</f>
        <v>24.138119319950309</v>
      </c>
      <c r="AC220" s="21">
        <f>AC200-Baseline!AC200</f>
        <v>41.43611223776557</v>
      </c>
      <c r="AD220" s="21">
        <f>AD200-Baseline!AD200</f>
        <v>41.752098964426004</v>
      </c>
      <c r="AE220" s="21">
        <f>AE200-Baseline!AE200</f>
        <v>42.07642257937718</v>
      </c>
      <c r="AF220" s="21">
        <f>AF200-Baseline!AF200</f>
        <v>42.407885567425247</v>
      </c>
      <c r="AG220" s="21">
        <f>AG200-Baseline!AG200</f>
        <v>42.74704535305375</v>
      </c>
      <c r="AH220" s="21">
        <f>AH200-Baseline!AH200</f>
        <v>43.094495588034349</v>
      </c>
      <c r="AI220" s="21">
        <f>AI200-Baseline!AI200</f>
        <v>43.450899352948063</v>
      </c>
      <c r="AJ220" s="21">
        <f>AJ200-Baseline!AJ200</f>
        <v>41.89944480088274</v>
      </c>
      <c r="AK220" s="21">
        <f>AK200-Baseline!AK200</f>
        <v>42.356529904373517</v>
      </c>
      <c r="AL220" s="21">
        <f>AL200-Baseline!AL200</f>
        <v>42.822585327784239</v>
      </c>
      <c r="AM220" s="21">
        <f>AM200-Baseline!AM200</f>
        <v>43.298091272926925</v>
      </c>
      <c r="AN220" s="21">
        <f>AN200-Baseline!AN200</f>
        <v>43.783521770441212</v>
      </c>
      <c r="AO220" s="21">
        <f>AO200-Baseline!AO200</f>
        <v>44.279365033344334</v>
      </c>
      <c r="AP220" s="21">
        <f>AP200-Baseline!AP200</f>
        <v>44.786160857838084</v>
      </c>
      <c r="AQ220" s="21">
        <f>AQ200-Baseline!AQ200</f>
        <v>45.304484658014175</v>
      </c>
      <c r="AR220" s="21">
        <f>AR200-Baseline!AR200</f>
        <v>45.834935585541118</v>
      </c>
      <c r="AS220" s="21">
        <f>AS200-Baseline!AS200</f>
        <v>46.37814712925173</v>
      </c>
      <c r="AT220" s="21">
        <f>AT200-Baseline!AT200</f>
        <v>46.934793269682409</v>
      </c>
      <c r="AU220" s="21">
        <f>AU200-Baseline!AU200</f>
        <v>47.50559091532272</v>
      </c>
      <c r="AV220" s="21">
        <f>AV200-Baseline!AV200</f>
        <v>48.091300289615788</v>
      </c>
      <c r="AW220" s="21">
        <f>AW200-Baseline!AW200</f>
        <v>48.692728467928582</v>
      </c>
      <c r="AX220" s="21">
        <f>AX200-Baseline!AX200</f>
        <v>49.310734031470361</v>
      </c>
      <c r="AY220" s="21">
        <f>AY200-Baseline!AY200</f>
        <v>49.946230770286988</v>
      </c>
      <c r="AZ220" s="21">
        <f>AZ200-Baseline!AZ200</f>
        <v>50.60019141081618</v>
      </c>
      <c r="BA220" s="21">
        <f>BA200-Baseline!BA200</f>
        <v>51.273651876986747</v>
      </c>
      <c r="BB220" s="21">
        <f>BB200-Baseline!BB200</f>
        <v>51.962538775090401</v>
      </c>
    </row>
    <row r="221" spans="1:54" outlineLevel="2">
      <c r="A221" s="475"/>
      <c r="B221" s="150" t="s">
        <v>499</v>
      </c>
      <c r="C221" s="19"/>
      <c r="D221" s="135" t="s">
        <v>389</v>
      </c>
      <c r="E221" s="21">
        <f>E201-Baseline!E201</f>
        <v>19.895790014798131</v>
      </c>
      <c r="F221" s="21">
        <f>F201-Baseline!F201</f>
        <v>19.867766486796739</v>
      </c>
      <c r="G221" s="21">
        <f>G201-Baseline!G201</f>
        <v>19.750654979903871</v>
      </c>
      <c r="H221" s="21">
        <f>H201-Baseline!H201</f>
        <v>19.733107218361447</v>
      </c>
      <c r="I221" s="21">
        <f>I201-Baseline!I201</f>
        <v>19.65342004259012</v>
      </c>
      <c r="J221" s="21">
        <f>J201-Baseline!J201</f>
        <v>19.359406194336504</v>
      </c>
      <c r="K221" s="21">
        <f>K201-Baseline!K201</f>
        <v>19.463164476461976</v>
      </c>
      <c r="L221" s="21">
        <f>L201-Baseline!L201</f>
        <v>19.572517409948706</v>
      </c>
      <c r="M221" s="21">
        <f>M201-Baseline!M201</f>
        <v>19.687959242736728</v>
      </c>
      <c r="N221" s="21">
        <f>N201-Baseline!N201</f>
        <v>19.81004441652334</v>
      </c>
      <c r="O221" s="21">
        <f>O201-Baseline!O201</f>
        <v>19.939395582293336</v>
      </c>
      <c r="P221" s="21">
        <f>P201-Baseline!P201</f>
        <v>20.054334834255947</v>
      </c>
      <c r="Q221" s="21">
        <f>Q201-Baseline!Q201</f>
        <v>20.163940452503123</v>
      </c>
      <c r="R221" s="21">
        <f>R201-Baseline!R201</f>
        <v>20.27701589407863</v>
      </c>
      <c r="S221" s="21">
        <f>S201-Baseline!S201</f>
        <v>20.393069387272543</v>
      </c>
      <c r="T221" s="21">
        <f>T201-Baseline!T201</f>
        <v>20.512856924991766</v>
      </c>
      <c r="U221" s="21">
        <f>U201-Baseline!U201</f>
        <v>20.636514389182206</v>
      </c>
      <c r="V221" s="21">
        <f>V201-Baseline!V201</f>
        <v>20.764184684524324</v>
      </c>
      <c r="W221" s="21">
        <f>W201-Baseline!W201</f>
        <v>20.896018182225863</v>
      </c>
      <c r="X221" s="21">
        <f>X201-Baseline!X201</f>
        <v>21.032173212025533</v>
      </c>
      <c r="Y221" s="21">
        <f>Y201-Baseline!Y201</f>
        <v>21.172816564218721</v>
      </c>
      <c r="Z221" s="21">
        <f>Z201-Baseline!Z201</f>
        <v>21.318124033319165</v>
      </c>
      <c r="AA221" s="21">
        <f>AA201-Baseline!AA201</f>
        <v>21.468280992189015</v>
      </c>
      <c r="AB221" s="21">
        <f>AB201-Baseline!AB201</f>
        <v>21.623483005677684</v>
      </c>
      <c r="AC221" s="21">
        <f>AC201-Baseline!AC201</f>
        <v>38.946108959110092</v>
      </c>
      <c r="AD221" s="21">
        <f>AD201-Baseline!AD201</f>
        <v>39.286655095279279</v>
      </c>
      <c r="AE221" s="21">
        <f>AE201-Baseline!AE201</f>
        <v>39.634775386858792</v>
      </c>
      <c r="AF221" s="21">
        <f>AF201-Baseline!AF201</f>
        <v>39.990705513781698</v>
      </c>
      <c r="AG221" s="21">
        <f>AG201-Baseline!AG201</f>
        <v>40.354752964305263</v>
      </c>
      <c r="AH221" s="21">
        <f>AH201-Baseline!AH201</f>
        <v>40.727310018815871</v>
      </c>
      <c r="AI221" s="21">
        <f>AI201-Baseline!AI201</f>
        <v>41.108877240654742</v>
      </c>
      <c r="AJ221" s="21">
        <f>AJ201-Baseline!AJ201</f>
        <v>39.571481755592764</v>
      </c>
      <c r="AK221" s="21">
        <f>AK201-Baseline!AK201</f>
        <v>40.043020531747601</v>
      </c>
      <c r="AL221" s="21">
        <f>AL201-Baseline!AL201</f>
        <v>40.523843417726106</v>
      </c>
      <c r="AM221" s="21">
        <f>AM201-Baseline!AM201</f>
        <v>41.01439684623233</v>
      </c>
      <c r="AN221" s="21">
        <f>AN201-Baseline!AN201</f>
        <v>41.5151465029181</v>
      </c>
      <c r="AO221" s="21">
        <f>AO201-Baseline!AO201</f>
        <v>42.026577838213491</v>
      </c>
      <c r="AP221" s="21">
        <f>AP201-Baseline!AP201</f>
        <v>42.549212000099267</v>
      </c>
      <c r="AQ221" s="21">
        <f>AQ201-Baseline!AQ201</f>
        <v>43.083602180566395</v>
      </c>
      <c r="AR221" s="21">
        <f>AR201-Baseline!AR201</f>
        <v>43.630334127479898</v>
      </c>
      <c r="AS221" s="21">
        <f>AS201-Baseline!AS201</f>
        <v>44.190028985325469</v>
      </c>
      <c r="AT221" s="21">
        <f>AT201-Baseline!AT201</f>
        <v>44.763346963991275</v>
      </c>
      <c r="AU221" s="21">
        <f>AU201-Baseline!AU201</f>
        <v>45.350990547781336</v>
      </c>
      <c r="AV221" s="21">
        <f>AV201-Baseline!AV201</f>
        <v>45.953706777516288</v>
      </c>
      <c r="AW221" s="21">
        <f>AW201-Baseline!AW201</f>
        <v>46.572290585688542</v>
      </c>
      <c r="AX221" s="21">
        <f>AX201-Baseline!AX201</f>
        <v>47.207588495638255</v>
      </c>
      <c r="AY221" s="21">
        <f>AY201-Baseline!AY201</f>
        <v>47.860502447505262</v>
      </c>
      <c r="AZ221" s="21">
        <f>AZ201-Baseline!AZ201</f>
        <v>48.531993785117905</v>
      </c>
      <c r="BA221" s="21">
        <f>BA201-Baseline!BA201</f>
        <v>49.223087551990375</v>
      </c>
      <c r="BB221" s="21">
        <f>BB201-Baseline!BB201</f>
        <v>49.929700076313559</v>
      </c>
    </row>
    <row r="222" spans="1:54" outlineLevel="2">
      <c r="A222" s="476"/>
      <c r="B222" s="150" t="s">
        <v>500</v>
      </c>
      <c r="C222" s="19"/>
      <c r="D222" s="135" t="s">
        <v>389</v>
      </c>
      <c r="E222" s="21">
        <f>E202-Baseline!E202</f>
        <v>26.149142603036438</v>
      </c>
      <c r="F222" s="21">
        <f>F202-Baseline!F202</f>
        <v>26.057871867665629</v>
      </c>
      <c r="G222" s="21">
        <f>G202-Baseline!G202</f>
        <v>25.878077397603846</v>
      </c>
      <c r="H222" s="21">
        <f>H202-Baseline!H202</f>
        <v>25.798588980910225</v>
      </c>
      <c r="I222" s="21">
        <f>I202-Baseline!I202</f>
        <v>25.657482844529511</v>
      </c>
      <c r="J222" s="21">
        <f>J202-Baseline!J202</f>
        <v>25.302636500389127</v>
      </c>
      <c r="K222" s="21">
        <f>K202-Baseline!K202</f>
        <v>25.351495657867737</v>
      </c>
      <c r="L222" s="21">
        <f>L202-Baseline!L202</f>
        <v>25.406457027797931</v>
      </c>
      <c r="M222" s="21">
        <f>M202-Baseline!M202</f>
        <v>25.468010166751675</v>
      </c>
      <c r="N222" s="21">
        <f>N202-Baseline!N202</f>
        <v>25.536704869700404</v>
      </c>
      <c r="O222" s="21">
        <f>O202-Baseline!O202</f>
        <v>25.613159180679062</v>
      </c>
      <c r="P222" s="21">
        <f>P202-Baseline!P202</f>
        <v>25.675690630886756</v>
      </c>
      <c r="Q222" s="21">
        <f>Q202-Baseline!Q202</f>
        <v>25.733372976564283</v>
      </c>
      <c r="R222" s="21">
        <f>R202-Baseline!R202</f>
        <v>25.795005198732845</v>
      </c>
      <c r="S222" s="21">
        <f>S202-Baseline!S202</f>
        <v>25.858861004912878</v>
      </c>
      <c r="T222" s="21">
        <f>T202-Baseline!T202</f>
        <v>25.926945071434943</v>
      </c>
      <c r="U222" s="21">
        <f>U202-Baseline!U202</f>
        <v>25.999388601065093</v>
      </c>
      <c r="V222" s="21">
        <f>V202-Baseline!V202</f>
        <v>26.07632986008133</v>
      </c>
      <c r="W222" s="21">
        <f>W202-Baseline!W202</f>
        <v>26.157914632621623</v>
      </c>
      <c r="X222" s="21">
        <f>X202-Baseline!X202</f>
        <v>26.244296699372249</v>
      </c>
      <c r="Y222" s="21">
        <f>Y202-Baseline!Y202</f>
        <v>26.335638347041353</v>
      </c>
      <c r="Z222" s="21">
        <f>Z202-Baseline!Z202</f>
        <v>26.432110906401039</v>
      </c>
      <c r="AA222" s="21">
        <f>AA202-Baseline!AA202</f>
        <v>26.533895334416734</v>
      </c>
      <c r="AB222" s="21">
        <f>AB202-Baseline!AB202</f>
        <v>26.641182814449991</v>
      </c>
      <c r="AC222" s="21">
        <f>AC202-Baseline!AC202</f>
        <v>43.913151759761746</v>
      </c>
      <c r="AD222" s="21">
        <f>AD202-Baseline!AD202</f>
        <v>44.203151915756067</v>
      </c>
      <c r="AE222" s="21">
        <f>AE202-Baseline!AE202</f>
        <v>44.500532786421161</v>
      </c>
      <c r="AF222" s="21">
        <f>AF202-Baseline!AF202</f>
        <v>44.805339422319022</v>
      </c>
      <c r="AG222" s="21">
        <f>AG202-Baseline!AG202</f>
        <v>45.117801439104007</v>
      </c>
      <c r="AH222" s="21">
        <f>AH202-Baseline!AH202</f>
        <v>45.438370037217112</v>
      </c>
      <c r="AI222" s="21">
        <f>AI202-Baseline!AI202</f>
        <v>45.767786425022095</v>
      </c>
      <c r="AJ222" s="21">
        <f>AJ202-Baseline!AJ202</f>
        <v>44.200386622513925</v>
      </c>
      <c r="AK222" s="21">
        <f>AK202-Baseline!AK202</f>
        <v>44.641318901417961</v>
      </c>
      <c r="AL222" s="21">
        <f>AL202-Baseline!AL202</f>
        <v>45.090975730128783</v>
      </c>
      <c r="AM222" s="21">
        <f>AM202-Baseline!AM202</f>
        <v>45.549851500332068</v>
      </c>
      <c r="AN222" s="21">
        <f>AN202-Baseline!AN202</f>
        <v>46.018446748644692</v>
      </c>
      <c r="AO222" s="21">
        <f>AO202-Baseline!AO202</f>
        <v>46.49726594231479</v>
      </c>
      <c r="AP222" s="21">
        <f>AP202-Baseline!AP202</f>
        <v>46.986861258081738</v>
      </c>
      <c r="AQ222" s="21">
        <f>AQ202-Baseline!AQ202</f>
        <v>47.487817312784543</v>
      </c>
      <c r="AR222" s="21">
        <f>AR202-Baseline!AR202</f>
        <v>48.000748079670082</v>
      </c>
      <c r="AS222" s="21">
        <f>AS202-Baseline!AS202</f>
        <v>48.526300458125604</v>
      </c>
      <c r="AT222" s="21">
        <f>AT202-Baseline!AT202</f>
        <v>49.065159969913232</v>
      </c>
      <c r="AU222" s="21">
        <f>AU202-Baseline!AU202</f>
        <v>49.618054692342717</v>
      </c>
      <c r="AV222" s="21">
        <f>AV202-Baseline!AV202</f>
        <v>50.185755998902351</v>
      </c>
      <c r="AW222" s="21">
        <f>AW202-Baseline!AW202</f>
        <v>50.76908201714221</v>
      </c>
      <c r="AX222" s="21">
        <f>AX202-Baseline!AX202</f>
        <v>51.368901704415705</v>
      </c>
      <c r="AY222" s="21">
        <f>AY202-Baseline!AY202</f>
        <v>51.986138795094867</v>
      </c>
      <c r="AZ222" s="21">
        <f>AZ202-Baseline!AZ202</f>
        <v>52.621775684566316</v>
      </c>
      <c r="BA222" s="21">
        <f>BA202-Baseline!BA202</f>
        <v>53.276857654632153</v>
      </c>
      <c r="BB222" s="21">
        <f>BB202-Baseline!BB202</f>
        <v>53.947320083757774</v>
      </c>
    </row>
    <row r="223" spans="1:54" outlineLevel="2">
      <c r="B223" s="19"/>
      <c r="C223" s="19"/>
      <c r="D223" s="19"/>
      <c r="E223" s="15"/>
    </row>
    <row r="224" spans="1:54" outlineLevel="2">
      <c r="A224" s="474" t="s">
        <v>501</v>
      </c>
      <c r="B224" s="150" t="s">
        <v>498</v>
      </c>
      <c r="C224" s="19"/>
      <c r="D224" s="135" t="s">
        <v>389</v>
      </c>
      <c r="E224" s="21">
        <f>E204-Baseline!E204</f>
        <v>23.012585169923298</v>
      </c>
      <c r="F224" s="21">
        <f>F204-Baseline!F204</f>
        <v>45.981238913237874</v>
      </c>
      <c r="G224" s="21">
        <f>G204-Baseline!G204</f>
        <v>68.793874923454169</v>
      </c>
      <c r="H224" s="21">
        <f>H204-Baseline!H204</f>
        <v>91.549437419743128</v>
      </c>
      <c r="I224" s="21">
        <f>I204-Baseline!I204</f>
        <v>114.20520689868822</v>
      </c>
      <c r="J224" s="21">
        <f>J204-Baseline!J204</f>
        <v>136.54528941250817</v>
      </c>
      <c r="K224" s="21">
        <f>K204-Baseline!K204</f>
        <v>158.94956953967477</v>
      </c>
      <c r="L224" s="21">
        <f>L204-Baseline!L204</f>
        <v>181.4418091149827</v>
      </c>
      <c r="M224" s="21">
        <f>M204-Baseline!M204</f>
        <v>204.02677007826685</v>
      </c>
      <c r="N224" s="21">
        <f>N204-Baseline!N204</f>
        <v>226.69209155571158</v>
      </c>
      <c r="O224" s="21">
        <f>O204-Baseline!O204</f>
        <v>249.46206174108988</v>
      </c>
      <c r="P224" s="21">
        <f>P204-Baseline!P204</f>
        <v>272.32116896760431</v>
      </c>
      <c r="Q224" s="21">
        <f>Q204-Baseline!Q204</f>
        <v>295.26305304633627</v>
      </c>
      <c r="R224" s="21">
        <f>R204-Baseline!R204</f>
        <v>318.30633613568943</v>
      </c>
      <c r="S224" s="21">
        <f>S204-Baseline!S204</f>
        <v>341.43722561512993</v>
      </c>
      <c r="T224" s="21">
        <f>T204-Baseline!T204</f>
        <v>364.6586291597763</v>
      </c>
      <c r="U224" s="21">
        <f>U204-Baseline!U204</f>
        <v>387.97365227319972</v>
      </c>
      <c r="V224" s="21">
        <f>V204-Baseline!V204</f>
        <v>411.40021387262982</v>
      </c>
      <c r="W224" s="21">
        <f>W204-Baseline!W204</f>
        <v>434.92686581996611</v>
      </c>
      <c r="X224" s="21">
        <f>X204-Baseline!X204</f>
        <v>458.57125996062399</v>
      </c>
      <c r="Y224" s="21">
        <f>Y204-Baseline!Y204</f>
        <v>482.32310078289788</v>
      </c>
      <c r="Z224" s="21">
        <f>Z204-Baseline!Z204</f>
        <v>506.19983004868357</v>
      </c>
      <c r="AA224" s="21">
        <f>AA204-Baseline!AA204</f>
        <v>530.20523079464942</v>
      </c>
      <c r="AB224" s="21">
        <f>AB204-Baseline!AB204</f>
        <v>554.34335011459973</v>
      </c>
      <c r="AC224" s="21">
        <f>AC204-Baseline!AC204</f>
        <v>595.77946235236527</v>
      </c>
      <c r="AD224" s="21">
        <f>AD204-Baseline!AD204</f>
        <v>637.53156131679123</v>
      </c>
      <c r="AE224" s="21">
        <f>AE204-Baseline!AE204</f>
        <v>679.60798389616843</v>
      </c>
      <c r="AF224" s="21">
        <f>AF204-Baseline!AF204</f>
        <v>722.01586946359373</v>
      </c>
      <c r="AG224" s="21">
        <f>AG204-Baseline!AG204</f>
        <v>764.76291481664748</v>
      </c>
      <c r="AH224" s="21">
        <f>AH204-Baseline!AH204</f>
        <v>807.85741040468179</v>
      </c>
      <c r="AI224" s="21">
        <f>AI204-Baseline!AI204</f>
        <v>851.3083097576299</v>
      </c>
      <c r="AJ224" s="21">
        <f>AJ204-Baseline!AJ204</f>
        <v>893.20775455851265</v>
      </c>
      <c r="AK224" s="21">
        <f>AK204-Baseline!AK204</f>
        <v>935.56428446288612</v>
      </c>
      <c r="AL224" s="21">
        <f>AL204-Baseline!AL204</f>
        <v>978.3868697906704</v>
      </c>
      <c r="AM224" s="21">
        <f>AM204-Baseline!AM204</f>
        <v>1021.6849610635974</v>
      </c>
      <c r="AN224" s="21">
        <f>AN204-Baseline!AN204</f>
        <v>1065.4684828340387</v>
      </c>
      <c r="AO224" s="21">
        <f>AO204-Baseline!AO204</f>
        <v>1109.7478478673829</v>
      </c>
      <c r="AP224" s="21">
        <f>AP204-Baseline!AP204</f>
        <v>1154.5340087252209</v>
      </c>
      <c r="AQ224" s="21">
        <f>AQ204-Baseline!AQ204</f>
        <v>1199.8384933832351</v>
      </c>
      <c r="AR224" s="21">
        <f>AR204-Baseline!AR204</f>
        <v>1245.6734289687763</v>
      </c>
      <c r="AS224" s="21">
        <f>AS204-Baseline!AS204</f>
        <v>1292.0515760980281</v>
      </c>
      <c r="AT224" s="21">
        <f>AT204-Baseline!AT204</f>
        <v>1338.9863693677105</v>
      </c>
      <c r="AU224" s="21">
        <f>AU204-Baseline!AU204</f>
        <v>1386.4919602830332</v>
      </c>
      <c r="AV224" s="21">
        <f>AV204-Baseline!AV204</f>
        <v>1434.5832605726491</v>
      </c>
      <c r="AW224" s="21">
        <f>AW204-Baseline!AW204</f>
        <v>1483.2759890405778</v>
      </c>
      <c r="AX224" s="21">
        <f>AX204-Baseline!AX204</f>
        <v>1532.5867230720482</v>
      </c>
      <c r="AY224" s="21">
        <f>AY204-Baseline!AY204</f>
        <v>1582.5329538423352</v>
      </c>
      <c r="AZ224" s="21">
        <f>AZ204-Baseline!AZ204</f>
        <v>1633.1331452531515</v>
      </c>
      <c r="BA224" s="21">
        <f>BA204-Baseline!BA204</f>
        <v>1684.4067971301383</v>
      </c>
      <c r="BB224" s="21">
        <f>BB204-Baseline!BB204</f>
        <v>1736.3693359052288</v>
      </c>
    </row>
    <row r="225" spans="1:54" outlineLevel="2">
      <c r="A225" s="475"/>
      <c r="B225" s="150" t="s">
        <v>499</v>
      </c>
      <c r="C225" s="19"/>
      <c r="D225" s="135" t="s">
        <v>389</v>
      </c>
      <c r="E225" s="21">
        <f>E205-Baseline!E205</f>
        <v>19.895790014798131</v>
      </c>
      <c r="F225" s="21">
        <f>F205-Baseline!F205</f>
        <v>39.76355650159487</v>
      </c>
      <c r="G225" s="21">
        <f>G205-Baseline!G205</f>
        <v>59.514211481498741</v>
      </c>
      <c r="H225" s="21">
        <f>H205-Baseline!H205</f>
        <v>79.247318699860188</v>
      </c>
      <c r="I225" s="21">
        <f>I205-Baseline!I205</f>
        <v>98.900738742450301</v>
      </c>
      <c r="J225" s="21">
        <f>J205-Baseline!J205</f>
        <v>118.2601449367868</v>
      </c>
      <c r="K225" s="21">
        <f>K205-Baseline!K205</f>
        <v>137.72330941324878</v>
      </c>
      <c r="L225" s="21">
        <f>L205-Baseline!L205</f>
        <v>157.2958268231975</v>
      </c>
      <c r="M225" s="21">
        <f>M205-Baseline!M205</f>
        <v>176.98378606593423</v>
      </c>
      <c r="N225" s="21">
        <f>N205-Baseline!N205</f>
        <v>196.79383048245757</v>
      </c>
      <c r="O225" s="21">
        <f>O205-Baseline!O205</f>
        <v>216.73322606475091</v>
      </c>
      <c r="P225" s="21">
        <f>P205-Baseline!P205</f>
        <v>236.78756089900685</v>
      </c>
      <c r="Q225" s="21">
        <f>Q205-Baseline!Q205</f>
        <v>256.95150135150999</v>
      </c>
      <c r="R225" s="21">
        <f>R205-Baseline!R205</f>
        <v>277.22851724558859</v>
      </c>
      <c r="S225" s="21">
        <f>S205-Baseline!S205</f>
        <v>297.62158663286112</v>
      </c>
      <c r="T225" s="21">
        <f>T205-Baseline!T205</f>
        <v>318.13444355785288</v>
      </c>
      <c r="U225" s="21">
        <f>U205-Baseline!U205</f>
        <v>338.77095794703507</v>
      </c>
      <c r="V225" s="21">
        <f>V205-Baseline!V205</f>
        <v>359.53514263155938</v>
      </c>
      <c r="W225" s="21">
        <f>W205-Baseline!W205</f>
        <v>380.43116081378525</v>
      </c>
      <c r="X225" s="21">
        <f>X205-Baseline!X205</f>
        <v>401.46333402581081</v>
      </c>
      <c r="Y225" s="21">
        <f>Y205-Baseline!Y205</f>
        <v>422.6361505900295</v>
      </c>
      <c r="Z225" s="21">
        <f>Z205-Baseline!Z205</f>
        <v>443.95427462334868</v>
      </c>
      <c r="AA225" s="21">
        <f>AA205-Baseline!AA205</f>
        <v>465.4225556155377</v>
      </c>
      <c r="AB225" s="21">
        <f>AB205-Baseline!AB205</f>
        <v>487.04603862121542</v>
      </c>
      <c r="AC225" s="21">
        <f>AC205-Baseline!AC205</f>
        <v>525.99214758032554</v>
      </c>
      <c r="AD225" s="21">
        <f>AD205-Baseline!AD205</f>
        <v>565.27880267560477</v>
      </c>
      <c r="AE225" s="21">
        <f>AE205-Baseline!AE205</f>
        <v>604.91357806246356</v>
      </c>
      <c r="AF225" s="21">
        <f>AF205-Baseline!AF205</f>
        <v>644.90428357624523</v>
      </c>
      <c r="AG225" s="21">
        <f>AG205-Baseline!AG205</f>
        <v>685.25903654055048</v>
      </c>
      <c r="AH225" s="21">
        <f>AH205-Baseline!AH205</f>
        <v>725.98634655936632</v>
      </c>
      <c r="AI225" s="21">
        <f>AI205-Baseline!AI205</f>
        <v>767.09522380002102</v>
      </c>
      <c r="AJ225" s="21">
        <f>AJ205-Baseline!AJ205</f>
        <v>806.66670555561382</v>
      </c>
      <c r="AK225" s="21">
        <f>AK205-Baseline!AK205</f>
        <v>846.70972608736145</v>
      </c>
      <c r="AL225" s="21">
        <f>AL205-Baseline!AL205</f>
        <v>887.23356950508753</v>
      </c>
      <c r="AM225" s="21">
        <f>AM205-Baseline!AM205</f>
        <v>928.24796635131986</v>
      </c>
      <c r="AN225" s="21">
        <f>AN205-Baseline!AN205</f>
        <v>969.76311285423799</v>
      </c>
      <c r="AO225" s="21">
        <f>AO205-Baseline!AO205</f>
        <v>1011.7896906924515</v>
      </c>
      <c r="AP225" s="21">
        <f>AP205-Baseline!AP205</f>
        <v>1054.3389026925508</v>
      </c>
      <c r="AQ225" s="21">
        <f>AQ205-Baseline!AQ205</f>
        <v>1097.4225048731173</v>
      </c>
      <c r="AR225" s="21">
        <f>AR205-Baseline!AR205</f>
        <v>1141.0528390005973</v>
      </c>
      <c r="AS225" s="21">
        <f>AS205-Baseline!AS205</f>
        <v>1185.2428679859227</v>
      </c>
      <c r="AT225" s="21">
        <f>AT205-Baseline!AT205</f>
        <v>1230.006214949914</v>
      </c>
      <c r="AU225" s="21">
        <f>AU205-Baseline!AU205</f>
        <v>1275.3572054976953</v>
      </c>
      <c r="AV225" s="21">
        <f>AV205-Baseline!AV205</f>
        <v>1321.3109122752116</v>
      </c>
      <c r="AW225" s="21">
        <f>AW205-Baseline!AW205</f>
        <v>1367.8832028609002</v>
      </c>
      <c r="AX225" s="21">
        <f>AX205-Baseline!AX205</f>
        <v>1415.0907913565384</v>
      </c>
      <c r="AY225" s="21">
        <f>AY205-Baseline!AY205</f>
        <v>1462.9512938040436</v>
      </c>
      <c r="AZ225" s="21">
        <f>AZ205-Baseline!AZ205</f>
        <v>1511.4832875891616</v>
      </c>
      <c r="BA225" s="21">
        <f>BA205-Baseline!BA205</f>
        <v>1560.706375141152</v>
      </c>
      <c r="BB225" s="21">
        <f>BB205-Baseline!BB205</f>
        <v>1610.6360752174655</v>
      </c>
    </row>
    <row r="226" spans="1:54" outlineLevel="2">
      <c r="A226" s="476"/>
      <c r="B226" s="150" t="s">
        <v>500</v>
      </c>
      <c r="C226" s="19"/>
      <c r="D226" s="135" t="s">
        <v>389</v>
      </c>
      <c r="E226" s="21">
        <f>E206-Baseline!E206</f>
        <v>26.149142603036438</v>
      </c>
      <c r="F226" s="21">
        <f>F206-Baseline!F206</f>
        <v>52.207014470702063</v>
      </c>
      <c r="G226" s="21">
        <f>G206-Baseline!G206</f>
        <v>78.085091868305909</v>
      </c>
      <c r="H226" s="21">
        <f>H206-Baseline!H206</f>
        <v>103.88368084921613</v>
      </c>
      <c r="I226" s="21">
        <f>I206-Baseline!I206</f>
        <v>129.54116369374566</v>
      </c>
      <c r="J226" s="21">
        <f>J206-Baseline!J206</f>
        <v>154.84380019413479</v>
      </c>
      <c r="K226" s="21">
        <f>K206-Baseline!K206</f>
        <v>180.19529585200252</v>
      </c>
      <c r="L226" s="21">
        <f>L206-Baseline!L206</f>
        <v>205.60175287980044</v>
      </c>
      <c r="M226" s="21">
        <f>M206-Baseline!M206</f>
        <v>231.06976304655211</v>
      </c>
      <c r="N226" s="21">
        <f>N206-Baseline!N206</f>
        <v>256.60646791625254</v>
      </c>
      <c r="O226" s="21">
        <f>O206-Baseline!O206</f>
        <v>282.21962709693162</v>
      </c>
      <c r="P226" s="21">
        <f>P206-Baseline!P206</f>
        <v>307.89531772781839</v>
      </c>
      <c r="Q226" s="21">
        <f>Q206-Baseline!Q206</f>
        <v>333.62869070438268</v>
      </c>
      <c r="R226" s="21">
        <f>R206-Baseline!R206</f>
        <v>359.42369590311552</v>
      </c>
      <c r="S226" s="21">
        <f>S206-Baseline!S206</f>
        <v>385.28255690802837</v>
      </c>
      <c r="T226" s="21">
        <f>T206-Baseline!T206</f>
        <v>411.20950197946331</v>
      </c>
      <c r="U226" s="21">
        <f>U206-Baseline!U206</f>
        <v>437.20889058052842</v>
      </c>
      <c r="V226" s="21">
        <f>V206-Baseline!V206</f>
        <v>463.28522044060975</v>
      </c>
      <c r="W226" s="21">
        <f>W206-Baseline!W206</f>
        <v>489.44313507323136</v>
      </c>
      <c r="X226" s="21">
        <f>X206-Baseline!X206</f>
        <v>515.68743177260365</v>
      </c>
      <c r="Y226" s="21">
        <f>Y206-Baseline!Y206</f>
        <v>542.02307011964501</v>
      </c>
      <c r="Z226" s="21">
        <f>Z206-Baseline!Z206</f>
        <v>568.45518102604603</v>
      </c>
      <c r="AA226" s="21">
        <f>AA206-Baseline!AA206</f>
        <v>594.98907636046272</v>
      </c>
      <c r="AB226" s="21">
        <f>AB206-Baseline!AB206</f>
        <v>621.63025917491268</v>
      </c>
      <c r="AC226" s="21">
        <f>AC206-Baseline!AC206</f>
        <v>665.5434109346744</v>
      </c>
      <c r="AD226" s="21">
        <f>AD206-Baseline!AD206</f>
        <v>709.74656285043045</v>
      </c>
      <c r="AE226" s="21">
        <f>AE206-Baseline!AE206</f>
        <v>754.24709563685155</v>
      </c>
      <c r="AF226" s="21">
        <f>AF206-Baseline!AF206</f>
        <v>799.05243505917053</v>
      </c>
      <c r="AG226" s="21">
        <f>AG206-Baseline!AG206</f>
        <v>844.17023649827456</v>
      </c>
      <c r="AH226" s="21">
        <f>AH206-Baseline!AH206</f>
        <v>889.60860653549162</v>
      </c>
      <c r="AI226" s="21">
        <f>AI206-Baseline!AI206</f>
        <v>935.37639296051373</v>
      </c>
      <c r="AJ226" s="21">
        <f>AJ206-Baseline!AJ206</f>
        <v>979.5767795830277</v>
      </c>
      <c r="AK226" s="21">
        <f>AK206-Baseline!AK206</f>
        <v>1024.2180984844456</v>
      </c>
      <c r="AL226" s="21">
        <f>AL206-Baseline!AL206</f>
        <v>1069.3090742145744</v>
      </c>
      <c r="AM226" s="21">
        <f>AM206-Baseline!AM206</f>
        <v>1114.8589257149065</v>
      </c>
      <c r="AN226" s="21">
        <f>AN206-Baseline!AN206</f>
        <v>1160.8773724635512</v>
      </c>
      <c r="AO226" s="21">
        <f>AO206-Baseline!AO206</f>
        <v>1207.3746384058659</v>
      </c>
      <c r="AP226" s="21">
        <f>AP206-Baseline!AP206</f>
        <v>1254.3614996639476</v>
      </c>
      <c r="AQ226" s="21">
        <f>AQ206-Baseline!AQ206</f>
        <v>1301.8493169767321</v>
      </c>
      <c r="AR226" s="21">
        <f>AR206-Baseline!AR206</f>
        <v>1349.8500650564022</v>
      </c>
      <c r="AS226" s="21">
        <f>AS206-Baseline!AS206</f>
        <v>1398.3763655145278</v>
      </c>
      <c r="AT226" s="21">
        <f>AT206-Baseline!AT206</f>
        <v>1447.4415254844412</v>
      </c>
      <c r="AU226" s="21">
        <f>AU206-Baseline!AU206</f>
        <v>1497.0595801767838</v>
      </c>
      <c r="AV226" s="21">
        <f>AV206-Baseline!AV206</f>
        <v>1547.2453361756861</v>
      </c>
      <c r="AW226" s="21">
        <f>AW206-Baseline!AW206</f>
        <v>1598.0144181928283</v>
      </c>
      <c r="AX226" s="21">
        <f>AX206-Baseline!AX206</f>
        <v>1649.3833198972441</v>
      </c>
      <c r="AY226" s="21">
        <f>AY206-Baseline!AY206</f>
        <v>1701.3694586923389</v>
      </c>
      <c r="AZ226" s="21">
        <f>AZ206-Baseline!AZ206</f>
        <v>1753.9912343769051</v>
      </c>
      <c r="BA226" s="21">
        <f>BA206-Baseline!BA206</f>
        <v>1807.2680920315372</v>
      </c>
      <c r="BB226" s="21">
        <f>BB206-Baseline!BB206</f>
        <v>1861.2154121152951</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505</v>
      </c>
      <c r="C229" s="57"/>
      <c r="D229" s="56" t="s">
        <v>389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04:A206"/>
    <mergeCell ref="A210:A218"/>
    <mergeCell ref="A220:A222"/>
    <mergeCell ref="A224:A226"/>
    <mergeCell ref="A190:A198"/>
    <mergeCell ref="A200:A202"/>
    <mergeCell ref="A143:A154"/>
    <mergeCell ref="A158:A169"/>
    <mergeCell ref="A172:A174"/>
    <mergeCell ref="A176:A178"/>
    <mergeCell ref="A186:A187"/>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DAD54CFF-7C7E-49E4-AABF-957E00EFB1F7}">
      <formula1>"Y,N"</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E2655C41-EFCF-4A60-B128-D14F88255E9C}">
          <x14:formula1>
            <xm:f>'Fixed Data'!$E$55:$E$58</xm:f>
          </x14:formula1>
          <xm:sqref>B143:B149 B163:B169</xm:sqref>
        </x14:dataValidation>
        <x14:dataValidation type="list" allowBlank="1" showInputMessage="1" showErrorMessage="1" xr:uid="{D8B9431C-028B-42EF-8822-5E0694FE78DB}">
          <x14:formula1>
            <xm:f>'Fixed Data'!$C$64:$C$65</xm:f>
          </x14:formula1>
          <xm:sqref>B66:B70</xm:sqref>
        </x14:dataValidation>
        <x14:dataValidation type="list" allowBlank="1" showInputMessage="1" showErrorMessage="1" xr:uid="{8FCD02A0-0A02-40F6-BF4A-13BBD0EEC49A}">
          <x14:formula1>
            <xm:f>'Fixed Data'!$C$55:$C$61</xm:f>
          </x14:formula1>
          <xm:sqref>C54:C63</xm:sqref>
        </x14:dataValidation>
        <x14:dataValidation type="list" allowBlank="1" showInputMessage="1" showErrorMessage="1" xr:uid="{63539941-62CE-42C8-A1D3-08985733B5F9}">
          <x14:formula1>
            <xm:f>'Fixed Data'!$A$55:$A$78</xm:f>
          </x14:formula1>
          <xm:sqref>B54:B63</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B068F-6E42-45D7-85D2-815E54B618A6}">
  <sheetPr>
    <tabColor theme="9" tint="0.59999389629810485"/>
  </sheetPr>
  <dimension ref="A1:S32"/>
  <sheetViews>
    <sheetView workbookViewId="0">
      <selection activeCell="B27" sqref="B27:S27"/>
    </sheetView>
  </sheetViews>
  <sheetFormatPr defaultRowHeight="13.5"/>
  <cols>
    <col min="1" max="1" width="22" customWidth="1"/>
  </cols>
  <sheetData>
    <row r="1" spans="1:19">
      <c r="A1" s="4" t="s">
        <v>506</v>
      </c>
    </row>
    <row r="2" spans="1:19">
      <c r="A2" s="467" t="s">
        <v>507</v>
      </c>
      <c r="B2" s="467"/>
      <c r="C2" s="467"/>
      <c r="D2" s="467"/>
      <c r="E2" s="467"/>
      <c r="F2" s="467"/>
      <c r="G2" s="467"/>
      <c r="H2" s="467"/>
      <c r="I2" s="467"/>
      <c r="J2" s="467"/>
      <c r="K2" s="467"/>
      <c r="L2" s="467"/>
      <c r="M2" s="467"/>
      <c r="N2" s="467"/>
      <c r="O2" s="467"/>
      <c r="P2" s="467"/>
      <c r="Q2" s="467"/>
      <c r="R2" s="467"/>
      <c r="S2" s="467"/>
    </row>
    <row r="3" spans="1:19">
      <c r="A3" s="467"/>
      <c r="B3" s="467"/>
      <c r="C3" s="467"/>
      <c r="D3" s="467"/>
      <c r="E3" s="467"/>
      <c r="F3" s="467"/>
      <c r="G3" s="467"/>
      <c r="H3" s="467"/>
      <c r="I3" s="467"/>
      <c r="J3" s="467"/>
      <c r="K3" s="467"/>
      <c r="L3" s="467"/>
      <c r="M3" s="467"/>
      <c r="N3" s="467"/>
      <c r="O3" s="467"/>
      <c r="P3" s="467"/>
      <c r="Q3" s="467"/>
      <c r="R3" s="467"/>
      <c r="S3" s="467"/>
    </row>
    <row r="4" spans="1:19">
      <c r="A4" s="467"/>
      <c r="B4" s="467"/>
      <c r="C4" s="467"/>
      <c r="D4" s="467"/>
      <c r="E4" s="467"/>
      <c r="F4" s="467"/>
      <c r="G4" s="467"/>
      <c r="H4" s="467"/>
      <c r="I4" s="467"/>
      <c r="J4" s="467"/>
      <c r="K4" s="467"/>
      <c r="L4" s="467"/>
      <c r="M4" s="467"/>
      <c r="N4" s="467"/>
      <c r="O4" s="467"/>
      <c r="P4" s="467"/>
      <c r="Q4" s="467"/>
      <c r="R4" s="467"/>
      <c r="S4" s="467"/>
    </row>
    <row r="19" spans="1:19">
      <c r="A19" s="4" t="s">
        <v>509</v>
      </c>
    </row>
    <row r="20" spans="1:19">
      <c r="A20" s="467" t="s">
        <v>510</v>
      </c>
      <c r="B20" s="467"/>
      <c r="C20" s="467"/>
      <c r="D20" s="467"/>
      <c r="E20" s="467"/>
      <c r="F20" s="467"/>
      <c r="G20" s="467"/>
      <c r="H20" s="467"/>
      <c r="I20" s="467"/>
      <c r="J20" s="467"/>
      <c r="K20" s="467"/>
      <c r="L20" s="467"/>
      <c r="M20" s="467"/>
      <c r="N20" s="467"/>
      <c r="O20" s="467"/>
      <c r="P20" s="467"/>
      <c r="Q20" s="467"/>
      <c r="R20" s="467"/>
      <c r="S20" s="467"/>
    </row>
    <row r="21" spans="1:19" ht="25.5" customHeight="1">
      <c r="A21" s="467"/>
      <c r="B21" s="467"/>
      <c r="C21" s="467"/>
      <c r="D21" s="467"/>
      <c r="E21" s="467"/>
      <c r="F21" s="467"/>
      <c r="G21" s="467"/>
      <c r="H21" s="467"/>
      <c r="I21" s="467"/>
      <c r="J21" s="467"/>
      <c r="K21" s="467"/>
      <c r="L21" s="467"/>
      <c r="M21" s="467"/>
      <c r="N21" s="467"/>
      <c r="O21" s="467"/>
      <c r="P21" s="467"/>
      <c r="Q21" s="467"/>
      <c r="R21" s="467"/>
      <c r="S21" s="467"/>
    </row>
    <row r="23" spans="1:19">
      <c r="A23" s="158" t="s">
        <v>492</v>
      </c>
      <c r="B23" s="401"/>
      <c r="C23" s="401"/>
      <c r="D23" s="401"/>
      <c r="E23" s="401"/>
      <c r="F23" s="401"/>
      <c r="G23" s="401"/>
      <c r="H23" s="401"/>
      <c r="I23" s="401"/>
      <c r="J23" s="401"/>
      <c r="K23" s="401"/>
      <c r="L23" s="401"/>
      <c r="M23" s="401"/>
      <c r="N23" s="401"/>
      <c r="O23" s="401"/>
      <c r="P23" s="401"/>
      <c r="Q23" s="401"/>
      <c r="R23" s="401"/>
      <c r="S23" s="401"/>
    </row>
    <row r="24" spans="1:19">
      <c r="A24" s="158" t="s">
        <v>493</v>
      </c>
      <c r="B24" s="401"/>
      <c r="C24" s="401"/>
      <c r="D24" s="401"/>
      <c r="E24" s="401"/>
      <c r="F24" s="401"/>
      <c r="G24" s="401"/>
      <c r="H24" s="401"/>
      <c r="I24" s="401"/>
      <c r="J24" s="401"/>
      <c r="K24" s="401"/>
      <c r="L24" s="401"/>
      <c r="M24" s="401"/>
      <c r="N24" s="401"/>
      <c r="O24" s="401"/>
      <c r="P24" s="401"/>
      <c r="Q24" s="401"/>
      <c r="R24" s="401"/>
      <c r="S24" s="401"/>
    </row>
    <row r="25" spans="1:19">
      <c r="A25" s="159" t="s">
        <v>395</v>
      </c>
      <c r="B25" s="401"/>
      <c r="C25" s="401"/>
      <c r="D25" s="401"/>
      <c r="E25" s="401"/>
      <c r="F25" s="401"/>
      <c r="G25" s="401"/>
      <c r="H25" s="401"/>
      <c r="I25" s="401"/>
      <c r="J25" s="401"/>
      <c r="K25" s="401"/>
      <c r="L25" s="401"/>
      <c r="M25" s="401"/>
      <c r="N25" s="401"/>
      <c r="O25" s="401"/>
      <c r="P25" s="401"/>
      <c r="Q25" s="401"/>
      <c r="R25" s="401"/>
      <c r="S25" s="401"/>
    </row>
    <row r="26" spans="1:19">
      <c r="A26" s="159" t="s">
        <v>471</v>
      </c>
      <c r="B26" s="401"/>
      <c r="C26" s="401"/>
      <c r="D26" s="401"/>
      <c r="E26" s="401"/>
      <c r="F26" s="401"/>
      <c r="G26" s="401"/>
      <c r="H26" s="401"/>
      <c r="I26" s="401"/>
      <c r="J26" s="401"/>
      <c r="K26" s="401"/>
      <c r="L26" s="401"/>
      <c r="M26" s="401"/>
      <c r="N26" s="401"/>
      <c r="O26" s="401"/>
      <c r="P26" s="401"/>
      <c r="Q26" s="401"/>
      <c r="R26" s="401"/>
      <c r="S26" s="401"/>
    </row>
    <row r="27" spans="1:19">
      <c r="A27" s="159" t="s">
        <v>472</v>
      </c>
      <c r="B27" s="401"/>
      <c r="C27" s="401"/>
      <c r="D27" s="401"/>
      <c r="E27" s="401"/>
      <c r="F27" s="401"/>
      <c r="G27" s="401"/>
      <c r="H27" s="401"/>
      <c r="I27" s="401"/>
      <c r="J27" s="401"/>
      <c r="K27" s="401"/>
      <c r="L27" s="401"/>
      <c r="M27" s="401"/>
      <c r="N27" s="401"/>
      <c r="O27" s="401"/>
      <c r="P27" s="401"/>
      <c r="Q27" s="401"/>
      <c r="R27" s="401"/>
      <c r="S27" s="401"/>
    </row>
    <row r="31" spans="1:19">
      <c r="A31" s="4" t="s">
        <v>514</v>
      </c>
    </row>
    <row r="32" spans="1:19">
      <c r="A32" t="s">
        <v>515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tabColor rgb="FF92D050"/>
    <pageSetUpPr autoPageBreaks="0"/>
  </sheetPr>
  <dimension ref="A1:BB358"/>
  <sheetViews>
    <sheetView topLeftCell="A139" zoomScale="85" zoomScaleNormal="85" workbookViewId="0">
      <selection activeCell="B164" sqref="B164"/>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07" t="s">
        <v>342</v>
      </c>
      <c r="J2" s="408"/>
      <c r="K2" s="408"/>
      <c r="L2" s="408"/>
      <c r="M2" s="408"/>
      <c r="N2" s="408"/>
      <c r="O2" s="408"/>
      <c r="P2" s="408"/>
      <c r="Q2" s="408"/>
      <c r="R2" s="408"/>
      <c r="S2" s="408"/>
      <c r="T2" s="408"/>
      <c r="U2" s="409"/>
    </row>
    <row r="3" spans="1:21" ht="13.5" customHeight="1" outlineLevel="1" thickBot="1">
      <c r="A3" s="3"/>
      <c r="B3" s="7"/>
      <c r="F3" s="24"/>
      <c r="G3" s="10"/>
      <c r="I3" s="410" t="s">
        <v>343</v>
      </c>
      <c r="J3" s="411"/>
      <c r="K3" s="411"/>
      <c r="L3" s="411"/>
      <c r="M3" s="411"/>
      <c r="N3" s="412"/>
      <c r="O3" s="1"/>
      <c r="P3" s="416" t="s">
        <v>344</v>
      </c>
      <c r="Q3" s="417"/>
      <c r="R3" s="417"/>
      <c r="S3" s="417"/>
      <c r="T3" s="417"/>
      <c r="U3" s="418"/>
    </row>
    <row r="4" spans="1:21" ht="56.25" customHeight="1" outlineLevel="1">
      <c r="A4" s="31" t="s">
        <v>158</v>
      </c>
      <c r="B4" s="86"/>
      <c r="E4" s="53" t="s">
        <v>346</v>
      </c>
      <c r="F4" s="91"/>
      <c r="G4" s="28"/>
      <c r="H4" s="10"/>
      <c r="I4" s="413"/>
      <c r="J4" s="414"/>
      <c r="K4" s="414"/>
      <c r="L4" s="414"/>
      <c r="M4" s="414"/>
      <c r="N4" s="415"/>
      <c r="P4" s="419"/>
      <c r="Q4" s="420"/>
      <c r="R4" s="420"/>
      <c r="S4" s="420"/>
      <c r="T4" s="420"/>
      <c r="U4" s="421"/>
    </row>
    <row r="5" spans="1:21" outlineLevel="1">
      <c r="A5" s="13" t="s">
        <v>347</v>
      </c>
      <c r="B5" s="88"/>
      <c r="E5" s="14"/>
      <c r="H5" s="10"/>
      <c r="I5" s="477"/>
      <c r="J5" s="434"/>
      <c r="K5" s="434"/>
      <c r="L5" s="434"/>
      <c r="M5" s="434"/>
      <c r="N5" s="435"/>
      <c r="P5" s="477"/>
      <c r="Q5" s="434"/>
      <c r="R5" s="434"/>
      <c r="S5" s="434"/>
      <c r="T5" s="434"/>
      <c r="U5" s="435"/>
    </row>
    <row r="6" spans="1:21" outlineLevel="1">
      <c r="A6" s="13" t="s">
        <v>350</v>
      </c>
      <c r="B6" s="88"/>
      <c r="E6" s="53" t="s">
        <v>352</v>
      </c>
      <c r="F6" s="90"/>
      <c r="H6" s="10"/>
      <c r="I6" s="436"/>
      <c r="J6" s="437"/>
      <c r="K6" s="437"/>
      <c r="L6" s="437"/>
      <c r="M6" s="437"/>
      <c r="N6" s="438"/>
      <c r="P6" s="436"/>
      <c r="Q6" s="437"/>
      <c r="R6" s="437"/>
      <c r="S6" s="437"/>
      <c r="T6" s="437"/>
      <c r="U6" s="438"/>
    </row>
    <row r="7" spans="1:21" outlineLevel="1">
      <c r="A7" s="13" t="s">
        <v>354</v>
      </c>
      <c r="B7" s="88"/>
      <c r="E7" s="14"/>
      <c r="H7" s="10"/>
      <c r="I7" s="436"/>
      <c r="J7" s="437"/>
      <c r="K7" s="437"/>
      <c r="L7" s="437"/>
      <c r="M7" s="437"/>
      <c r="N7" s="438"/>
      <c r="P7" s="436"/>
      <c r="Q7" s="437"/>
      <c r="R7" s="437"/>
      <c r="S7" s="437"/>
      <c r="T7" s="437"/>
      <c r="U7" s="438"/>
    </row>
    <row r="8" spans="1:21" ht="41" outlineLevel="1" thickBot="1">
      <c r="A8" s="34" t="s">
        <v>355</v>
      </c>
      <c r="B8" s="89"/>
      <c r="E8" s="14"/>
      <c r="H8" s="10"/>
      <c r="I8" s="436"/>
      <c r="J8" s="437"/>
      <c r="K8" s="437"/>
      <c r="L8" s="437"/>
      <c r="M8" s="437"/>
      <c r="N8" s="438"/>
      <c r="P8" s="436"/>
      <c r="Q8" s="437"/>
      <c r="R8" s="437"/>
      <c r="S8" s="437"/>
      <c r="T8" s="437"/>
      <c r="U8" s="438"/>
    </row>
    <row r="9" spans="1:21" outlineLevel="1">
      <c r="E9" s="14"/>
      <c r="H9" s="10"/>
      <c r="I9" s="436"/>
      <c r="J9" s="437"/>
      <c r="K9" s="437"/>
      <c r="L9" s="437"/>
      <c r="M9" s="437"/>
      <c r="N9" s="438"/>
      <c r="P9" s="436"/>
      <c r="Q9" s="437"/>
      <c r="R9" s="437"/>
      <c r="S9" s="437"/>
      <c r="T9" s="437"/>
      <c r="U9" s="438"/>
    </row>
    <row r="10" spans="1:21" ht="14" outlineLevel="1" thickBot="1">
      <c r="A10" s="32" t="s">
        <v>357</v>
      </c>
      <c r="B10" s="35">
        <f>Baseline!B10</f>
        <v>2027</v>
      </c>
      <c r="E10" s="14"/>
      <c r="H10" s="10"/>
      <c r="I10" s="436"/>
      <c r="J10" s="437"/>
      <c r="K10" s="437"/>
      <c r="L10" s="437"/>
      <c r="M10" s="437"/>
      <c r="N10" s="438"/>
      <c r="P10" s="436"/>
      <c r="Q10" s="437"/>
      <c r="R10" s="437"/>
      <c r="S10" s="437"/>
      <c r="T10" s="437"/>
      <c r="U10" s="438"/>
    </row>
    <row r="11" spans="1:21" outlineLevel="1">
      <c r="A11" s="16"/>
      <c r="H11" s="10"/>
      <c r="I11" s="436"/>
      <c r="J11" s="437"/>
      <c r="K11" s="437"/>
      <c r="L11" s="437"/>
      <c r="M11" s="437"/>
      <c r="N11" s="438"/>
      <c r="P11" s="436"/>
      <c r="Q11" s="437"/>
      <c r="R11" s="437"/>
      <c r="S11" s="437"/>
      <c r="T11" s="437"/>
      <c r="U11" s="438"/>
    </row>
    <row r="12" spans="1:21" ht="40.5" outlineLevel="1">
      <c r="A12" s="26" t="s">
        <v>358</v>
      </c>
      <c r="B12" s="26" t="s">
        <v>359</v>
      </c>
      <c r="C12" s="26" t="s">
        <v>360</v>
      </c>
      <c r="D12" s="26" t="s">
        <v>361</v>
      </c>
      <c r="E12" s="26" t="s">
        <v>362</v>
      </c>
      <c r="F12" s="26" t="s">
        <v>363</v>
      </c>
      <c r="G12" s="26" t="s">
        <v>364</v>
      </c>
      <c r="I12" s="436"/>
      <c r="J12" s="437"/>
      <c r="K12" s="437"/>
      <c r="L12" s="437"/>
      <c r="M12" s="437"/>
      <c r="N12" s="438"/>
      <c r="P12" s="436"/>
      <c r="Q12" s="437"/>
      <c r="R12" s="437"/>
      <c r="S12" s="437"/>
      <c r="T12" s="437"/>
      <c r="U12" s="438"/>
    </row>
    <row r="13" spans="1:21" outlineLevel="1">
      <c r="A13" s="58">
        <v>2035</v>
      </c>
      <c r="B13" s="21">
        <f t="shared" ref="B13:B18" si="0">INDEX($E$204:$AW$204,1,MATCH($A13,$E$53:$BB$53,0))</f>
        <v>0</v>
      </c>
      <c r="C13" s="21">
        <f>B13-Baseline!B13</f>
        <v>204.02677007826685</v>
      </c>
      <c r="D13" s="21">
        <f t="shared" ref="D13:D18" si="1">INDEX($E$205:$AW$205,1,MATCH($A13,$E$53:$BB$53,0))</f>
        <v>0</v>
      </c>
      <c r="E13" s="21">
        <f>D13-Baseline!D13</f>
        <v>176.98378606593423</v>
      </c>
      <c r="F13" s="21">
        <f t="shared" ref="F13:F18" si="2">INDEX($E$206:$AW$206,1,MATCH($A13,$E$53:$BB$53,0))</f>
        <v>0</v>
      </c>
      <c r="G13" s="21">
        <f>F13-Baseline!F13</f>
        <v>231.06976304655211</v>
      </c>
      <c r="I13" s="436"/>
      <c r="J13" s="437"/>
      <c r="K13" s="437"/>
      <c r="L13" s="437"/>
      <c r="M13" s="437"/>
      <c r="N13" s="438"/>
      <c r="P13" s="436"/>
      <c r="Q13" s="437"/>
      <c r="R13" s="437"/>
      <c r="S13" s="437"/>
      <c r="T13" s="437"/>
      <c r="U13" s="438"/>
    </row>
    <row r="14" spans="1:21" outlineLevel="1">
      <c r="A14" s="58">
        <v>2040</v>
      </c>
      <c r="B14" s="21">
        <f t="shared" si="0"/>
        <v>0</v>
      </c>
      <c r="C14" s="21">
        <f>B14-Baseline!B14</f>
        <v>318.30633613568943</v>
      </c>
      <c r="D14" s="21">
        <f t="shared" si="1"/>
        <v>0</v>
      </c>
      <c r="E14" s="21">
        <f>D14-Baseline!D14</f>
        <v>277.22851724558859</v>
      </c>
      <c r="F14" s="21">
        <f t="shared" si="2"/>
        <v>0</v>
      </c>
      <c r="G14" s="21">
        <f>F14-Baseline!F14</f>
        <v>359.42369590311552</v>
      </c>
      <c r="I14" s="436"/>
      <c r="J14" s="437"/>
      <c r="K14" s="437"/>
      <c r="L14" s="437"/>
      <c r="M14" s="437"/>
      <c r="N14" s="438"/>
      <c r="P14" s="436"/>
      <c r="Q14" s="437"/>
      <c r="R14" s="437"/>
      <c r="S14" s="437"/>
      <c r="T14" s="437"/>
      <c r="U14" s="438"/>
    </row>
    <row r="15" spans="1:21" outlineLevel="1">
      <c r="A15" s="58">
        <v>2045</v>
      </c>
      <c r="B15" s="21">
        <f t="shared" si="0"/>
        <v>0</v>
      </c>
      <c r="C15" s="21">
        <f>B15-Baseline!B15</f>
        <v>434.92686581996611</v>
      </c>
      <c r="D15" s="21">
        <f t="shared" si="1"/>
        <v>0</v>
      </c>
      <c r="E15" s="21">
        <f>D15-Baseline!D15</f>
        <v>380.43116081378525</v>
      </c>
      <c r="F15" s="21">
        <f t="shared" si="2"/>
        <v>0</v>
      </c>
      <c r="G15" s="21">
        <f>F15-Baseline!F15</f>
        <v>489.44313507323136</v>
      </c>
      <c r="I15" s="436"/>
      <c r="J15" s="437"/>
      <c r="K15" s="437"/>
      <c r="L15" s="437"/>
      <c r="M15" s="437"/>
      <c r="N15" s="438"/>
      <c r="P15" s="436"/>
      <c r="Q15" s="437"/>
      <c r="R15" s="437"/>
      <c r="S15" s="437"/>
      <c r="T15" s="437"/>
      <c r="U15" s="438"/>
    </row>
    <row r="16" spans="1:21" outlineLevel="1">
      <c r="A16" s="58">
        <v>2050</v>
      </c>
      <c r="B16" s="21">
        <f t="shared" si="0"/>
        <v>0</v>
      </c>
      <c r="C16" s="21">
        <f>B16-Baseline!B16</f>
        <v>554.34335011459973</v>
      </c>
      <c r="D16" s="21">
        <f t="shared" si="1"/>
        <v>0</v>
      </c>
      <c r="E16" s="21">
        <f>D16-Baseline!D16</f>
        <v>487.04603862121542</v>
      </c>
      <c r="F16" s="21">
        <f t="shared" si="2"/>
        <v>0</v>
      </c>
      <c r="G16" s="21">
        <f>F16-Baseline!F16</f>
        <v>621.63025917491268</v>
      </c>
      <c r="I16" s="436"/>
      <c r="J16" s="437"/>
      <c r="K16" s="437"/>
      <c r="L16" s="437"/>
      <c r="M16" s="437"/>
      <c r="N16" s="438"/>
      <c r="P16" s="436"/>
      <c r="Q16" s="437"/>
      <c r="R16" s="437"/>
      <c r="S16" s="437"/>
      <c r="T16" s="437"/>
      <c r="U16" s="438"/>
    </row>
    <row r="17" spans="1:21" outlineLevel="1">
      <c r="A17" s="58">
        <v>2060</v>
      </c>
      <c r="B17" s="21">
        <f t="shared" si="0"/>
        <v>0</v>
      </c>
      <c r="C17" s="21">
        <f>B17-Baseline!B17</f>
        <v>978.3868697906704</v>
      </c>
      <c r="D17" s="21">
        <f t="shared" si="1"/>
        <v>0</v>
      </c>
      <c r="E17" s="21">
        <f>D17-Baseline!D17</f>
        <v>887.23356950508753</v>
      </c>
      <c r="F17" s="21">
        <f t="shared" si="2"/>
        <v>0</v>
      </c>
      <c r="G17" s="21">
        <f>F17-Baseline!F17</f>
        <v>1069.3090742145744</v>
      </c>
      <c r="I17" s="436"/>
      <c r="J17" s="437"/>
      <c r="K17" s="437"/>
      <c r="L17" s="437"/>
      <c r="M17" s="437"/>
      <c r="N17" s="438"/>
      <c r="P17" s="436"/>
      <c r="Q17" s="437"/>
      <c r="R17" s="437"/>
      <c r="S17" s="437"/>
      <c r="T17" s="437"/>
      <c r="U17" s="438"/>
    </row>
    <row r="18" spans="1:21" outlineLevel="1">
      <c r="A18" s="58">
        <v>2070</v>
      </c>
      <c r="B18" s="21">
        <f t="shared" si="0"/>
        <v>0</v>
      </c>
      <c r="C18" s="21">
        <f>B18-Baseline!B18</f>
        <v>1434.5832605726491</v>
      </c>
      <c r="D18" s="21">
        <f t="shared" si="1"/>
        <v>0</v>
      </c>
      <c r="E18" s="21">
        <f>D18-Baseline!D18</f>
        <v>1321.3109122752116</v>
      </c>
      <c r="F18" s="21">
        <f t="shared" si="2"/>
        <v>0</v>
      </c>
      <c r="G18" s="21">
        <f>F18-Baseline!F18</f>
        <v>1547.2453361756861</v>
      </c>
      <c r="I18" s="439"/>
      <c r="J18" s="440"/>
      <c r="K18" s="440"/>
      <c r="L18" s="440"/>
      <c r="M18" s="440"/>
      <c r="N18" s="441"/>
      <c r="P18" s="439"/>
      <c r="Q18" s="440"/>
      <c r="R18" s="440"/>
      <c r="S18" s="440"/>
      <c r="T18" s="440"/>
      <c r="U18" s="441"/>
    </row>
    <row r="19" spans="1:21" ht="14" outlineLevel="1" thickBot="1">
      <c r="A19" s="442"/>
      <c r="B19" s="442"/>
      <c r="I19" s="250"/>
      <c r="J19" s="251"/>
      <c r="K19" s="251"/>
      <c r="L19" s="251"/>
      <c r="M19" s="251"/>
      <c r="N19" s="251"/>
      <c r="P19" s="249"/>
      <c r="Q19" s="249"/>
      <c r="R19" s="249"/>
      <c r="S19" s="249"/>
      <c r="T19" s="249"/>
      <c r="U19" s="232"/>
    </row>
    <row r="20" spans="1:21" ht="26.25" customHeight="1" outlineLevel="1">
      <c r="A20" s="54" t="s">
        <v>365</v>
      </c>
      <c r="B20" s="55">
        <f>Baseline!B20</f>
        <v>0.33700000000000002</v>
      </c>
      <c r="E20" s="154"/>
      <c r="I20" s="431" t="s">
        <v>366</v>
      </c>
      <c r="J20" s="432"/>
      <c r="K20" s="432"/>
      <c r="L20" s="432"/>
      <c r="M20" s="432"/>
      <c r="N20" s="433"/>
      <c r="P20" s="431" t="s">
        <v>367</v>
      </c>
      <c r="Q20" s="432"/>
      <c r="R20" s="432"/>
      <c r="S20" s="432"/>
      <c r="T20" s="432"/>
      <c r="U20" s="433"/>
    </row>
    <row r="21" spans="1:21" ht="12.75" customHeight="1" outlineLevel="1">
      <c r="A21" s="154"/>
      <c r="B21" s="155"/>
      <c r="I21" s="477"/>
      <c r="J21" s="434"/>
      <c r="K21" s="434"/>
      <c r="L21" s="434"/>
      <c r="M21" s="434"/>
      <c r="N21" s="435"/>
      <c r="P21" s="477"/>
      <c r="Q21" s="434"/>
      <c r="R21" s="434"/>
      <c r="S21" s="434"/>
      <c r="T21" s="434"/>
      <c r="U21" s="435"/>
    </row>
    <row r="22" spans="1:21" ht="12.75" customHeight="1" outlineLevel="1">
      <c r="A22" s="154"/>
      <c r="B22" s="155"/>
      <c r="I22" s="436"/>
      <c r="J22" s="437"/>
      <c r="K22" s="437"/>
      <c r="L22" s="437"/>
      <c r="M22" s="437"/>
      <c r="N22" s="438"/>
      <c r="P22" s="436"/>
      <c r="Q22" s="437"/>
      <c r="R22" s="437"/>
      <c r="S22" s="437"/>
      <c r="T22" s="437"/>
      <c r="U22" s="438"/>
    </row>
    <row r="23" spans="1:21" outlineLevel="1">
      <c r="A23" s="154"/>
      <c r="B23" s="457" t="s">
        <v>369</v>
      </c>
      <c r="C23" s="458"/>
      <c r="D23" s="458"/>
      <c r="E23" s="458"/>
      <c r="F23" s="458"/>
      <c r="G23" s="459"/>
      <c r="I23" s="436"/>
      <c r="J23" s="437"/>
      <c r="K23" s="437"/>
      <c r="L23" s="437"/>
      <c r="M23" s="437"/>
      <c r="N23" s="438"/>
      <c r="P23" s="436"/>
      <c r="Q23" s="437"/>
      <c r="R23" s="437"/>
      <c r="S23" s="437"/>
      <c r="T23" s="437"/>
      <c r="U23" s="438"/>
    </row>
    <row r="24" spans="1:21" outlineLevel="1">
      <c r="B24" s="17">
        <v>2027</v>
      </c>
      <c r="C24" s="17">
        <v>2028</v>
      </c>
      <c r="D24" s="17">
        <v>2029</v>
      </c>
      <c r="E24" s="17">
        <v>2030</v>
      </c>
      <c r="F24" s="17">
        <v>2031</v>
      </c>
      <c r="G24" s="17" t="s">
        <v>370</v>
      </c>
      <c r="I24" s="436"/>
      <c r="J24" s="437"/>
      <c r="K24" s="437"/>
      <c r="L24" s="437"/>
      <c r="M24" s="437"/>
      <c r="N24" s="438"/>
      <c r="P24" s="436"/>
      <c r="Q24" s="437"/>
      <c r="R24" s="437"/>
      <c r="S24" s="437"/>
      <c r="T24" s="437"/>
      <c r="U24" s="438"/>
    </row>
    <row r="25" spans="1:21" ht="14" outlineLevel="1" thickBot="1">
      <c r="B25" s="30" t="s">
        <v>371</v>
      </c>
      <c r="C25" s="30" t="s">
        <v>371</v>
      </c>
      <c r="D25" s="30" t="s">
        <v>371</v>
      </c>
      <c r="E25" s="30" t="s">
        <v>371</v>
      </c>
      <c r="F25" s="30" t="s">
        <v>371</v>
      </c>
      <c r="G25" s="30" t="s">
        <v>371</v>
      </c>
      <c r="I25" s="436"/>
      <c r="J25" s="437"/>
      <c r="K25" s="437"/>
      <c r="L25" s="437"/>
      <c r="M25" s="437"/>
      <c r="N25" s="438"/>
      <c r="P25" s="436"/>
      <c r="Q25" s="437"/>
      <c r="R25" s="437"/>
      <c r="S25" s="437"/>
      <c r="T25" s="437"/>
      <c r="U25" s="438"/>
    </row>
    <row r="26" spans="1:21" outlineLevel="1">
      <c r="A26" s="54" t="s">
        <v>372</v>
      </c>
      <c r="B26" s="21">
        <f>E64</f>
        <v>0</v>
      </c>
      <c r="C26" s="21">
        <f>F64</f>
        <v>0</v>
      </c>
      <c r="D26" s="21">
        <f>G64</f>
        <v>0</v>
      </c>
      <c r="E26" s="21">
        <f>H64</f>
        <v>0</v>
      </c>
      <c r="F26" s="21">
        <f>I64</f>
        <v>0</v>
      </c>
      <c r="G26" s="21">
        <f>SUM(J64:BB64)</f>
        <v>0</v>
      </c>
      <c r="I26" s="436"/>
      <c r="J26" s="437"/>
      <c r="K26" s="437"/>
      <c r="L26" s="437"/>
      <c r="M26" s="437"/>
      <c r="N26" s="438"/>
      <c r="P26" s="436"/>
      <c r="Q26" s="437"/>
      <c r="R26" s="437"/>
      <c r="S26" s="437"/>
      <c r="T26" s="437"/>
      <c r="U26" s="438"/>
    </row>
    <row r="27" spans="1:21" outlineLevel="1">
      <c r="A27" s="54" t="s">
        <v>373</v>
      </c>
      <c r="B27" s="21">
        <f>E71+E77</f>
        <v>0</v>
      </c>
      <c r="C27" s="21">
        <f>F71+F77</f>
        <v>0</v>
      </c>
      <c r="D27" s="21">
        <f>G71+G77</f>
        <v>0</v>
      </c>
      <c r="E27" s="21">
        <f>H71+H77</f>
        <v>0</v>
      </c>
      <c r="F27" s="21">
        <f>I71+I77</f>
        <v>0</v>
      </c>
      <c r="G27" s="21">
        <f>SUM(J71:BB71)+SUM(J77:BB77)</f>
        <v>0</v>
      </c>
      <c r="I27" s="436"/>
      <c r="J27" s="437"/>
      <c r="K27" s="437"/>
      <c r="L27" s="437"/>
      <c r="M27" s="437"/>
      <c r="N27" s="438"/>
      <c r="P27" s="436"/>
      <c r="Q27" s="437"/>
      <c r="R27" s="437"/>
      <c r="S27" s="437"/>
      <c r="T27" s="437"/>
      <c r="U27" s="438"/>
    </row>
    <row r="28" spans="1:21" outlineLevel="1">
      <c r="A28" s="154"/>
      <c r="B28" s="248"/>
      <c r="C28" s="248"/>
      <c r="D28" s="248"/>
      <c r="E28" s="248"/>
      <c r="F28" s="248"/>
      <c r="G28" s="248"/>
      <c r="I28" s="436"/>
      <c r="J28" s="437"/>
      <c r="K28" s="437"/>
      <c r="L28" s="437"/>
      <c r="M28" s="437"/>
      <c r="N28" s="438"/>
      <c r="P28" s="436"/>
      <c r="Q28" s="437"/>
      <c r="R28" s="437"/>
      <c r="S28" s="437"/>
      <c r="T28" s="437"/>
      <c r="U28" s="438"/>
    </row>
    <row r="29" spans="1:21" ht="14" outlineLevel="1" thickBot="1">
      <c r="A29" s="154"/>
      <c r="B29" s="248"/>
      <c r="C29" s="248"/>
      <c r="D29" s="248"/>
      <c r="E29" s="248"/>
      <c r="F29" s="248"/>
      <c r="G29" s="248"/>
      <c r="I29" s="436"/>
      <c r="J29" s="437"/>
      <c r="K29" s="437"/>
      <c r="L29" s="437"/>
      <c r="M29" s="437"/>
      <c r="N29" s="438"/>
      <c r="P29" s="436"/>
      <c r="Q29" s="437"/>
      <c r="R29" s="437"/>
      <c r="S29" s="437"/>
      <c r="T29" s="437"/>
      <c r="U29" s="438"/>
    </row>
    <row r="30" spans="1:21" ht="14" outlineLevel="1" thickBot="1">
      <c r="A30" s="308"/>
      <c r="B30" s="309" t="s">
        <v>374</v>
      </c>
      <c r="C30" s="310" t="s">
        <v>375</v>
      </c>
      <c r="D30" s="461" t="s">
        <v>325</v>
      </c>
      <c r="E30" s="462"/>
      <c r="F30" s="462"/>
      <c r="G30" s="463"/>
      <c r="I30" s="436"/>
      <c r="J30" s="437"/>
      <c r="K30" s="437"/>
      <c r="L30" s="437"/>
      <c r="M30" s="437"/>
      <c r="N30" s="438"/>
      <c r="P30" s="436"/>
      <c r="Q30" s="437"/>
      <c r="R30" s="437"/>
      <c r="S30" s="437"/>
      <c r="T30" s="437"/>
      <c r="U30" s="438"/>
    </row>
    <row r="31" spans="1:21" outlineLevel="1">
      <c r="A31" s="454" t="s">
        <v>376</v>
      </c>
      <c r="B31" s="311"/>
      <c r="C31" s="307"/>
      <c r="D31" s="405"/>
      <c r="E31" s="405"/>
      <c r="F31" s="405"/>
      <c r="G31" s="406"/>
      <c r="I31" s="436"/>
      <c r="J31" s="437"/>
      <c r="K31" s="437"/>
      <c r="L31" s="437"/>
      <c r="M31" s="437"/>
      <c r="N31" s="438"/>
      <c r="P31" s="436"/>
      <c r="Q31" s="437"/>
      <c r="R31" s="437"/>
      <c r="S31" s="437"/>
      <c r="T31" s="437"/>
      <c r="U31" s="438"/>
    </row>
    <row r="32" spans="1:21" outlineLevel="1">
      <c r="A32" s="454"/>
      <c r="B32" s="312"/>
      <c r="C32" s="252"/>
      <c r="D32" s="403"/>
      <c r="E32" s="403"/>
      <c r="F32" s="403"/>
      <c r="G32" s="404"/>
      <c r="I32" s="436"/>
      <c r="J32" s="437"/>
      <c r="K32" s="437"/>
      <c r="L32" s="437"/>
      <c r="M32" s="437"/>
      <c r="N32" s="438"/>
      <c r="P32" s="436"/>
      <c r="Q32" s="437"/>
      <c r="R32" s="437"/>
      <c r="S32" s="437"/>
      <c r="T32" s="437"/>
      <c r="U32" s="438"/>
    </row>
    <row r="33" spans="1:21" outlineLevel="1">
      <c r="A33" s="454"/>
      <c r="B33" s="312"/>
      <c r="C33" s="252"/>
      <c r="D33" s="403"/>
      <c r="E33" s="403"/>
      <c r="F33" s="403"/>
      <c r="G33" s="404"/>
      <c r="I33" s="436"/>
      <c r="J33" s="437"/>
      <c r="K33" s="437"/>
      <c r="L33" s="437"/>
      <c r="M33" s="437"/>
      <c r="N33" s="438"/>
      <c r="P33" s="436"/>
      <c r="Q33" s="437"/>
      <c r="R33" s="437"/>
      <c r="S33" s="437"/>
      <c r="T33" s="437"/>
      <c r="U33" s="438"/>
    </row>
    <row r="34" spans="1:21" outlineLevel="1">
      <c r="A34" s="454"/>
      <c r="B34" s="312"/>
      <c r="C34" s="252"/>
      <c r="D34" s="403"/>
      <c r="E34" s="403"/>
      <c r="F34" s="403"/>
      <c r="G34" s="404"/>
      <c r="I34" s="436"/>
      <c r="J34" s="437"/>
      <c r="K34" s="437"/>
      <c r="L34" s="437"/>
      <c r="M34" s="437"/>
      <c r="N34" s="438"/>
      <c r="P34" s="436"/>
      <c r="Q34" s="437"/>
      <c r="R34" s="437"/>
      <c r="S34" s="437"/>
      <c r="T34" s="437"/>
      <c r="U34" s="438"/>
    </row>
    <row r="35" spans="1:21" outlineLevel="1">
      <c r="A35" s="454"/>
      <c r="B35" s="312"/>
      <c r="C35" s="252"/>
      <c r="D35" s="403"/>
      <c r="E35" s="403"/>
      <c r="F35" s="403"/>
      <c r="G35" s="404"/>
      <c r="I35" s="436"/>
      <c r="J35" s="437"/>
      <c r="K35" s="437"/>
      <c r="L35" s="437"/>
      <c r="M35" s="437"/>
      <c r="N35" s="438"/>
      <c r="P35" s="436"/>
      <c r="Q35" s="437"/>
      <c r="R35" s="437"/>
      <c r="S35" s="437"/>
      <c r="T35" s="437"/>
      <c r="U35" s="438"/>
    </row>
    <row r="36" spans="1:21" outlineLevel="1">
      <c r="A36" s="454"/>
      <c r="B36" s="312"/>
      <c r="C36" s="252"/>
      <c r="D36" s="403"/>
      <c r="E36" s="403"/>
      <c r="F36" s="403"/>
      <c r="G36" s="404"/>
      <c r="I36" s="436"/>
      <c r="J36" s="437"/>
      <c r="K36" s="437"/>
      <c r="L36" s="437"/>
      <c r="M36" s="437"/>
      <c r="N36" s="438"/>
      <c r="P36" s="436"/>
      <c r="Q36" s="437"/>
      <c r="R36" s="437"/>
      <c r="S36" s="437"/>
      <c r="T36" s="437"/>
      <c r="U36" s="438"/>
    </row>
    <row r="37" spans="1:21" outlineLevel="1">
      <c r="A37" s="454"/>
      <c r="B37" s="312"/>
      <c r="C37" s="252"/>
      <c r="D37" s="403"/>
      <c r="E37" s="403"/>
      <c r="F37" s="403"/>
      <c r="G37" s="404"/>
      <c r="I37" s="436"/>
      <c r="J37" s="437"/>
      <c r="K37" s="437"/>
      <c r="L37" s="437"/>
      <c r="M37" s="437"/>
      <c r="N37" s="438"/>
      <c r="P37" s="436"/>
      <c r="Q37" s="437"/>
      <c r="R37" s="437"/>
      <c r="S37" s="437"/>
      <c r="T37" s="437"/>
      <c r="U37" s="438"/>
    </row>
    <row r="38" spans="1:21" outlineLevel="1">
      <c r="A38" s="454"/>
      <c r="B38" s="312"/>
      <c r="C38" s="252"/>
      <c r="D38" s="403"/>
      <c r="E38" s="403"/>
      <c r="F38" s="403"/>
      <c r="G38" s="404"/>
      <c r="I38" s="436"/>
      <c r="J38" s="437"/>
      <c r="K38" s="437"/>
      <c r="L38" s="437"/>
      <c r="M38" s="437"/>
      <c r="N38" s="438"/>
      <c r="P38" s="436"/>
      <c r="Q38" s="437"/>
      <c r="R38" s="437"/>
      <c r="S38" s="437"/>
      <c r="T38" s="437"/>
      <c r="U38" s="438"/>
    </row>
    <row r="39" spans="1:21" outlineLevel="1">
      <c r="A39" s="454"/>
      <c r="B39" s="312"/>
      <c r="C39" s="252"/>
      <c r="D39" s="403"/>
      <c r="E39" s="403"/>
      <c r="F39" s="403"/>
      <c r="G39" s="404"/>
      <c r="I39" s="436"/>
      <c r="J39" s="437"/>
      <c r="K39" s="437"/>
      <c r="L39" s="437"/>
      <c r="M39" s="437"/>
      <c r="N39" s="438"/>
      <c r="P39" s="436"/>
      <c r="Q39" s="437"/>
      <c r="R39" s="437"/>
      <c r="S39" s="437"/>
      <c r="T39" s="437"/>
      <c r="U39" s="438"/>
    </row>
    <row r="40" spans="1:21" ht="14" outlineLevel="1" thickBot="1">
      <c r="A40" s="455"/>
      <c r="B40" s="313"/>
      <c r="C40" s="314"/>
      <c r="D40" s="464"/>
      <c r="E40" s="464"/>
      <c r="F40" s="464"/>
      <c r="G40" s="465"/>
      <c r="I40" s="436"/>
      <c r="J40" s="437"/>
      <c r="K40" s="437"/>
      <c r="L40" s="437"/>
      <c r="M40" s="437"/>
      <c r="N40" s="438"/>
      <c r="P40" s="436"/>
      <c r="Q40" s="437"/>
      <c r="R40" s="437"/>
      <c r="S40" s="437"/>
      <c r="T40" s="437"/>
      <c r="U40" s="438"/>
    </row>
    <row r="41" spans="1:21" outlineLevel="1">
      <c r="A41" s="154"/>
      <c r="B41" s="248"/>
      <c r="C41" s="248"/>
      <c r="D41" s="248"/>
      <c r="E41" s="248"/>
      <c r="F41" s="248"/>
      <c r="G41" s="248"/>
      <c r="I41" s="436"/>
      <c r="J41" s="437"/>
      <c r="K41" s="437"/>
      <c r="L41" s="437"/>
      <c r="M41" s="437"/>
      <c r="N41" s="438"/>
      <c r="P41" s="436"/>
      <c r="Q41" s="437"/>
      <c r="R41" s="437"/>
      <c r="S41" s="437"/>
      <c r="T41" s="437"/>
      <c r="U41" s="438"/>
    </row>
    <row r="42" spans="1:21" outlineLevel="1">
      <c r="A42" s="154"/>
      <c r="B42" s="248"/>
      <c r="C42" s="248"/>
      <c r="D42" s="248"/>
      <c r="E42" s="248"/>
      <c r="F42" s="248"/>
      <c r="G42" s="248"/>
      <c r="I42" s="436"/>
      <c r="J42" s="437"/>
      <c r="K42" s="437"/>
      <c r="L42" s="437"/>
      <c r="M42" s="437"/>
      <c r="N42" s="438"/>
      <c r="P42" s="436"/>
      <c r="Q42" s="437"/>
      <c r="R42" s="437"/>
      <c r="S42" s="437"/>
      <c r="T42" s="437"/>
      <c r="U42" s="438"/>
    </row>
    <row r="43" spans="1:21" outlineLevel="1">
      <c r="A43" s="154"/>
      <c r="B43" s="248"/>
      <c r="C43" s="248"/>
      <c r="D43" s="248"/>
      <c r="E43" s="248"/>
      <c r="F43" s="248"/>
      <c r="G43" s="248"/>
      <c r="I43" s="436"/>
      <c r="J43" s="437"/>
      <c r="K43" s="437"/>
      <c r="L43" s="437"/>
      <c r="M43" s="437"/>
      <c r="N43" s="438"/>
      <c r="P43" s="436"/>
      <c r="Q43" s="437"/>
      <c r="R43" s="437"/>
      <c r="S43" s="437"/>
      <c r="T43" s="437"/>
      <c r="U43" s="438"/>
    </row>
    <row r="44" spans="1:21" outlineLevel="1">
      <c r="A44" s="154"/>
      <c r="B44" s="248"/>
      <c r="C44" s="248"/>
      <c r="D44" s="248"/>
      <c r="E44" s="248"/>
      <c r="F44" s="248"/>
      <c r="G44" s="248"/>
      <c r="I44" s="436"/>
      <c r="J44" s="437"/>
      <c r="K44" s="437"/>
      <c r="L44" s="437"/>
      <c r="M44" s="437"/>
      <c r="N44" s="438"/>
      <c r="P44" s="436"/>
      <c r="Q44" s="437"/>
      <c r="R44" s="437"/>
      <c r="S44" s="437"/>
      <c r="T44" s="437"/>
      <c r="U44" s="438"/>
    </row>
    <row r="45" spans="1:21" outlineLevel="1">
      <c r="A45" s="154"/>
      <c r="B45" s="248"/>
      <c r="C45" s="248"/>
      <c r="D45" s="248"/>
      <c r="E45" s="248"/>
      <c r="F45" s="248"/>
      <c r="G45" s="248"/>
      <c r="I45" s="439"/>
      <c r="J45" s="440"/>
      <c r="K45" s="440"/>
      <c r="L45" s="440"/>
      <c r="M45" s="440"/>
      <c r="N45" s="441"/>
      <c r="P45" s="439"/>
      <c r="Q45" s="440"/>
      <c r="R45" s="440"/>
      <c r="S45" s="440"/>
      <c r="T45" s="440"/>
      <c r="U45" s="441"/>
    </row>
    <row r="46" spans="1:21" outlineLevel="1">
      <c r="A46" s="154"/>
      <c r="B46" s="248"/>
      <c r="C46" s="248"/>
      <c r="D46" s="248"/>
      <c r="E46" s="248"/>
      <c r="F46" s="248"/>
      <c r="G46" s="248"/>
    </row>
    <row r="47" spans="1:21">
      <c r="A47" s="154"/>
      <c r="B47" s="155"/>
    </row>
    <row r="48" spans="1:21" ht="15">
      <c r="A48" s="12" t="s">
        <v>379</v>
      </c>
    </row>
    <row r="49" spans="1:54" ht="15" outlineLevel="1">
      <c r="A49" s="12"/>
    </row>
    <row r="50" spans="1:54" ht="14" outlineLevel="1" thickBot="1">
      <c r="A50" s="4" t="s">
        <v>380</v>
      </c>
    </row>
    <row r="51" spans="1:54" outlineLevel="2">
      <c r="B51" s="19"/>
      <c r="C51" s="19"/>
      <c r="D51" s="19"/>
      <c r="E51" s="466" t="s">
        <v>272</v>
      </c>
      <c r="F51" s="456"/>
      <c r="G51" s="456"/>
      <c r="H51" s="456"/>
      <c r="I51" s="456"/>
      <c r="J51" s="456" t="s">
        <v>273</v>
      </c>
      <c r="K51" s="456"/>
      <c r="L51" s="456"/>
      <c r="M51" s="456"/>
      <c r="N51" s="456"/>
      <c r="O51" s="456" t="s">
        <v>274</v>
      </c>
      <c r="P51" s="456"/>
      <c r="Q51" s="456"/>
      <c r="R51" s="456"/>
      <c r="S51" s="456"/>
      <c r="T51" s="456" t="s">
        <v>275</v>
      </c>
      <c r="U51" s="456"/>
      <c r="V51" s="456"/>
      <c r="W51" s="456"/>
      <c r="X51" s="456"/>
      <c r="Y51" s="456" t="s">
        <v>381</v>
      </c>
      <c r="Z51" s="456"/>
      <c r="AA51" s="456"/>
      <c r="AB51" s="456"/>
      <c r="AC51" s="456"/>
      <c r="AD51" s="456" t="s">
        <v>382</v>
      </c>
      <c r="AE51" s="456"/>
      <c r="AF51" s="456"/>
      <c r="AG51" s="456"/>
      <c r="AH51" s="456"/>
      <c r="AI51" s="456" t="s">
        <v>383</v>
      </c>
      <c r="AJ51" s="456"/>
      <c r="AK51" s="456"/>
      <c r="AL51" s="456"/>
      <c r="AM51" s="456"/>
      <c r="AN51" s="456" t="s">
        <v>384</v>
      </c>
      <c r="AO51" s="456"/>
      <c r="AP51" s="456"/>
      <c r="AQ51" s="456"/>
      <c r="AR51" s="456"/>
      <c r="AS51" s="456" t="s">
        <v>385</v>
      </c>
      <c r="AT51" s="456"/>
      <c r="AU51" s="456"/>
      <c r="AV51" s="456"/>
      <c r="AW51" s="456"/>
      <c r="AX51" s="456" t="s">
        <v>386</v>
      </c>
      <c r="AY51" s="456"/>
      <c r="AZ51" s="456"/>
      <c r="BA51" s="456"/>
      <c r="BB51" s="460"/>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374</v>
      </c>
      <c r="C53" s="19" t="s">
        <v>387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43" t="s">
        <v>388</v>
      </c>
      <c r="B54" s="127"/>
      <c r="C54" s="127"/>
      <c r="D54" s="124" t="s">
        <v>389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44"/>
      <c r="B55" s="36"/>
      <c r="C55" s="121"/>
      <c r="D55" s="2" t="s">
        <v>389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44"/>
      <c r="B56" s="36"/>
      <c r="C56" s="121"/>
      <c r="D56" s="2" t="s">
        <v>389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44"/>
      <c r="B57" s="36"/>
      <c r="C57" s="121"/>
      <c r="D57" s="2" t="s">
        <v>389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44"/>
      <c r="B58" s="36"/>
      <c r="C58" s="121"/>
      <c r="D58" s="2" t="s">
        <v>389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44"/>
      <c r="B59" s="36"/>
      <c r="C59" s="121"/>
      <c r="D59" s="2" t="s">
        <v>389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44"/>
      <c r="B60" s="36"/>
      <c r="C60" s="121"/>
      <c r="D60" s="2" t="s">
        <v>389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44"/>
      <c r="B61" s="36"/>
      <c r="C61" s="121"/>
      <c r="D61" s="2" t="s">
        <v>389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44"/>
      <c r="B62" s="36"/>
      <c r="C62" s="121"/>
      <c r="D62" s="2" t="s">
        <v>389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44"/>
      <c r="B63" s="36"/>
      <c r="C63" s="121"/>
      <c r="D63" s="2" t="s">
        <v>389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45"/>
      <c r="B64" s="122" t="s">
        <v>390</v>
      </c>
      <c r="C64" s="296" t="s">
        <v>391</v>
      </c>
      <c r="D64" s="123" t="s">
        <v>389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51" t="s">
        <v>392</v>
      </c>
      <c r="B66" s="266"/>
      <c r="C66" s="267"/>
      <c r="D66" s="268" t="s">
        <v>389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52"/>
      <c r="B67" s="252"/>
      <c r="C67" s="267"/>
      <c r="D67" s="269" t="s">
        <v>389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52"/>
      <c r="B68" s="252"/>
      <c r="C68" s="267"/>
      <c r="D68" s="269" t="s">
        <v>389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52"/>
      <c r="B69" s="252"/>
      <c r="C69" s="267"/>
      <c r="D69" s="269" t="s">
        <v>389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52"/>
      <c r="B70" s="252"/>
      <c r="C70" s="267"/>
      <c r="D70" s="269" t="s">
        <v>389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53"/>
      <c r="B71" s="122" t="s">
        <v>393</v>
      </c>
      <c r="C71" s="123"/>
      <c r="D71" s="270" t="s">
        <v>389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51" t="s">
        <v>394</v>
      </c>
      <c r="B75" s="127" t="s">
        <v>395</v>
      </c>
      <c r="C75" s="274"/>
      <c r="D75" s="124" t="s">
        <v>389</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52"/>
      <c r="B76" s="121"/>
      <c r="C76" s="272"/>
      <c r="D76" s="2" t="s">
        <v>389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53"/>
      <c r="B77" s="273" t="s">
        <v>396</v>
      </c>
      <c r="C77" s="271"/>
      <c r="D77" s="123" t="s">
        <v>389</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398</v>
      </c>
      <c r="C81" s="6" t="s">
        <v>399</v>
      </c>
      <c r="D81" t="s">
        <v>400</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401</v>
      </c>
      <c r="C82" t="s">
        <v>402</v>
      </c>
      <c r="D82" t="s">
        <v>389</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403</v>
      </c>
      <c r="C83" t="s">
        <v>404</v>
      </c>
      <c r="D83" t="s">
        <v>389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405</v>
      </c>
      <c r="C84" t="s">
        <v>406</v>
      </c>
      <c r="D84" t="s">
        <v>389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407</v>
      </c>
      <c r="C85" t="s">
        <v>408</v>
      </c>
      <c r="D85" t="s">
        <v>389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409</v>
      </c>
      <c r="C86" t="s">
        <v>410</v>
      </c>
      <c r="D86" t="s">
        <v>389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411</v>
      </c>
      <c r="C87" t="s">
        <v>412</v>
      </c>
      <c r="D87" t="s">
        <v>389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413</v>
      </c>
      <c r="C88" t="s">
        <v>414</v>
      </c>
      <c r="D88" t="s">
        <v>389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415</v>
      </c>
      <c r="C89" t="s">
        <v>416</v>
      </c>
      <c r="D89" t="s">
        <v>389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417</v>
      </c>
      <c r="C90" t="s">
        <v>418</v>
      </c>
      <c r="D90" t="s">
        <v>389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419</v>
      </c>
      <c r="C91" t="s">
        <v>420</v>
      </c>
      <c r="D91" t="s">
        <v>389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421</v>
      </c>
      <c r="C92" t="s">
        <v>422</v>
      </c>
      <c r="D92" t="s">
        <v>389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423</v>
      </c>
      <c r="C93" t="s">
        <v>424</v>
      </c>
      <c r="D93" t="s">
        <v>389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425</v>
      </c>
      <c r="C94" t="s">
        <v>426</v>
      </c>
      <c r="D94" t="s">
        <v>389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427</v>
      </c>
      <c r="C95" t="s">
        <v>428</v>
      </c>
      <c r="D95" t="s">
        <v>389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429</v>
      </c>
      <c r="C96" t="s">
        <v>430</v>
      </c>
      <c r="D96" t="s">
        <v>389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431</v>
      </c>
      <c r="C97" t="s">
        <v>432</v>
      </c>
      <c r="D97" t="s">
        <v>389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433</v>
      </c>
      <c r="C98" t="s">
        <v>434</v>
      </c>
      <c r="D98" t="s">
        <v>389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435</v>
      </c>
      <c r="C99" t="s">
        <v>436</v>
      </c>
      <c r="D99" t="s">
        <v>389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437</v>
      </c>
      <c r="C100" t="s">
        <v>438</v>
      </c>
      <c r="D100" t="s">
        <v>389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439</v>
      </c>
      <c r="C101" t="s">
        <v>440</v>
      </c>
      <c r="D101" t="s">
        <v>389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441</v>
      </c>
      <c r="C102" t="s">
        <v>442</v>
      </c>
      <c r="D102" t="s">
        <v>389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443</v>
      </c>
      <c r="C103" t="s">
        <v>444</v>
      </c>
      <c r="D103" t="s">
        <v>389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445</v>
      </c>
      <c r="C104" t="s">
        <v>446</v>
      </c>
      <c r="D104" t="s">
        <v>389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447</v>
      </c>
      <c r="C105" t="s">
        <v>448</v>
      </c>
      <c r="D105" t="s">
        <v>389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449</v>
      </c>
      <c r="C106" t="s">
        <v>450</v>
      </c>
      <c r="D106" t="s">
        <v>389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451</v>
      </c>
      <c r="C107" t="s">
        <v>452</v>
      </c>
      <c r="D107" t="s">
        <v>389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526</v>
      </c>
      <c r="C108" t="s">
        <v>527</v>
      </c>
      <c r="D108" t="s">
        <v>389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528</v>
      </c>
      <c r="C109" t="s">
        <v>529</v>
      </c>
      <c r="D109" t="s">
        <v>389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530</v>
      </c>
      <c r="C110" t="s">
        <v>531</v>
      </c>
      <c r="D110" t="s">
        <v>389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532</v>
      </c>
      <c r="C111" t="s">
        <v>533</v>
      </c>
      <c r="D111" t="s">
        <v>389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534</v>
      </c>
      <c r="C112" t="s">
        <v>535</v>
      </c>
      <c r="D112" t="s">
        <v>389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536</v>
      </c>
      <c r="C113" t="s">
        <v>537</v>
      </c>
      <c r="D113" t="s">
        <v>389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538</v>
      </c>
      <c r="C114" t="s">
        <v>539</v>
      </c>
      <c r="D114" t="s">
        <v>389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540</v>
      </c>
      <c r="C115" t="s">
        <v>541</v>
      </c>
      <c r="D115" t="s">
        <v>389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542</v>
      </c>
      <c r="C116" t="s">
        <v>543</v>
      </c>
      <c r="D116" t="s">
        <v>389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544</v>
      </c>
      <c r="C117" t="s">
        <v>545</v>
      </c>
      <c r="D117" t="s">
        <v>389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546</v>
      </c>
      <c r="C118" t="s">
        <v>547</v>
      </c>
      <c r="D118" t="s">
        <v>389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548</v>
      </c>
      <c r="C119" t="s">
        <v>549</v>
      </c>
      <c r="D119" t="s">
        <v>389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550</v>
      </c>
      <c r="C120" t="s">
        <v>551</v>
      </c>
      <c r="D120" t="s">
        <v>389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552</v>
      </c>
      <c r="C121" t="s">
        <v>553</v>
      </c>
      <c r="D121" t="s">
        <v>389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554</v>
      </c>
      <c r="C122" t="s">
        <v>555</v>
      </c>
      <c r="D122" t="s">
        <v>389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556</v>
      </c>
      <c r="C123" t="s">
        <v>557</v>
      </c>
      <c r="D123" t="s">
        <v>389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558</v>
      </c>
      <c r="C124" t="s">
        <v>559</v>
      </c>
      <c r="D124" t="s">
        <v>389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560</v>
      </c>
      <c r="C125" t="s">
        <v>561</v>
      </c>
      <c r="D125" t="s">
        <v>389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562</v>
      </c>
      <c r="C126" t="s">
        <v>563</v>
      </c>
      <c r="D126" t="s">
        <v>389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564</v>
      </c>
      <c r="C127" t="s">
        <v>565</v>
      </c>
      <c r="D127" t="s">
        <v>389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453</v>
      </c>
      <c r="C128" t="s">
        <v>454</v>
      </c>
      <c r="D128" t="s">
        <v>389</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455</v>
      </c>
      <c r="C129" t="s">
        <v>456</v>
      </c>
      <c r="D129" t="s">
        <v>389</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457</v>
      </c>
      <c r="C130" t="s">
        <v>458</v>
      </c>
      <c r="D130" t="s">
        <v>389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459</v>
      </c>
      <c r="C131" t="s">
        <v>460</v>
      </c>
      <c r="D131" t="s">
        <v>389</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461</v>
      </c>
      <c r="C132" t="s">
        <v>462</v>
      </c>
      <c r="D132" t="s">
        <v>389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463</v>
      </c>
      <c r="C133" s="7" t="s">
        <v>464</v>
      </c>
      <c r="D133" s="7" t="s">
        <v>389</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465</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466</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469</v>
      </c>
      <c r="C142" s="134" t="s">
        <v>159</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46" t="s">
        <v>470</v>
      </c>
      <c r="B143" s="135" t="s">
        <v>284</v>
      </c>
      <c r="C143" s="135" t="s">
        <v>395</v>
      </c>
      <c r="D143" s="135" t="s">
        <v>389</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47"/>
      <c r="B144" s="135" t="s">
        <v>284</v>
      </c>
      <c r="C144" s="135"/>
      <c r="D144" s="135" t="s">
        <v>389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47"/>
      <c r="B145" s="135" t="s">
        <v>284</v>
      </c>
      <c r="C145" s="135"/>
      <c r="D145" s="135" t="s">
        <v>389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47"/>
      <c r="B146" s="135" t="s">
        <v>287</v>
      </c>
      <c r="C146" s="135" t="s">
        <v>471</v>
      </c>
      <c r="D146" s="135" t="s">
        <v>389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47"/>
      <c r="B147" s="135" t="s">
        <v>287</v>
      </c>
      <c r="C147" s="135" t="s">
        <v>472</v>
      </c>
      <c r="D147" s="135" t="s">
        <v>389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47"/>
      <c r="B148" s="135" t="s">
        <v>287</v>
      </c>
      <c r="C148" s="135"/>
      <c r="D148" s="135" t="s">
        <v>389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47"/>
      <c r="B149" s="135" t="s">
        <v>287</v>
      </c>
      <c r="C149" s="135"/>
      <c r="D149" s="135" t="s">
        <v>389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47"/>
      <c r="B150" s="135" t="s">
        <v>290</v>
      </c>
      <c r="C150" s="315" t="s">
        <v>473</v>
      </c>
      <c r="D150" s="135" t="s">
        <v>389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47"/>
      <c r="B151" s="135" t="s">
        <v>290</v>
      </c>
      <c r="C151" s="315" t="s">
        <v>474</v>
      </c>
      <c r="D151" s="135" t="s">
        <v>389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47"/>
      <c r="B152" s="135" t="s">
        <v>290</v>
      </c>
      <c r="C152" s="315" t="s">
        <v>475</v>
      </c>
      <c r="D152" s="135" t="s">
        <v>389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47"/>
      <c r="B153" s="135" t="s">
        <v>476</v>
      </c>
      <c r="C153" s="135"/>
      <c r="D153" s="135" t="s">
        <v>389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48"/>
      <c r="B154" s="135" t="s">
        <v>476</v>
      </c>
      <c r="C154" s="135"/>
      <c r="D154" s="135" t="s">
        <v>389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469</v>
      </c>
      <c r="C157" s="134" t="s">
        <v>159</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46" t="s">
        <v>477</v>
      </c>
      <c r="B158" s="135" t="s">
        <v>284</v>
      </c>
      <c r="C158" s="315" t="s">
        <v>395</v>
      </c>
      <c r="D158" s="135" t="s">
        <v>478</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47"/>
      <c r="B159" s="135" t="s">
        <v>284</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47"/>
      <c r="B160" s="135" t="s">
        <v>284</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47"/>
      <c r="B161" s="135" t="s">
        <v>287</v>
      </c>
      <c r="C161" s="315" t="s">
        <v>471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47"/>
      <c r="B162" s="135" t="s">
        <v>287</v>
      </c>
      <c r="C162" s="315" t="s">
        <v>472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47"/>
      <c r="B163" s="135" t="s">
        <v>287</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47"/>
      <c r="B164" s="135" t="s">
        <v>287</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47"/>
      <c r="B165" s="135" t="s">
        <v>476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47"/>
      <c r="B166" s="135" t="s">
        <v>476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47"/>
      <c r="B167" s="135" t="s">
        <v>476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47"/>
      <c r="B168" s="135" t="s">
        <v>476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48"/>
      <c r="B169" s="135" t="s">
        <v>476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46" t="s">
        <v>482</v>
      </c>
      <c r="B172" s="135" t="s">
        <v>284</v>
      </c>
      <c r="C172" s="135" t="s">
        <v>395</v>
      </c>
      <c r="D172" s="135" t="s">
        <v>389</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47"/>
      <c r="B173" s="135" t="s">
        <v>284</v>
      </c>
      <c r="C173" s="135"/>
      <c r="D173" s="135" t="s">
        <v>389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48"/>
      <c r="B174" s="135" t="s">
        <v>284</v>
      </c>
      <c r="C174" s="135"/>
      <c r="D174" s="135" t="s">
        <v>389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46" t="s">
        <v>483</v>
      </c>
      <c r="B176" s="135" t="s">
        <v>284</v>
      </c>
      <c r="C176" s="135" t="s">
        <v>395</v>
      </c>
      <c r="D176" s="135" t="s">
        <v>389</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47"/>
      <c r="B177" s="135" t="s">
        <v>284</v>
      </c>
      <c r="C177" s="135"/>
      <c r="D177" s="135" t="s">
        <v>389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48"/>
      <c r="B178" s="135" t="s">
        <v>284</v>
      </c>
      <c r="C178" s="135"/>
      <c r="D178" s="135" t="s">
        <v>389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484</v>
      </c>
      <c r="B182" s="19"/>
      <c r="C182" s="19"/>
      <c r="D182" s="19"/>
      <c r="E182" s="15"/>
    </row>
    <row r="183" spans="1:54" ht="15" outlineLevel="1">
      <c r="A183" s="12"/>
      <c r="B183" s="19"/>
      <c r="C183" s="19"/>
      <c r="D183" s="19"/>
      <c r="E183" s="15"/>
    </row>
    <row r="184" spans="1:54" s="4" customFormat="1" outlineLevel="1">
      <c r="A184" s="4" t="s">
        <v>485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49" t="s">
        <v>486</v>
      </c>
      <c r="B186" s="150" t="s">
        <v>487</v>
      </c>
      <c r="C186" s="6" t="s">
        <v>488</v>
      </c>
      <c r="D186" s="10" t="s">
        <v>400</v>
      </c>
      <c r="E186" s="129">
        <f>IF(E53&lt;=($B$10),1,IF((E52-1)&gt;30,(D$186/(1+'Fixed Data'!$B$14)),(1/(1+'Fixed Data'!$B$13)^(E$52-$E$52))))</f>
        <v>1</v>
      </c>
      <c r="F186" s="129">
        <f>IF(F53&lt;=($B$10),1,IF((F52-1)&gt;30,(E$186/(1+'Fixed Data'!$B$14)),(1/(1+'Fixed Data'!$B$13)^(F$52-$E$52))))</f>
        <v>0.96618357487922713</v>
      </c>
      <c r="G186" s="129">
        <f>IF(G53&lt;=($B$10),1,IF((G52-1)&gt;30,(F$186/(1+'Fixed Data'!$B$14)),(1/(1+'Fixed Data'!$B$13)^(G$52-$E$52))))</f>
        <v>0.93351070036640305</v>
      </c>
      <c r="H186" s="129">
        <f>IF(H53&lt;=($B$10),1,IF((H52-1)&gt;30,(G$186/(1+'Fixed Data'!$B$14)),(1/(1+'Fixed Data'!$B$13)^(H$52-$E$52))))</f>
        <v>0.90194270566802237</v>
      </c>
      <c r="I186" s="129">
        <f>IF(I53&lt;=($B$10),1,IF((I52-1)&gt;30,(H$186/(1+'Fixed Data'!$B$14)),(1/(1+'Fixed Data'!$B$13)^(I$52-$E$52))))</f>
        <v>0.87144222769857238</v>
      </c>
      <c r="J186" s="129">
        <f>IF(J53&lt;=($B$10),1,IF((J52-1)&gt;30,(I$186/(1+'Fixed Data'!$B$14)),(1/(1+'Fixed Data'!$B$13)^(J$52-$E$52))))</f>
        <v>0.84197316685852419</v>
      </c>
      <c r="K186" s="129">
        <f>IF(K53&lt;=($B$10),1,IF((K52-1)&gt;30,(J$186/(1+'Fixed Data'!$B$14)),(1/(1+'Fixed Data'!$B$13)^(K$52-$E$52))))</f>
        <v>0.81350064430775282</v>
      </c>
      <c r="L186" s="129">
        <f>IF(L53&lt;=($B$10),1,IF((L52-1)&gt;30,(K$186/(1+'Fixed Data'!$B$14)),(1/(1+'Fixed Data'!$B$13)^(L$52-$E$52))))</f>
        <v>0.78599096068381913</v>
      </c>
      <c r="M186" s="129">
        <f>IF(M53&lt;=($B$10),1,IF((M52-1)&gt;30,(L$186/(1+'Fixed Data'!$B$14)),(1/(1+'Fixed Data'!$B$13)^(M$52-$E$52))))</f>
        <v>0.75941155621625056</v>
      </c>
      <c r="N186" s="129">
        <f>IF(N53&lt;=($B$10),1,IF((N52-1)&gt;30,(M$186/(1+'Fixed Data'!$B$14)),(1/(1+'Fixed Data'!$B$13)^(N$52-$E$52))))</f>
        <v>0.73373097218961414</v>
      </c>
      <c r="O186" s="129">
        <f>IF(O53&lt;=($B$10),1,IF((O52-1)&gt;30,(N$186/(1+'Fixed Data'!$B$14)),(1/(1+'Fixed Data'!$B$13)^(O$52-$E$52))))</f>
        <v>0.70891881370977217</v>
      </c>
      <c r="P186" s="129">
        <f>IF(P53&lt;=($B$10),1,IF((P52-1)&gt;30,(O$186/(1+'Fixed Data'!$B$14)),(1/(1+'Fixed Data'!$B$13)^(P$52-$E$52))))</f>
        <v>0.68494571372924851</v>
      </c>
      <c r="Q186" s="129">
        <f>IF(Q53&lt;=($B$10),1,IF((Q52-1)&gt;30,(P$186/(1+'Fixed Data'!$B$14)),(1/(1+'Fixed Data'!$B$13)^(Q$52-$E$52))))</f>
        <v>0.66178329828912896</v>
      </c>
      <c r="R186" s="129">
        <f>IF(R53&lt;=($B$10),1,IF((R52-1)&gt;30,(Q$186/(1+'Fixed Data'!$B$14)),(1/(1+'Fixed Data'!$B$13)^(R$52-$E$52))))</f>
        <v>0.63940415293635666</v>
      </c>
      <c r="S186" s="129">
        <f>IF(S53&lt;=($B$10),1,IF((S52-1)&gt;30,(R$186/(1+'Fixed Data'!$B$14)),(1/(1+'Fixed Data'!$B$13)^(S$52-$E$52))))</f>
        <v>0.61778179027667302</v>
      </c>
      <c r="T186" s="129">
        <f>IF(T53&lt;=($B$10),1,IF((T52-1)&gt;30,(S$186/(1+'Fixed Data'!$B$14)),(1/(1+'Fixed Data'!$B$13)^(T$52-$E$52))))</f>
        <v>0.59689061862480497</v>
      </c>
      <c r="U186" s="129">
        <f>IF(U53&lt;=($B$10),1,IF((U52-1)&gt;30,(T$186/(1+'Fixed Data'!$B$14)),(1/(1+'Fixed Data'!$B$13)^(U$52-$E$52))))</f>
        <v>0.57670591171478747</v>
      </c>
      <c r="V186" s="129">
        <f>IF(V53&lt;=($B$10),1,IF((V52-1)&gt;30,(U$186/(1+'Fixed Data'!$B$14)),(1/(1+'Fixed Data'!$B$13)^(V$52-$E$52))))</f>
        <v>0.55720377943457733</v>
      </c>
      <c r="W186" s="129">
        <f>IF(W53&lt;=($B$10),1,IF((W52-1)&gt;30,(V$186/(1+'Fixed Data'!$B$14)),(1/(1+'Fixed Data'!$B$13)^(W$52-$E$52))))</f>
        <v>0.53836113955031628</v>
      </c>
      <c r="X186" s="129">
        <f>IF(X53&lt;=($B$10),1,IF((X52-1)&gt;30,(W$186/(1+'Fixed Data'!$B$14)),(1/(1+'Fixed Data'!$B$13)^(X$52-$E$52))))</f>
        <v>0.52015569038677911</v>
      </c>
      <c r="Y186" s="129">
        <f>IF(Y53&lt;=($B$10),1,IF((Y52-1)&gt;30,(X$186/(1+'Fixed Data'!$B$14)),(1/(1+'Fixed Data'!$B$13)^(Y$52-$E$52))))</f>
        <v>0.50256588443167061</v>
      </c>
      <c r="Z186" s="129">
        <f>IF(Z53&lt;=($B$10),1,IF((Z52-1)&gt;30,(Y$186/(1+'Fixed Data'!$B$14)),(1/(1+'Fixed Data'!$B$13)^(Z$52-$E$52))))</f>
        <v>0.48557090283253213</v>
      </c>
      <c r="AA186" s="129">
        <f>IF(AA53&lt;=($B$10),1,IF((AA52-1)&gt;30,(Z$186/(1+'Fixed Data'!$B$14)),(1/(1+'Fixed Data'!$B$13)^(AA$52-$E$52))))</f>
        <v>0.46915063075606966</v>
      </c>
      <c r="AB186" s="129">
        <f>IF(AB53&lt;=($B$10),1,IF((AB52-1)&gt;30,(AA$186/(1+'Fixed Data'!$B$14)),(1/(1+'Fixed Data'!$B$13)^(AB$52-$E$52))))</f>
        <v>0.45328563358074364</v>
      </c>
      <c r="AC186" s="129">
        <f>IF(AC53&lt;=($B$10),1,IF((AC52-1)&gt;30,(AB$186/(1+'Fixed Data'!$B$14)),(1/(1+'Fixed Data'!$B$13)^(AC$52-$E$52))))</f>
        <v>0.43795713389443841</v>
      </c>
      <c r="AD186" s="129">
        <f>IF(AD53&lt;=($B$10),1,IF((AD52-1)&gt;30,(AC$186/(1+'Fixed Data'!$B$14)),(1/(1+'Fixed Data'!$B$13)^(AD$52-$E$52))))</f>
        <v>0.42314698926998884</v>
      </c>
      <c r="AE186" s="129">
        <f>IF(AE53&lt;=($B$10),1,IF((AE52-1)&gt;30,(AD$186/(1+'Fixed Data'!$B$14)),(1/(1+'Fixed Data'!$B$13)^(AE$52-$E$52))))</f>
        <v>0.40883767079225974</v>
      </c>
      <c r="AF186" s="129">
        <f>IF(AF53&lt;=($B$10),1,IF((AF52-1)&gt;30,(AE$186/(1+'Fixed Data'!$B$14)),(1/(1+'Fixed Data'!$B$13)^(AF$52-$E$52))))</f>
        <v>0.39501224231136206</v>
      </c>
      <c r="AG186" s="129">
        <f>IF(AG53&lt;=($B$10),1,IF((AG52-1)&gt;30,(AF$186/(1+'Fixed Data'!$B$14)),(1/(1+'Fixed Data'!$B$13)^(AG$52-$E$52))))</f>
        <v>0.38165434039745127</v>
      </c>
      <c r="AH186" s="129">
        <f>IF(AH53&lt;=($B$10),1,IF((AH52-1)&gt;30,(AG$186/(1+'Fixed Data'!$B$14)),(1/(1+'Fixed Data'!$B$13)^(AH$52-$E$52))))</f>
        <v>0.36874815497338298</v>
      </c>
      <c r="AI186" s="129">
        <f>IF(AI53&lt;=($B$10),1,IF((AI52-1)&gt;30,(AH$186/(1+'Fixed Data'!$B$14)),(1/(1+'Fixed Data'!$B$13)^(AI$52-$E$52))))</f>
        <v>0.35627841060230236</v>
      </c>
      <c r="AJ186" s="129">
        <f>IF(AJ53&lt;=($B$10),1,IF((AJ52-1)&gt;30,(AI$186/(1+'Fixed Data'!$B$14)),(1/(1+'Fixed Data'!$B$13)^(AJ$52-$E$52))))</f>
        <v>0.3459013695167984</v>
      </c>
      <c r="AK186" s="129">
        <f>IF(AK53&lt;=($B$10),1,IF((AK52-1)&gt;30,(AJ$186/(1+'Fixed Data'!$B$14)),(1/(1+'Fixed Data'!$B$13)^(AK$52-$E$52))))</f>
        <v>0.33582657234640623</v>
      </c>
      <c r="AL186" s="129">
        <f>IF(AL53&lt;=($B$10),1,IF((AL52-1)&gt;30,(AK$186/(1+'Fixed Data'!$B$14)),(1/(1+'Fixed Data'!$B$13)^(AL$52-$E$52))))</f>
        <v>0.32604521587029728</v>
      </c>
      <c r="AM186" s="129">
        <f>IF(AM53&lt;=($B$10),1,IF((AM52-1)&gt;30,(AL$186/(1+'Fixed Data'!$B$14)),(1/(1+'Fixed Data'!$B$13)^(AM$52-$E$52))))</f>
        <v>0.31654875327213328</v>
      </c>
      <c r="AN186" s="129">
        <f>IF(AN53&lt;=($B$10),1,IF((AN52-1)&gt;30,(AM$186/(1+'Fixed Data'!$B$14)),(1/(1+'Fixed Data'!$B$13)^(AN$52-$E$52))))</f>
        <v>0.30732888667197406</v>
      </c>
      <c r="AO186" s="129">
        <f>IF(AO53&lt;=($B$10),1,IF((AO52-1)&gt;30,(AN$186/(1+'Fixed Data'!$B$14)),(1/(1+'Fixed Data'!$B$13)^(AO$52-$E$52))))</f>
        <v>0.29837755987570297</v>
      </c>
      <c r="AP186" s="129">
        <f>IF(AP53&lt;=($B$10),1,IF((AP52-1)&gt;30,(AO$186/(1+'Fixed Data'!$B$14)),(1/(1+'Fixed Data'!$B$13)^(AP$52-$E$52))))</f>
        <v>0.28968695133563394</v>
      </c>
      <c r="AQ186" s="129">
        <f>IF(AQ53&lt;=($B$10),1,IF((AQ52-1)&gt;30,(AP$186/(1+'Fixed Data'!$B$14)),(1/(1+'Fixed Data'!$B$13)^(AQ$52-$E$52))))</f>
        <v>0.28124946731614947</v>
      </c>
      <c r="AR186" s="129">
        <f>IF(AR53&lt;=($B$10),1,IF((AR52-1)&gt;30,(AQ$186/(1+'Fixed Data'!$B$14)),(1/(1+'Fixed Data'!$B$13)^(AR$52-$E$52))))</f>
        <v>0.27305773525839755</v>
      </c>
      <c r="AS186" s="129">
        <f>IF(AS53&lt;=($B$10),1,IF((AS52-1)&gt;30,(AR$186/(1+'Fixed Data'!$B$14)),(1/(1+'Fixed Data'!$B$13)^(AS$52-$E$52))))</f>
        <v>0.26510459733825004</v>
      </c>
      <c r="AT186" s="129">
        <f>IF(AT53&lt;=($B$10),1,IF((AT52-1)&gt;30,(AS$186/(1+'Fixed Data'!$B$14)),(1/(1+'Fixed Data'!$B$13)^(AT$52-$E$52))))</f>
        <v>0.25738310421189325</v>
      </c>
      <c r="AU186" s="129">
        <f>IF(AU53&lt;=($B$10),1,IF((AU52-1)&gt;30,(AT$186/(1+'Fixed Data'!$B$14)),(1/(1+'Fixed Data'!$B$13)^(AU$52-$E$52))))</f>
        <v>0.24988650894358569</v>
      </c>
      <c r="AV186" s="129">
        <f>IF(AV53&lt;=($B$10),1,IF((AV52-1)&gt;30,(AU$186/(1+'Fixed Data'!$B$14)),(1/(1+'Fixed Data'!$B$13)^(AV$52-$E$52))))</f>
        <v>0.24260826111027736</v>
      </c>
      <c r="AW186" s="129">
        <f>IF(AW53&lt;=($B$10),1,IF((AW52-1)&gt;30,(AV$186/(1+'Fixed Data'!$B$14)),(1/(1+'Fixed Data'!$B$13)^(AW$52-$E$52))))</f>
        <v>0.23554200107793918</v>
      </c>
      <c r="AX186" s="129">
        <f>IF(AX53&lt;=($B$10),1,IF((AX52-1)&gt;30,(AW$186/(1+'Fixed Data'!$B$14)),(1/(1+'Fixed Data'!$B$13)^(AX$52-$E$52))))</f>
        <v>0.22868155444460114</v>
      </c>
      <c r="AY186" s="129">
        <f>IF(AY53&lt;=($B$10),1,IF((AY52-1)&gt;30,(AX$186/(1+'Fixed Data'!$B$14)),(1/(1+'Fixed Data'!$B$13)^(AY$52-$E$52))))</f>
        <v>0.22202092664524381</v>
      </c>
      <c r="AZ186" s="129">
        <f>IF(AZ53&lt;=($B$10),1,IF((AZ52-1)&gt;30,(AY$186/(1+'Fixed Data'!$B$14)),(1/(1+'Fixed Data'!$B$13)^(AZ$52-$E$52))))</f>
        <v>0.21555429771382895</v>
      </c>
      <c r="BA186" s="129">
        <f>IF(BA53&lt;=($B$10),1,IF((BA52-1)&gt;30,(AZ$186/(1+'Fixed Data'!$B$14)),(1/(1+'Fixed Data'!$B$13)^(BA$52-$E$52))))</f>
        <v>0.20927601719789218</v>
      </c>
      <c r="BB186" s="129">
        <f>IF(BB53&lt;=($B$10),1,IF((BB52-1)&gt;30,(BA$186/(1+'Fixed Data'!$B$14)),(1/(1+'Fixed Data'!$B$13)^(BB$52-$E$52))))</f>
        <v>0.20318059922125453</v>
      </c>
    </row>
    <row r="187" spans="1:54" outlineLevel="2">
      <c r="A187" s="450"/>
      <c r="B187" s="150" t="s">
        <v>489</v>
      </c>
      <c r="C187" s="6" t="s">
        <v>490</v>
      </c>
      <c r="D187" s="10" t="s">
        <v>400</v>
      </c>
      <c r="E187" s="33">
        <f>IF(E53&lt;=($B$10),1,IF((E52-1)&gt;30,(D$186/(1+'Fixed Data'!$B$16)),(1/(1+'Fixed Data'!$B$15)^(E$52-$E$52))))</f>
        <v>1</v>
      </c>
      <c r="F187" s="33">
        <f>IF(F53&lt;=($B$10),1,IF((F52-1)&gt;30,(E$186/(1+'Fixed Data'!$B$16)),(1/(1+'Fixed Data'!$B$15)^(F$52-$E$52))))</f>
        <v>0.98522167487684742</v>
      </c>
      <c r="G187" s="33">
        <f>IF(G53&lt;=($B$10),1,IF((G52-1)&gt;30,(F$186/(1+'Fixed Data'!$B$16)),(1/(1+'Fixed Data'!$B$15)^(G$52-$E$52))))</f>
        <v>0.9706617486471405</v>
      </c>
      <c r="H187" s="33">
        <f>IF(H53&lt;=($B$10),1,IF((H52-1)&gt;30,(G$186/(1+'Fixed Data'!$B$16)),(1/(1+'Fixed Data'!$B$15)^(H$52-$E$52))))</f>
        <v>0.95631699374102519</v>
      </c>
      <c r="I187" s="33">
        <f>IF(I53&lt;=($B$10),1,IF((I52-1)&gt;30,(H$186/(1+'Fixed Data'!$B$16)),(1/(1+'Fixed Data'!$B$15)^(I$52-$E$52))))</f>
        <v>0.94218423028672449</v>
      </c>
      <c r="J187" s="33">
        <f>IF(J53&lt;=($B$10),1,IF((J52-1)&gt;30,(I$186/(1+'Fixed Data'!$B$16)),(1/(1+'Fixed Data'!$B$15)^(J$52-$E$52))))</f>
        <v>0.92826032540563996</v>
      </c>
      <c r="K187" s="33">
        <f>IF(K53&lt;=($B$10),1,IF((K52-1)&gt;30,(J$186/(1+'Fixed Data'!$B$16)),(1/(1+'Fixed Data'!$B$15)^(K$52-$E$52))))</f>
        <v>0.91454219251787205</v>
      </c>
      <c r="L187" s="33">
        <f>IF(L53&lt;=($B$10),1,IF((L52-1)&gt;30,(K$186/(1+'Fixed Data'!$B$16)),(1/(1+'Fixed Data'!$B$15)^(L$52-$E$52))))</f>
        <v>0.90102679065800217</v>
      </c>
      <c r="M187" s="33">
        <f>IF(M53&lt;=($B$10),1,IF((M52-1)&gt;30,(L$186/(1+'Fixed Data'!$B$16)),(1/(1+'Fixed Data'!$B$15)^(M$52-$E$52))))</f>
        <v>0.88771112380098749</v>
      </c>
      <c r="N187" s="33">
        <f>IF(N53&lt;=($B$10),1,IF((N52-1)&gt;30,(M$186/(1+'Fixed Data'!$B$16)),(1/(1+'Fixed Data'!$B$15)^(N$52-$E$52))))</f>
        <v>0.87459224019801729</v>
      </c>
      <c r="O187" s="33">
        <f>IF(O53&lt;=($B$10),1,IF((O52-1)&gt;30,(N$186/(1+'Fixed Data'!$B$16)),(1/(1+'Fixed Data'!$B$15)^(O$52-$E$52))))</f>
        <v>0.86166723172218462</v>
      </c>
      <c r="P187" s="33">
        <f>IF(P53&lt;=($B$10),1,IF((P52-1)&gt;30,(O$186/(1+'Fixed Data'!$B$16)),(1/(1+'Fixed Data'!$B$15)^(P$52-$E$52))))</f>
        <v>0.8489332332238273</v>
      </c>
      <c r="Q187" s="33">
        <f>IF(Q53&lt;=($B$10),1,IF((Q52-1)&gt;30,(P$186/(1+'Fixed Data'!$B$16)),(1/(1+'Fixed Data'!$B$15)^(Q$52-$E$52))))</f>
        <v>0.83638742189539661</v>
      </c>
      <c r="R187" s="33">
        <f>IF(R53&lt;=($B$10),1,IF((R52-1)&gt;30,(Q$186/(1+'Fixed Data'!$B$16)),(1/(1+'Fixed Data'!$B$15)^(R$52-$E$52))))</f>
        <v>0.82402701664571099</v>
      </c>
      <c r="S187" s="33">
        <f>IF(S53&lt;=($B$10),1,IF((S52-1)&gt;30,(R$186/(1+'Fixed Data'!$B$16)),(1/(1+'Fixed Data'!$B$15)^(S$52-$E$52))))</f>
        <v>0.81184927748345925</v>
      </c>
      <c r="T187" s="33">
        <f>IF(T53&lt;=($B$10),1,IF((T52-1)&gt;30,(S$186/(1+'Fixed Data'!$B$16)),(1/(1+'Fixed Data'!$B$15)^(T$52-$E$52))))</f>
        <v>0.79985150490981216</v>
      </c>
      <c r="U187" s="33">
        <f>IF(U53&lt;=($B$10),1,IF((U52-1)&gt;30,(T$186/(1+'Fixed Data'!$B$16)),(1/(1+'Fixed Data'!$B$15)^(U$52-$E$52))))</f>
        <v>0.78803103932001206</v>
      </c>
      <c r="V187" s="33">
        <f>IF(V53&lt;=($B$10),1,IF((V52-1)&gt;30,(U$186/(1+'Fixed Data'!$B$16)),(1/(1+'Fixed Data'!$B$15)^(V$52-$E$52))))</f>
        <v>0.77638526041380518</v>
      </c>
      <c r="W187" s="33">
        <f>IF(W53&lt;=($B$10),1,IF((W52-1)&gt;30,(V$186/(1+'Fixed Data'!$B$16)),(1/(1+'Fixed Data'!$B$15)^(W$52-$E$52))))</f>
        <v>0.76491158661458636</v>
      </c>
      <c r="X187" s="33">
        <f>IF(X53&lt;=($B$10),1,IF((X52-1)&gt;30,(W$186/(1+'Fixed Data'!$B$16)),(1/(1+'Fixed Data'!$B$15)^(X$52-$E$52))))</f>
        <v>0.7536074744971295</v>
      </c>
      <c r="Y187" s="33">
        <f>IF(Y53&lt;=($B$10),1,IF((Y52-1)&gt;30,(X$186/(1+'Fixed Data'!$B$16)),(1/(1+'Fixed Data'!$B$15)^(Y$52-$E$52))))</f>
        <v>0.74247041822377313</v>
      </c>
      <c r="Z187" s="33">
        <f>IF(Z53&lt;=($B$10),1,IF((Z52-1)&gt;30,(Y$186/(1+'Fixed Data'!$B$16)),(1/(1+'Fixed Data'!$B$15)^(Z$52-$E$52))))</f>
        <v>0.73149794898893916</v>
      </c>
      <c r="AA187" s="33">
        <f>IF(AA53&lt;=($B$10),1,IF((AA52-1)&gt;30,(Z$186/(1+'Fixed Data'!$B$16)),(1/(1+'Fixed Data'!$B$15)^(AA$52-$E$52))))</f>
        <v>0.72068763447186135</v>
      </c>
      <c r="AB187" s="33">
        <f>IF(AB53&lt;=($B$10),1,IF((AB52-1)&gt;30,(AA$186/(1+'Fixed Data'!$B$16)),(1/(1+'Fixed Data'!$B$15)^(AB$52-$E$52))))</f>
        <v>0.71003707829740037</v>
      </c>
      <c r="AC187" s="33">
        <f>IF(AC53&lt;=($B$10),1,IF((AC52-1)&gt;30,(AB$186/(1+'Fixed Data'!$B$16)),(1/(1+'Fixed Data'!$B$15)^(AC$52-$E$52))))</f>
        <v>0.69954391950482808</v>
      </c>
      <c r="AD187" s="33">
        <f>IF(AD53&lt;=($B$10),1,IF((AD52-1)&gt;30,(AC$186/(1+'Fixed Data'!$B$16)),(1/(1+'Fixed Data'!$B$15)^(AD$52-$E$52))))</f>
        <v>0.68920583202446117</v>
      </c>
      <c r="AE187" s="33">
        <f>IF(AE53&lt;=($B$10),1,IF((AE52-1)&gt;30,(AD$186/(1+'Fixed Data'!$B$16)),(1/(1+'Fixed Data'!$B$15)^(AE$52-$E$52))))</f>
        <v>0.67902052416203085</v>
      </c>
      <c r="AF187" s="33">
        <f>IF(AF53&lt;=($B$10),1,IF((AF52-1)&gt;30,(AE$186/(1+'Fixed Data'!$B$16)),(1/(1+'Fixed Data'!$B$15)^(AF$52-$E$52))))</f>
        <v>0.66898573809067086</v>
      </c>
      <c r="AG187" s="33">
        <f>IF(AG53&lt;=($B$10),1,IF((AG52-1)&gt;30,(AF$186/(1+'Fixed Data'!$B$16)),(1/(1+'Fixed Data'!$B$15)^(AG$52-$E$52))))</f>
        <v>0.65909924935041486</v>
      </c>
      <c r="AH187" s="33">
        <f>IF(AH53&lt;=($B$10),1,IF((AH52-1)&gt;30,(AG$186/(1+'Fixed Data'!$B$16)),(1/(1+'Fixed Data'!$B$15)^(AH$52-$E$52))))</f>
        <v>0.64935886635508844</v>
      </c>
      <c r="AI187" s="33">
        <f>IF(AI53&lt;=($B$10),1,IF((AI52-1)&gt;30,(AH$186/(1+'Fixed Data'!$B$16)),(1/(1+'Fixed Data'!$B$15)^(AI$52-$E$52))))</f>
        <v>0.63976242990649135</v>
      </c>
      <c r="AJ187" s="33">
        <f>IF(AJ53&lt;=($B$10),1,IF((AJ52-1)&gt;30,(AI$186/(1+'Fixed Data'!$B$16)),(1/(1+'Fixed Data'!$B$15)^(AJ$52-$E$52))))</f>
        <v>0.3517548433172426</v>
      </c>
      <c r="AK187" s="33">
        <f>IF(AK53&lt;=($B$10),1,IF((AK52-1)&gt;30,(AJ$186/(1+'Fixed Data'!$B$16)),(1/(1+'Fixed Data'!$B$15)^(AK$52-$E$52))))</f>
        <v>0.3415095566186821</v>
      </c>
      <c r="AL187" s="33">
        <f>IF(AL53&lt;=($B$10),1,IF((AL52-1)&gt;30,(AK$186/(1+'Fixed Data'!$B$16)),(1/(1+'Fixed Data'!$B$15)^(AL$52-$E$52))))</f>
        <v>0.33156267632881758</v>
      </c>
      <c r="AM187" s="33">
        <f>IF(AM53&lt;=($B$10),1,IF((AM52-1)&gt;30,(AL$186/(1+'Fixed Data'!$B$16)),(1/(1+'Fixed Data'!$B$15)^(AM$52-$E$52))))</f>
        <v>0.32190551099885201</v>
      </c>
      <c r="AN187" s="33">
        <f>IF(AN53&lt;=($B$10),1,IF((AN52-1)&gt;30,(AM$186/(1+'Fixed Data'!$B$16)),(1/(1+'Fixed Data'!$B$15)^(AN$52-$E$52))))</f>
        <v>0.31252962232898251</v>
      </c>
      <c r="AO187" s="33">
        <f>IF(AO53&lt;=($B$10),1,IF((AO52-1)&gt;30,(AN$186/(1+'Fixed Data'!$B$16)),(1/(1+'Fixed Data'!$B$15)^(AO$52-$E$52))))</f>
        <v>0.30342681779512864</v>
      </c>
      <c r="AP187" s="33">
        <f>IF(AP53&lt;=($B$10),1,IF((AP52-1)&gt;30,(AO$186/(1+'Fixed Data'!$B$16)),(1/(1+'Fixed Data'!$B$15)^(AP$52-$E$52))))</f>
        <v>0.29458914349041621</v>
      </c>
      <c r="AQ187" s="33">
        <f>IF(AQ53&lt;=($B$10),1,IF((AQ52-1)&gt;30,(AP$186/(1+'Fixed Data'!$B$16)),(1/(1+'Fixed Data'!$B$15)^(AQ$52-$E$52))))</f>
        <v>0.28600887717516132</v>
      </c>
      <c r="AR187" s="33">
        <f>IF(AR53&lt;=($B$10),1,IF((AR52-1)&gt;30,(AQ$186/(1+'Fixed Data'!$B$16)),(1/(1+'Fixed Data'!$B$15)^(AR$52-$E$52))))</f>
        <v>0.27767852152928285</v>
      </c>
      <c r="AS187" s="33">
        <f>IF(AS53&lt;=($B$10),1,IF((AS52-1)&gt;30,(AR$186/(1+'Fixed Data'!$B$16)),(1/(1+'Fixed Data'!$B$15)^(AS$52-$E$52))))</f>
        <v>0.26959079760124549</v>
      </c>
      <c r="AT187" s="33">
        <f>IF(AT53&lt;=($B$10),1,IF((AT52-1)&gt;30,(AS$186/(1+'Fixed Data'!$B$16)),(1/(1+'Fixed Data'!$B$15)^(AT$52-$E$52))))</f>
        <v>0.26173863844781114</v>
      </c>
      <c r="AU187" s="33">
        <f>IF(AU53&lt;=($B$10),1,IF((AU52-1)&gt;30,(AT$186/(1+'Fixed Data'!$B$16)),(1/(1+'Fixed Data'!$B$15)^(AU$52-$E$52))))</f>
        <v>0.25411518295903995</v>
      </c>
      <c r="AV187" s="33">
        <f>IF(AV53&lt;=($B$10),1,IF((AV52-1)&gt;30,(AU$186/(1+'Fixed Data'!$B$16)),(1/(1+'Fixed Data'!$B$15)^(AV$52-$E$52))))</f>
        <v>0.24671376986314561</v>
      </c>
      <c r="AW187" s="33">
        <f>IF(AW53&lt;=($B$10),1,IF((AW52-1)&gt;30,(AV$186/(1+'Fixed Data'!$B$16)),(1/(1+'Fixed Data'!$B$15)^(AW$52-$E$52))))</f>
        <v>0.23952793190596661</v>
      </c>
      <c r="AX187" s="33">
        <f>IF(AX53&lt;=($B$10),1,IF((AX52-1)&gt;30,(AW$186/(1+'Fixed Data'!$B$16)),(1/(1+'Fixed Data'!$B$15)^(AX$52-$E$52))))</f>
        <v>0.23255139019996757</v>
      </c>
      <c r="AY187" s="33">
        <f>IF(AY53&lt;=($B$10),1,IF((AY52-1)&gt;30,(AX$186/(1+'Fixed Data'!$B$16)),(1/(1+'Fixed Data'!$B$15)^(AY$52-$E$52))))</f>
        <v>0.22577804873783258</v>
      </c>
      <c r="AZ187" s="33">
        <f>IF(AZ53&lt;=($B$10),1,IF((AZ52-1)&gt;30,(AY$186/(1+'Fixed Data'!$B$16)),(1/(1+'Fixed Data'!$B$15)^(AZ$52-$E$52))))</f>
        <v>0.21920198906585686</v>
      </c>
      <c r="BA187" s="33">
        <f>IF(BA53&lt;=($B$10),1,IF((BA52-1)&gt;30,(AZ$186/(1+'Fixed Data'!$B$16)),(1/(1+'Fixed Data'!$B$15)^(BA$52-$E$52))))</f>
        <v>0.2128174651124824</v>
      </c>
      <c r="BB187" s="33">
        <f>IF(BB53&lt;=($B$10),1,IF((BB52-1)&gt;30,(BA$186/(1+'Fixed Data'!$B$16)),(1/(1+'Fixed Data'!$B$15)^(BB$52-$E$52))))</f>
        <v>0.20661889816745865</v>
      </c>
    </row>
    <row r="188" spans="1:54" outlineLevel="2">
      <c r="B188" s="19"/>
      <c r="C188" s="19"/>
      <c r="D188" s="19"/>
      <c r="E188" s="15"/>
    </row>
    <row r="189" spans="1:54" outlineLevel="2">
      <c r="A189" s="10"/>
      <c r="B189" s="19"/>
      <c r="C189" s="19"/>
      <c r="D189" s="19"/>
      <c r="E189" s="15"/>
    </row>
    <row r="190" spans="1:54" ht="12.75" customHeight="1" outlineLevel="2">
      <c r="A190" s="446" t="s">
        <v>491</v>
      </c>
      <c r="B190" s="150" t="s">
        <v>492</v>
      </c>
      <c r="C190" s="19"/>
      <c r="D190" s="135" t="s">
        <v>389</v>
      </c>
      <c r="E190" s="21">
        <f t="shared" ref="E190:BB190" si="17">E133*E186</f>
        <v>0</v>
      </c>
      <c r="F190" s="21">
        <f t="shared" si="17"/>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47"/>
      <c r="B191" s="150" t="s">
        <v>493</v>
      </c>
      <c r="C191" s="19"/>
      <c r="D191" s="135" t="s">
        <v>389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47"/>
      <c r="B192" s="150" t="s">
        <v>568</v>
      </c>
      <c r="C192" s="19"/>
      <c r="D192" s="135" t="s">
        <v>389</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47"/>
      <c r="B193" s="150" t="s">
        <v>494</v>
      </c>
      <c r="C193" s="19"/>
      <c r="D193" s="135" t="s">
        <v>389</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47"/>
      <c r="B194" s="150" t="s">
        <v>495</v>
      </c>
      <c r="C194" s="19"/>
      <c r="D194" s="135" t="s">
        <v>389</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47"/>
      <c r="B195" s="150" t="s">
        <v>496</v>
      </c>
      <c r="C195" s="19"/>
      <c r="D195" s="135" t="s">
        <v>389</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47"/>
      <c r="B196" s="150" t="s">
        <v>287</v>
      </c>
      <c r="C196" s="19"/>
      <c r="D196" s="135" t="s">
        <v>389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47"/>
      <c r="B197" s="150" t="s">
        <v>290</v>
      </c>
      <c r="C197" s="19"/>
      <c r="D197" s="135" t="s">
        <v>389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48"/>
      <c r="B198" s="150" t="s">
        <v>476</v>
      </c>
      <c r="C198" s="19"/>
      <c r="D198" s="135" t="s">
        <v>389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46" t="s">
        <v>497</v>
      </c>
      <c r="B200" s="150" t="s">
        <v>498</v>
      </c>
      <c r="C200" s="19"/>
      <c r="D200" s="135" t="s">
        <v>389</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47"/>
      <c r="B201" s="150" t="s">
        <v>499</v>
      </c>
      <c r="C201" s="19"/>
      <c r="D201" s="135" t="s">
        <v>389</v>
      </c>
      <c r="E201" s="21">
        <f>SUM(E190:E191,E194,E196:E198)</f>
        <v>0</v>
      </c>
      <c r="F201" s="21">
        <f t="shared" ref="F201:BB201" si="27">SUM(F190:F191,F194,F196:F198)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48"/>
      <c r="B202" s="150" t="s">
        <v>500</v>
      </c>
      <c r="C202" s="19"/>
      <c r="D202" s="135" t="s">
        <v>389</v>
      </c>
      <c r="E202" s="21">
        <f>SUM(E190:E191,E195:E198)</f>
        <v>0</v>
      </c>
      <c r="F202" s="21">
        <f t="shared" ref="F202:BB202" si="28">SUM(F190:F191,F195:F198)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46" t="s">
        <v>501</v>
      </c>
      <c r="B204" s="150" t="s">
        <v>502</v>
      </c>
      <c r="C204" s="19"/>
      <c r="D204" s="135" t="s">
        <v>389</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47"/>
      <c r="B205" s="150" t="s">
        <v>503</v>
      </c>
      <c r="C205" s="19"/>
      <c r="D205" s="135" t="s">
        <v>389</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48"/>
      <c r="B206" s="150" t="s">
        <v>504</v>
      </c>
      <c r="C206" s="19"/>
      <c r="D206" s="135" t="s">
        <v>389</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569</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4" t="s">
        <v>491</v>
      </c>
      <c r="B210" s="150" t="s">
        <v>570</v>
      </c>
      <c r="C210" s="19"/>
      <c r="D210" s="135" t="s">
        <v>389</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5"/>
      <c r="B211" s="150" t="s">
        <v>493</v>
      </c>
      <c r="C211" s="19"/>
      <c r="D211" s="135" t="s">
        <v>389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5"/>
      <c r="B212" s="150" t="s">
        <v>568</v>
      </c>
      <c r="C212" s="19"/>
      <c r="D212" s="135" t="s">
        <v>389</v>
      </c>
      <c r="E212" s="21">
        <f>E192-Baseline!E192</f>
        <v>1.0471060358164734</v>
      </c>
      <c r="F212" s="21">
        <f>F77*F186-Baseline!F77*Baseline!F186</f>
        <v>1.0209677394961905</v>
      </c>
      <c r="G212" s="21">
        <f>G77*G186-Baseline!G77*Baseline!G186</f>
        <v>0.99546966087013777</v>
      </c>
      <c r="H212" s="21">
        <f>H77*H186-Baseline!H77*Baseline!H186</f>
        <v>0.97062559454424591</v>
      </c>
      <c r="I212" s="21">
        <f>I77*I186-Baseline!I77*Baseline!I186</f>
        <v>0.94638510129123499</v>
      </c>
      <c r="J212" s="21">
        <f>J77*J186-Baseline!J77*Baseline!J186</f>
        <v>0.92274448636331208</v>
      </c>
      <c r="K212" s="21">
        <f>K77*K186-Baseline!K77*Baseline!K186</f>
        <v>0.9005075485436691</v>
      </c>
      <c r="L212" s="21">
        <f>L77*L186-Baseline!L77*Baseline!L186</f>
        <v>0.87880655904006466</v>
      </c>
      <c r="M212" s="21">
        <f>M77*M186-Baseline!M77*Baseline!M186</f>
        <v>0.85762859961924853</v>
      </c>
      <c r="N212" s="21">
        <f>N77*N186-Baseline!N77*Baseline!N186</f>
        <v>0.83696106343636212</v>
      </c>
      <c r="O212" s="21">
        <f>O77*O186-Baseline!O77*Baseline!O186</f>
        <v>0.81679164752895594</v>
      </c>
      <c r="P212" s="21">
        <f>P77*P186-Baseline!P77*Baseline!P186</f>
        <v>0.79710834549176779</v>
      </c>
      <c r="Q212" s="21">
        <f>Q77*Q186-Baseline!Q77*Baseline!Q186</f>
        <v>0.77789944032818792</v>
      </c>
      <c r="R212" s="21">
        <f>R77*R186-Baseline!R77*Baseline!R186</f>
        <v>0.75915349747402816</v>
      </c>
      <c r="S212" s="21">
        <f>S77*S186-Baseline!S77*Baseline!S186</f>
        <v>0.74085935798942548</v>
      </c>
      <c r="T212" s="21">
        <f>T77*T186-Baseline!T77*Baseline!T186</f>
        <v>0.72300613191487129</v>
      </c>
      <c r="U212" s="21">
        <f>U77*U186-Baseline!U77*Baseline!U186</f>
        <v>0.70558319178742746</v>
      </c>
      <c r="V212" s="21">
        <f>V77*V186-Baseline!V77*Baseline!V186</f>
        <v>0.68858016631318797</v>
      </c>
      <c r="W212" s="21">
        <f>W77*W186-Baseline!W77*Baseline!W186</f>
        <v>0.67198693419227939</v>
      </c>
      <c r="X212" s="21">
        <f>X77*X186-Baseline!X77*Baseline!X186</f>
        <v>0.65579361809276748</v>
      </c>
      <c r="Y212" s="21">
        <f>Y77*Y186-Baseline!Y77*Baseline!Y186</f>
        <v>0.63999057876978083</v>
      </c>
      <c r="Z212" s="21">
        <f>Z77*Z186-Baseline!Z77*Baseline!Z186</f>
        <v>0.6245684093263314</v>
      </c>
      <c r="AA212" s="21">
        <f>AA77*AA186-Baseline!AA77*Baseline!AA186</f>
        <v>0.60951792961264495</v>
      </c>
      <c r="AB212" s="21">
        <f>AB77*AB186-Baseline!AB77*Baseline!AB186</f>
        <v>0.59483018076034422</v>
      </c>
      <c r="AC212" s="21">
        <f>AC77*AC186-Baseline!AC77*Baseline!AC186</f>
        <v>0.58049641984845135</v>
      </c>
      <c r="AD212" s="21">
        <f>AD77*AD186-Baseline!AD77*Baseline!AD186</f>
        <v>0.5665081146980222</v>
      </c>
      <c r="AE212" s="21">
        <f>AE77*AE186-Baseline!AE77*Baseline!AE186</f>
        <v>0.55285693879209974</v>
      </c>
      <c r="AF212" s="21">
        <f>AF77*AF186-Baseline!AF77*Baseline!AF186</f>
        <v>0.53953476631831609</v>
      </c>
      <c r="AG212" s="21">
        <f>AG77*AG186-Baseline!AG77*Baseline!AG186</f>
        <v>0.52653366733086271</v>
      </c>
      <c r="AH212" s="21">
        <f>AH77*AH186-Baseline!AH77*Baseline!AH186</f>
        <v>0.51384590302911493</v>
      </c>
      <c r="AI212" s="21">
        <f>AI77*AI186-Baseline!AI77*Baseline!AI186</f>
        <v>0.50146392115013416</v>
      </c>
      <c r="AJ212" s="21">
        <f>AJ77*AJ186-Baseline!AJ77*Baseline!AJ186</f>
        <v>0.49175598424624251</v>
      </c>
      <c r="AK212" s="21">
        <f>AK77*AK186-Baseline!AK77*Baseline!AK186</f>
        <v>0.48223603245158098</v>
      </c>
      <c r="AL212" s="21">
        <f>AL77*AL186-Baseline!AL77*Baseline!AL186</f>
        <v>0.47290042516046804</v>
      </c>
      <c r="AM212" s="21">
        <f>AM77*AM186-Baseline!AM77*Baseline!AM186</f>
        <v>0.46374559227714118</v>
      </c>
      <c r="AN212" s="21">
        <f>AN77*AN186-Baseline!AN77*Baseline!AN186</f>
        <v>0.45476803285009437</v>
      </c>
      <c r="AO212" s="21">
        <f>AO77*AO186-Baseline!AO77*Baseline!AO186</f>
        <v>0.44596431373289647</v>
      </c>
      <c r="AP212" s="21">
        <f>AP77*AP186-Baseline!AP77*Baseline!AP186</f>
        <v>0.43733106827091439</v>
      </c>
      <c r="AQ212" s="21">
        <f>AQ77*AQ186-Baseline!AQ77*Baseline!AQ186</f>
        <v>0.42886499501350372</v>
      </c>
      <c r="AR212" s="21">
        <f>AR77*AR186-Baseline!AR77*Baseline!AR186</f>
        <v>0.42056285645110786</v>
      </c>
      <c r="AS212" s="21">
        <f>AS77*AS186-Baseline!AS77*Baseline!AS186</f>
        <v>0.41242147777686111</v>
      </c>
      <c r="AT212" s="21">
        <f>AT77*AT186-Baseline!AT77*Baseline!AT186</f>
        <v>0.404437745672102</v>
      </c>
      <c r="AU212" s="21">
        <f>AU77*AU186-Baseline!AU77*Baseline!AU186</f>
        <v>0.39660860711552104</v>
      </c>
      <c r="AV212" s="21">
        <f>AV77*AV186-Baseline!AV77*Baseline!AV186</f>
        <v>0.38893106821526979</v>
      </c>
      <c r="AW212" s="21">
        <f>AW77*AW186-Baseline!AW77*Baseline!AW186</f>
        <v>0.38140219306374346</v>
      </c>
      <c r="AX212" s="21">
        <f>AX77*AX186-Baseline!AX77*Baseline!AX186</f>
        <v>0.37401910261453408</v>
      </c>
      <c r="AY212" s="21">
        <f>AY77*AY186-Baseline!AY77*Baseline!AY186</f>
        <v>0.36677897358113437</v>
      </c>
      <c r="AZ212" s="21">
        <f>AZ77*AZ186-Baseline!AZ77*Baseline!AZ186</f>
        <v>0.35967903735697371</v>
      </c>
      <c r="BA212" s="21">
        <f>BA77*BA186-Baseline!BA77*Baseline!BA186</f>
        <v>0.35271657895636682</v>
      </c>
      <c r="BB212" s="21">
        <f>BB77*BB186-Baseline!BB77*Baseline!BB186</f>
        <v>0.34588889579130433</v>
      </c>
    </row>
    <row r="213" spans="1:54" outlineLevel="2">
      <c r="A213" s="475"/>
      <c r="B213" s="150" t="s">
        <v>494</v>
      </c>
      <c r="C213" s="19"/>
      <c r="D213" s="135" t="s">
        <v>389</v>
      </c>
      <c r="E213" s="21">
        <f>E193-Baseline!E193</f>
        <v>6.243471450355254</v>
      </c>
      <c r="F213" s="21">
        <f>F193-Baseline!F193</f>
        <v>6.1959399480354875</v>
      </c>
      <c r="G213" s="21">
        <f>G193-Baseline!G193</f>
        <v>6.1256922391624054</v>
      </c>
      <c r="H213" s="21">
        <f>H193-Baseline!H193</f>
        <v>6.0551961592018939</v>
      </c>
      <c r="I213" s="21">
        <f>I193-Baseline!I193</f>
        <v>6.0043808373246677</v>
      </c>
      <c r="J213" s="21">
        <f>J193-Baseline!J193</f>
        <v>5.9522914734887431</v>
      </c>
      <c r="K213" s="21">
        <f>K193-Baseline!K193</f>
        <v>5.8852812414075171</v>
      </c>
      <c r="L213" s="21">
        <f>L193-Baseline!L193</f>
        <v>5.8366919742838466</v>
      </c>
      <c r="M213" s="21">
        <f>M193-Baseline!M193</f>
        <v>5.7870271834647919</v>
      </c>
      <c r="N213" s="21">
        <f>N193-Baseline!N193</f>
        <v>5.7186072883979184</v>
      </c>
      <c r="O213" s="21">
        <f>O193-Baseline!O193</f>
        <v>5.6674564022778275</v>
      </c>
      <c r="P213" s="21">
        <f>P193-Baseline!P193</f>
        <v>5.6154502897282095</v>
      </c>
      <c r="Q213" s="21">
        <f>Q193-Baseline!Q193</f>
        <v>5.5626598882593896</v>
      </c>
      <c r="R213" s="21">
        <f>R193-Baseline!R193</f>
        <v>5.5252618476016506</v>
      </c>
      <c r="S213" s="21">
        <f>S193-Baseline!S193</f>
        <v>5.4707159017741658</v>
      </c>
      <c r="T213" s="21">
        <f>T193-Baseline!T193</f>
        <v>5.4155906936432396</v>
      </c>
      <c r="U213" s="21">
        <f>U193-Baseline!U193</f>
        <v>5.3599458294340421</v>
      </c>
      <c r="V213" s="21">
        <f>V193-Baseline!V193</f>
        <v>5.3184495034148638</v>
      </c>
      <c r="W213" s="21">
        <f>W193-Baseline!W193</f>
        <v>5.2615819903083203</v>
      </c>
      <c r="X213" s="21">
        <f>X193-Baseline!X193</f>
        <v>5.218282672305727</v>
      </c>
      <c r="Y213" s="21">
        <f>Y193-Baseline!Y193</f>
        <v>5.1604351494664638</v>
      </c>
      <c r="Z213" s="21">
        <f>Z193-Baseline!Z193</f>
        <v>5.1155986696700788</v>
      </c>
      <c r="AA213" s="21">
        <f>AA193-Baseline!AA193</f>
        <v>5.069926924244025</v>
      </c>
      <c r="AB213" s="21">
        <f>AB193-Baseline!AB193</f>
        <v>5.0234862186587765</v>
      </c>
      <c r="AC213" s="21">
        <f>AC193-Baseline!AC193</f>
        <v>4.9735246789461156</v>
      </c>
      <c r="AD213" s="21">
        <f>AD193-Baseline!AD193</f>
        <v>4.9236922793115179</v>
      </c>
      <c r="AE213" s="21">
        <f>AE193-Baseline!AE193</f>
        <v>4.8745258921811034</v>
      </c>
      <c r="AF213" s="21">
        <f>AF193-Baseline!AF193</f>
        <v>4.8244970077404163</v>
      </c>
      <c r="AG213" s="21">
        <f>AG193-Baseline!AG193</f>
        <v>4.7738166260253507</v>
      </c>
      <c r="AH213" s="21">
        <f>AH193-Baseline!AH193</f>
        <v>4.7227155782698631</v>
      </c>
      <c r="AI213" s="21">
        <f>AI193-Baseline!AI193</f>
        <v>4.6714767043089989</v>
      </c>
      <c r="AJ213" s="21">
        <f>AJ193-Baseline!AJ193</f>
        <v>4.6424154785693945</v>
      </c>
      <c r="AK213" s="21">
        <f>AK193-Baseline!AK193</f>
        <v>4.6126585572713363</v>
      </c>
      <c r="AL213" s="21">
        <f>AL193-Baseline!AL193</f>
        <v>4.5823080660622129</v>
      </c>
      <c r="AM213" s="21">
        <f>AM193-Baseline!AM193</f>
        <v>4.5514217535342736</v>
      </c>
      <c r="AN213" s="21">
        <f>AN193-Baseline!AN193</f>
        <v>4.5200253901661736</v>
      </c>
      <c r="AO213" s="21">
        <f>AO193-Baseline!AO193</f>
        <v>4.4881312469524728</v>
      </c>
      <c r="AP213" s="21">
        <f>AP193-Baseline!AP193</f>
        <v>4.4557734864925385</v>
      </c>
      <c r="AQ213" s="21">
        <f>AQ193-Baseline!AQ193</f>
        <v>4.422990043310854</v>
      </c>
      <c r="AR213" s="21">
        <f>AR193-Baseline!AR193</f>
        <v>4.38980843390208</v>
      </c>
      <c r="AS213" s="21">
        <f>AS193-Baseline!AS193</f>
        <v>4.3562538800645987</v>
      </c>
      <c r="AT213" s="21">
        <f>AT193-Baseline!AT193</f>
        <v>4.3223528083832488</v>
      </c>
      <c r="AU213" s="21">
        <f>AU193-Baseline!AU193</f>
        <v>4.2881324395463967</v>
      </c>
      <c r="AV213" s="21">
        <f>AV193-Baseline!AV193</f>
        <v>4.253618122510356</v>
      </c>
      <c r="AW213" s="21">
        <f>AW193-Baseline!AW193</f>
        <v>4.2188335976786089</v>
      </c>
      <c r="AX213" s="21">
        <f>AX193-Baseline!AX193</f>
        <v>4.1838021399268177</v>
      </c>
      <c r="AY213" s="21">
        <f>AY193-Baseline!AY193</f>
        <v>4.1485464962770946</v>
      </c>
      <c r="AZ213" s="21">
        <f>AZ193-Baseline!AZ193</f>
        <v>4.1130885751179376</v>
      </c>
      <c r="BA213" s="21">
        <f>BA193-Baseline!BA193</f>
        <v>4.0774493760079116</v>
      </c>
      <c r="BB213" s="21">
        <f>BB193-Baseline!BB193</f>
        <v>4.0416487021851042</v>
      </c>
    </row>
    <row r="214" spans="1:54" outlineLevel="2">
      <c r="A214" s="475"/>
      <c r="B214" s="150" t="s">
        <v>495</v>
      </c>
      <c r="C214" s="19"/>
      <c r="D214" s="135" t="s">
        <v>389</v>
      </c>
      <c r="E214" s="21">
        <f>E194-Baseline!E194</f>
        <v>3.1266762952300908</v>
      </c>
      <c r="F214" s="21">
        <f>F194-Baseline!F194</f>
        <v>3.0950526915176519</v>
      </c>
      <c r="G214" s="21">
        <f>G194-Baseline!G194</f>
        <v>3.0637112088499858</v>
      </c>
      <c r="H214" s="21">
        <f>H194-Baseline!H194</f>
        <v>3.032740881274389</v>
      </c>
      <c r="I214" s="21">
        <f>I194-Baseline!I194</f>
        <v>3.0020314009696971</v>
      </c>
      <c r="J214" s="21">
        <f>J194-Baseline!J194</f>
        <v>2.9716151540053066</v>
      </c>
      <c r="K214" s="21">
        <f>K194-Baseline!K194</f>
        <v>2.9441655907028816</v>
      </c>
      <c r="L214" s="21">
        <f>L194-Baseline!L194</f>
        <v>2.9169698089246143</v>
      </c>
      <c r="M214" s="21">
        <f>M194-Baseline!M194</f>
        <v>2.8900254629173827</v>
      </c>
      <c r="N214" s="21">
        <f>N194-Baseline!N194</f>
        <v>2.8633302274765149</v>
      </c>
      <c r="O214" s="21">
        <f>O194-Baseline!O194</f>
        <v>2.8368817991928639</v>
      </c>
      <c r="P214" s="21">
        <f>P194-Baseline!P194</f>
        <v>2.810677897469704</v>
      </c>
      <c r="Q214" s="21">
        <f>Q194-Baseline!Q194</f>
        <v>2.7847162620305794</v>
      </c>
      <c r="R214" s="21">
        <f>R194-Baseline!R194</f>
        <v>2.7589946523271069</v>
      </c>
      <c r="S214" s="21">
        <f>S194-Baseline!S194</f>
        <v>2.7328958096061902</v>
      </c>
      <c r="T214" s="21">
        <f>T194-Baseline!T194</f>
        <v>2.7070440739886705</v>
      </c>
      <c r="U214" s="21">
        <f>U194-Baseline!U194</f>
        <v>2.6814371051928485</v>
      </c>
      <c r="V214" s="21">
        <f>V194-Baseline!V194</f>
        <v>2.6560725885090588</v>
      </c>
      <c r="W214" s="21">
        <f>W194-Baseline!W194</f>
        <v>2.63094822519788</v>
      </c>
      <c r="X214" s="21">
        <f>X194-Baseline!X194</f>
        <v>2.6060617436733584</v>
      </c>
      <c r="Y214" s="21">
        <f>Y194-Baseline!Y194</f>
        <v>2.5814108914113154</v>
      </c>
      <c r="Z214" s="21">
        <f>Z194-Baseline!Z194</f>
        <v>2.5569934372035794</v>
      </c>
      <c r="AA214" s="21">
        <f>AA194-Baseline!AA194</f>
        <v>2.5328071704671835</v>
      </c>
      <c r="AB214" s="21">
        <f>AB194-Baseline!AB194</f>
        <v>2.5088499043861523</v>
      </c>
      <c r="AC214" s="21">
        <f>AC194-Baseline!AC194</f>
        <v>2.4835214002906354</v>
      </c>
      <c r="AD214" s="21">
        <f>AD194-Baseline!AD194</f>
        <v>2.4582484101647952</v>
      </c>
      <c r="AE214" s="21">
        <f>AE194-Baseline!AE194</f>
        <v>2.4328786996627092</v>
      </c>
      <c r="AF214" s="21">
        <f>AF194-Baseline!AF194</f>
        <v>2.4073169540968724</v>
      </c>
      <c r="AG214" s="21">
        <f>AG194-Baseline!AG194</f>
        <v>2.381524237276865</v>
      </c>
      <c r="AH214" s="21">
        <f>AH194-Baseline!AH194</f>
        <v>2.3555300090513889</v>
      </c>
      <c r="AI214" s="21">
        <f>AI194-Baseline!AI194</f>
        <v>2.3294545920156753</v>
      </c>
      <c r="AJ214" s="21">
        <f>AJ194-Baseline!AJ194</f>
        <v>2.3144524332794174</v>
      </c>
      <c r="AK214" s="21">
        <f>AK194-Baseline!AK194</f>
        <v>2.2991491846454233</v>
      </c>
      <c r="AL214" s="21">
        <f>AL194-Baseline!AL194</f>
        <v>2.2835661560040816</v>
      </c>
      <c r="AM214" s="21">
        <f>AM194-Baseline!AM194</f>
        <v>2.2677273268396743</v>
      </c>
      <c r="AN214" s="21">
        <f>AN194-Baseline!AN194</f>
        <v>2.2516501226430616</v>
      </c>
      <c r="AO214" s="21">
        <f>AO194-Baseline!AO194</f>
        <v>2.235344051821627</v>
      </c>
      <c r="AP214" s="21">
        <f>AP194-Baseline!AP194</f>
        <v>2.2188246287537225</v>
      </c>
      <c r="AQ214" s="21">
        <f>AQ194-Baseline!AQ194</f>
        <v>2.2021075658630682</v>
      </c>
      <c r="AR214" s="21">
        <f>AR194-Baseline!AR194</f>
        <v>2.1852069758408561</v>
      </c>
      <c r="AS214" s="21">
        <f>AS194-Baseline!AS194</f>
        <v>2.1681357361383378</v>
      </c>
      <c r="AT214" s="21">
        <f>AT194-Baseline!AT194</f>
        <v>2.1509065026921164</v>
      </c>
      <c r="AU214" s="21">
        <f>AU194-Baseline!AU194</f>
        <v>2.1335320720050062</v>
      </c>
      <c r="AV214" s="21">
        <f>AV194-Baseline!AV194</f>
        <v>2.1160246104108604</v>
      </c>
      <c r="AW214" s="21">
        <f>AW194-Baseline!AW194</f>
        <v>2.0983957154385666</v>
      </c>
      <c r="AX214" s="21">
        <f>AX194-Baseline!AX194</f>
        <v>2.0806566040947105</v>
      </c>
      <c r="AY214" s="21">
        <f>AY194-Baseline!AY194</f>
        <v>2.0628181734953661</v>
      </c>
      <c r="AZ214" s="21">
        <f>AZ194-Baseline!AZ194</f>
        <v>2.0448909494196585</v>
      </c>
      <c r="BA214" s="21">
        <f>BA194-Baseline!BA194</f>
        <v>2.0268850510115413</v>
      </c>
      <c r="BB214" s="21">
        <f>BB194-Baseline!BB194</f>
        <v>2.0088100034082657</v>
      </c>
    </row>
    <row r="215" spans="1:54" outlineLevel="2">
      <c r="A215" s="475"/>
      <c r="B215" s="150" t="s">
        <v>496</v>
      </c>
      <c r="C215" s="19"/>
      <c r="D215" s="135" t="s">
        <v>389</v>
      </c>
      <c r="E215" s="21">
        <f>E195-Baseline!E195</f>
        <v>9.3800288834683965</v>
      </c>
      <c r="F215" s="21">
        <f>F195-Baseline!F195</f>
        <v>9.2851580723865403</v>
      </c>
      <c r="G215" s="21">
        <f>G195-Baseline!G195</f>
        <v>9.1911336265499592</v>
      </c>
      <c r="H215" s="21">
        <f>H195-Baseline!H195</f>
        <v>9.098222643823167</v>
      </c>
      <c r="I215" s="21">
        <f>I195-Baseline!I195</f>
        <v>9.0060942029090896</v>
      </c>
      <c r="J215" s="21">
        <f>J195-Baseline!J195</f>
        <v>8.9148454600579292</v>
      </c>
      <c r="K215" s="21">
        <f>K195-Baseline!K195</f>
        <v>8.8324967721086445</v>
      </c>
      <c r="L215" s="21">
        <f>L195-Baseline!L195</f>
        <v>8.7509094267738412</v>
      </c>
      <c r="M215" s="21">
        <f>M195-Baseline!M195</f>
        <v>8.6700763869323296</v>
      </c>
      <c r="N215" s="21">
        <f>N195-Baseline!N195</f>
        <v>8.5899906806535782</v>
      </c>
      <c r="O215" s="21">
        <f>O195-Baseline!O195</f>
        <v>8.5106453975785907</v>
      </c>
      <c r="P215" s="21">
        <f>P195-Baseline!P195</f>
        <v>8.4320336941005127</v>
      </c>
      <c r="Q215" s="21">
        <f>Q195-Baseline!Q195</f>
        <v>8.3541487860917378</v>
      </c>
      <c r="R215" s="21">
        <f>R195-Baseline!R195</f>
        <v>8.2769839569813222</v>
      </c>
      <c r="S215" s="21">
        <f>S195-Baseline!S195</f>
        <v>8.1986874272465258</v>
      </c>
      <c r="T215" s="21">
        <f>T195-Baseline!T195</f>
        <v>8.1211322204318481</v>
      </c>
      <c r="U215" s="21">
        <f>U195-Baseline!U195</f>
        <v>8.0443113170757368</v>
      </c>
      <c r="V215" s="21">
        <f>V195-Baseline!V195</f>
        <v>7.9682177640660639</v>
      </c>
      <c r="W215" s="21">
        <f>W195-Baseline!W195</f>
        <v>7.8928446755936399</v>
      </c>
      <c r="X215" s="21">
        <f>X195-Baseline!X195</f>
        <v>7.8181852310200757</v>
      </c>
      <c r="Y215" s="21">
        <f>Y195-Baseline!Y195</f>
        <v>7.7442326742339453</v>
      </c>
      <c r="Z215" s="21">
        <f>Z195-Baseline!Z195</f>
        <v>7.6709803102854552</v>
      </c>
      <c r="AA215" s="21">
        <f>AA195-Baseline!AA195</f>
        <v>7.5984215126948991</v>
      </c>
      <c r="AB215" s="21">
        <f>AB195-Baseline!AB195</f>
        <v>7.5265497131584569</v>
      </c>
      <c r="AC215" s="21">
        <f>AC195-Baseline!AC195</f>
        <v>7.4505642009422939</v>
      </c>
      <c r="AD215" s="21">
        <f>AD195-Baseline!AD195</f>
        <v>7.3747452306415804</v>
      </c>
      <c r="AE215" s="21">
        <f>AE195-Baseline!AE195</f>
        <v>7.2986360992250763</v>
      </c>
      <c r="AF215" s="21">
        <f>AF195-Baseline!AF195</f>
        <v>7.2219508626341966</v>
      </c>
      <c r="AG215" s="21">
        <f>AG195-Baseline!AG195</f>
        <v>7.1445727120756128</v>
      </c>
      <c r="AH215" s="21">
        <f>AH195-Baseline!AH195</f>
        <v>7.0665900274526239</v>
      </c>
      <c r="AI215" s="21">
        <f>AI195-Baseline!AI195</f>
        <v>6.9883637763830295</v>
      </c>
      <c r="AJ215" s="21">
        <f>AJ195-Baseline!AJ195</f>
        <v>6.943357300200578</v>
      </c>
      <c r="AK215" s="21">
        <f>AK195-Baseline!AK195</f>
        <v>6.8974475543157778</v>
      </c>
      <c r="AL215" s="21">
        <f>AL195-Baseline!AL195</f>
        <v>6.8506984684067591</v>
      </c>
      <c r="AM215" s="21">
        <f>AM195-Baseline!AM195</f>
        <v>6.8031819809394172</v>
      </c>
      <c r="AN215" s="21">
        <f>AN195-Baseline!AN195</f>
        <v>6.754950368369653</v>
      </c>
      <c r="AO215" s="21">
        <f>AO195-Baseline!AO195</f>
        <v>6.7060321559229292</v>
      </c>
      <c r="AP215" s="21">
        <f>AP195-Baseline!AP195</f>
        <v>6.6564738867361939</v>
      </c>
      <c r="AQ215" s="21">
        <f>AQ195-Baseline!AQ195</f>
        <v>6.6063226980812173</v>
      </c>
      <c r="AR215" s="21">
        <f>AR195-Baseline!AR195</f>
        <v>6.5556209280310433</v>
      </c>
      <c r="AS215" s="21">
        <f>AS195-Baseline!AS195</f>
        <v>6.5044072089384812</v>
      </c>
      <c r="AT215" s="21">
        <f>AT195-Baseline!AT195</f>
        <v>6.4527195086140692</v>
      </c>
      <c r="AU215" s="21">
        <f>AU195-Baseline!AU195</f>
        <v>6.4005962165663899</v>
      </c>
      <c r="AV215" s="21">
        <f>AV195-Baseline!AV195</f>
        <v>6.348073831796917</v>
      </c>
      <c r="AW215" s="21">
        <f>AW195-Baseline!AW195</f>
        <v>6.2951871468922409</v>
      </c>
      <c r="AX215" s="21">
        <f>AX195-Baseline!AX195</f>
        <v>6.2419698128721546</v>
      </c>
      <c r="AY215" s="21">
        <f>AY195-Baseline!AY195</f>
        <v>6.1884545210849726</v>
      </c>
      <c r="AZ215" s="21">
        <f>AZ195-Baseline!AZ195</f>
        <v>6.1346728488680693</v>
      </c>
      <c r="BA215" s="21">
        <f>BA195-Baseline!BA195</f>
        <v>6.0806551536533133</v>
      </c>
      <c r="BB215" s="21">
        <f>BB195-Baseline!BB195</f>
        <v>6.026430010852474</v>
      </c>
    </row>
    <row r="216" spans="1:54" outlineLevel="2">
      <c r="A216" s="475"/>
      <c r="B216" s="150" t="s">
        <v>287</v>
      </c>
      <c r="C216" s="19"/>
      <c r="D216" s="135" t="s">
        <v>389</v>
      </c>
      <c r="E216" s="21">
        <f>E196-Baseline!E196</f>
        <v>0.7659222650508658</v>
      </c>
      <c r="F216" s="21">
        <f>F196-Baseline!F196</f>
        <v>0.79619560836616099</v>
      </c>
      <c r="G216" s="21">
        <f>G196-Baseline!G196</f>
        <v>0.8246070790874559</v>
      </c>
      <c r="H216" s="21">
        <f>H196-Baseline!H196</f>
        <v>0.85885724687110343</v>
      </c>
      <c r="I216" s="21">
        <f>I196-Baseline!I196</f>
        <v>0.89159376466485762</v>
      </c>
      <c r="J216" s="21">
        <f>J196-Baseline!J196</f>
        <v>0.91133387370505659</v>
      </c>
      <c r="K216" s="21">
        <f>K196-Baseline!K196</f>
        <v>0.95626684620596558</v>
      </c>
      <c r="L216" s="21">
        <f>L196-Baseline!L196</f>
        <v>1.0043086984369445</v>
      </c>
      <c r="M216" s="21">
        <f>M196-Baseline!M196</f>
        <v>1.0558083942021066</v>
      </c>
      <c r="N216" s="21">
        <f>N196-Baseline!N196</f>
        <v>1.1111613942510326</v>
      </c>
      <c r="O216" s="21">
        <f>O196-Baseline!O196</f>
        <v>1.1708161497153282</v>
      </c>
      <c r="P216" s="21">
        <f>P196-Baseline!P196</f>
        <v>1.2193806977669444</v>
      </c>
      <c r="Q216" s="21">
        <f>Q196-Baseline!Q196</f>
        <v>1.2630886077013255</v>
      </c>
      <c r="R216" s="21">
        <f>R196-Baseline!R196</f>
        <v>1.308118999422206</v>
      </c>
      <c r="S216" s="21">
        <f>S196-Baseline!S196</f>
        <v>1.3545154096234915</v>
      </c>
      <c r="T216" s="21">
        <f>T196-Baseline!T196</f>
        <v>1.4023227547246522</v>
      </c>
      <c r="U216" s="21">
        <f>U196-Baseline!U196</f>
        <v>1.451587375374521</v>
      </c>
      <c r="V216" s="21">
        <f>V196-Baseline!V196</f>
        <v>1.5023570823790213</v>
      </c>
      <c r="W216" s="21">
        <f>W196-Baseline!W196</f>
        <v>1.5546812040984925</v>
      </c>
      <c r="X216" s="21">
        <f>X196-Baseline!X196</f>
        <v>1.6086106353618668</v>
      </c>
      <c r="Y216" s="21">
        <f>Y196-Baseline!Y196</f>
        <v>1.6641978879462842</v>
      </c>
      <c r="Z216" s="21">
        <f>Z196-Baseline!Z196</f>
        <v>1.7214971426725796</v>
      </c>
      <c r="AA216" s="21">
        <f>AA196-Baseline!AA196</f>
        <v>1.7805643031683807</v>
      </c>
      <c r="AB216" s="21">
        <f>AB196-Baseline!AB196</f>
        <v>1.8414570513524258</v>
      </c>
      <c r="AC216" s="21">
        <f>AC196-Baseline!AC196</f>
        <v>3.7748212197378774</v>
      </c>
      <c r="AD216" s="21">
        <f>AD196-Baseline!AD196</f>
        <v>3.903851489130219</v>
      </c>
      <c r="AE216" s="21">
        <f>AE196-Baseline!AE196</f>
        <v>4.0368907752237622</v>
      </c>
      <c r="AF216" s="21">
        <f>AF196-Baseline!AF196</f>
        <v>4.174069530003397</v>
      </c>
      <c r="AG216" s="21">
        <f>AG196-Baseline!AG196</f>
        <v>4.3155223621924881</v>
      </c>
      <c r="AH216" s="21">
        <f>AH196-Baseline!AH196</f>
        <v>4.4613881709963268</v>
      </c>
      <c r="AI216" s="21">
        <f>AI196-Baseline!AI196</f>
        <v>4.6118102841294419</v>
      </c>
      <c r="AJ216" s="21">
        <f>AJ196-Baseline!AJ196</f>
        <v>2.6602764603291451</v>
      </c>
      <c r="AK216" s="21">
        <f>AK196-Baseline!AK196</f>
        <v>2.7095158789360609</v>
      </c>
      <c r="AL216" s="21">
        <f>AL196-Baseline!AL196</f>
        <v>2.7594743517730453</v>
      </c>
      <c r="AM216" s="21">
        <f>AM196-Baseline!AM196</f>
        <v>2.8101677068686199</v>
      </c>
      <c r="AN216" s="21">
        <f>AN196-Baseline!AN196</f>
        <v>2.8616119374344184</v>
      </c>
      <c r="AO216" s="21">
        <f>AO196-Baseline!AO196</f>
        <v>2.9138232077346262</v>
      </c>
      <c r="AP216" s="21">
        <f>AP196-Baseline!AP196</f>
        <v>2.9668178589662384</v>
      </c>
      <c r="AQ216" s="21">
        <f>AQ196-Baseline!AQ196</f>
        <v>3.0206124151533427</v>
      </c>
      <c r="AR216" s="21">
        <f>AR196-Baseline!AR196</f>
        <v>3.0752235890579001</v>
      </c>
      <c r="AS216" s="21">
        <f>AS196-Baseline!AS196</f>
        <v>3.1306682881098631</v>
      </c>
      <c r="AT216" s="21">
        <f>AT196-Baseline!AT196</f>
        <v>3.1869636203593412</v>
      </c>
      <c r="AU216" s="21">
        <f>AU196-Baseline!AU196</f>
        <v>3.2441269004533781</v>
      </c>
      <c r="AV216" s="21">
        <f>AV196-Baseline!AV196</f>
        <v>3.3021756556402528</v>
      </c>
      <c r="AW216" s="21">
        <f>AW196-Baseline!AW196</f>
        <v>3.3611276318035568</v>
      </c>
      <c r="AX216" s="21">
        <f>AX196-Baseline!AX196</f>
        <v>3.4210007995290779</v>
      </c>
      <c r="AY216" s="21">
        <f>AY196-Baseline!AY196</f>
        <v>3.4818133602067856</v>
      </c>
      <c r="AZ216" s="21">
        <f>AZ196-Baseline!AZ196</f>
        <v>3.5435837521706088</v>
      </c>
      <c r="BA216" s="21">
        <f>BA196-Baseline!BA196</f>
        <v>3.6063306568788063</v>
      </c>
      <c r="BB216" s="21">
        <f>BB196-Baseline!BB196</f>
        <v>3.6701886328430593</v>
      </c>
    </row>
    <row r="217" spans="1:54" outlineLevel="2">
      <c r="A217" s="475"/>
      <c r="B217" s="150" t="s">
        <v>290</v>
      </c>
      <c r="C217" s="19"/>
      <c r="D217" s="135"/>
      <c r="E217" s="21">
        <f>E197-Baseline!E197</f>
        <v>14.956085418700702</v>
      </c>
      <c r="F217" s="21">
        <f>F197-Baseline!F197</f>
        <v>14.955550447416737</v>
      </c>
      <c r="G217" s="21">
        <f>G197-Baseline!G197</f>
        <v>14.866867031096293</v>
      </c>
      <c r="H217" s="21">
        <f>H197-Baseline!H197</f>
        <v>14.870883495671707</v>
      </c>
      <c r="I217" s="21">
        <f>I197-Baseline!I197</f>
        <v>14.813409775664329</v>
      </c>
      <c r="J217" s="21">
        <f>J197-Baseline!J197</f>
        <v>14.553712680262828</v>
      </c>
      <c r="K217" s="21">
        <f>K197-Baseline!K197</f>
        <v>14.662224491009461</v>
      </c>
      <c r="L217" s="21">
        <f>L197-Baseline!L197</f>
        <v>14.772432343547081</v>
      </c>
      <c r="M217" s="21">
        <f>M197-Baseline!M197</f>
        <v>14.884496785997991</v>
      </c>
      <c r="N217" s="21">
        <f>N197-Baseline!N197</f>
        <v>14.998591731359431</v>
      </c>
      <c r="O217" s="21">
        <f>O197-Baseline!O197</f>
        <v>15.114905985856188</v>
      </c>
      <c r="P217" s="21">
        <f>P197-Baseline!P197</f>
        <v>15.227167893527533</v>
      </c>
      <c r="Q217" s="21">
        <f>Q197-Baseline!Q197</f>
        <v>15.33823614244303</v>
      </c>
      <c r="R217" s="21">
        <f>R197-Baseline!R197</f>
        <v>15.450748744855289</v>
      </c>
      <c r="S217" s="21">
        <f>S197-Baseline!S197</f>
        <v>15.564798810053436</v>
      </c>
      <c r="T217" s="21">
        <f>T197-Baseline!T197</f>
        <v>15.680483964363573</v>
      </c>
      <c r="U217" s="21">
        <f>U197-Baseline!U197</f>
        <v>15.797906716827409</v>
      </c>
      <c r="V217" s="21">
        <f>V197-Baseline!V197</f>
        <v>15.917174847323057</v>
      </c>
      <c r="W217" s="21">
        <f>W197-Baseline!W197</f>
        <v>16.03840181873721</v>
      </c>
      <c r="X217" s="21">
        <f>X197-Baseline!X197</f>
        <v>16.16170721489754</v>
      </c>
      <c r="Y217" s="21">
        <f>Y197-Baseline!Y197</f>
        <v>16.287217206091341</v>
      </c>
      <c r="Z217" s="21">
        <f>Z197-Baseline!Z197</f>
        <v>16.415065044116673</v>
      </c>
      <c r="AA217" s="21">
        <f>AA197-Baseline!AA197</f>
        <v>16.545391588940806</v>
      </c>
      <c r="AB217" s="21">
        <f>AB197-Baseline!AB197</f>
        <v>16.678345869178763</v>
      </c>
      <c r="AC217" s="21">
        <f>AC197-Baseline!AC197</f>
        <v>32.107269919233126</v>
      </c>
      <c r="AD217" s="21">
        <f>AD197-Baseline!AD197</f>
        <v>32.358047081286244</v>
      </c>
      <c r="AE217" s="21">
        <f>AE197-Baseline!AE197</f>
        <v>32.612148973180219</v>
      </c>
      <c r="AF217" s="21">
        <f>AF197-Baseline!AF197</f>
        <v>32.869784263363115</v>
      </c>
      <c r="AG217" s="21">
        <f>AG197-Baseline!AG197</f>
        <v>33.131172697505043</v>
      </c>
      <c r="AH217" s="21">
        <f>AH197-Baseline!AH197</f>
        <v>33.396545935739042</v>
      </c>
      <c r="AI217" s="21">
        <f>AI197-Baseline!AI197</f>
        <v>33.666148443359489</v>
      </c>
      <c r="AJ217" s="21">
        <f>AJ197-Baseline!AJ197</f>
        <v>34.10499687773796</v>
      </c>
      <c r="AK217" s="21">
        <f>AK197-Baseline!AK197</f>
        <v>34.552119435714538</v>
      </c>
      <c r="AL217" s="21">
        <f>AL197-Baseline!AL197</f>
        <v>35.007902484788509</v>
      </c>
      <c r="AM217" s="21">
        <f>AM197-Baseline!AM197</f>
        <v>35.472756220246893</v>
      </c>
      <c r="AN217" s="21">
        <f>AN197-Baseline!AN197</f>
        <v>35.947116409990528</v>
      </c>
      <c r="AO217" s="21">
        <f>AO197-Baseline!AO197</f>
        <v>36.43144626492434</v>
      </c>
      <c r="AP217" s="21">
        <f>AP197-Baseline!AP197</f>
        <v>36.926238444108392</v>
      </c>
      <c r="AQ217" s="21">
        <f>AQ197-Baseline!AQ197</f>
        <v>37.432017204536479</v>
      </c>
      <c r="AR217" s="21">
        <f>AR197-Baseline!AR197</f>
        <v>37.94934070613003</v>
      </c>
      <c r="AS217" s="21">
        <f>AS197-Baseline!AS197</f>
        <v>38.478803483300403</v>
      </c>
      <c r="AT217" s="21">
        <f>AT197-Baseline!AT197</f>
        <v>39.021039095267717</v>
      </c>
      <c r="AU217" s="21">
        <f>AU197-Baseline!AU197</f>
        <v>39.576722968207427</v>
      </c>
      <c r="AV217" s="21">
        <f>AV197-Baseline!AV197</f>
        <v>40.146575443249908</v>
      </c>
      <c r="AW217" s="21">
        <f>AW197-Baseline!AW197</f>
        <v>40.731365045382674</v>
      </c>
      <c r="AX217" s="21">
        <f>AX197-Baseline!AX197</f>
        <v>41.331911989399934</v>
      </c>
      <c r="AY217" s="21">
        <f>AY197-Baseline!AY197</f>
        <v>41.949091940221976</v>
      </c>
      <c r="AZ217" s="21">
        <f>AZ197-Baseline!AZ197</f>
        <v>42.583840046170664</v>
      </c>
      <c r="BA217" s="21">
        <f>BA197-Baseline!BA197</f>
        <v>43.237155265143663</v>
      </c>
      <c r="BB217" s="21">
        <f>BB197-Baseline!BB197</f>
        <v>43.904812544270932</v>
      </c>
    </row>
    <row r="218" spans="1:54" outlineLevel="2">
      <c r="A218" s="476"/>
      <c r="B218" s="150" t="s">
        <v>476</v>
      </c>
      <c r="C218" s="19"/>
      <c r="D218" s="135" t="s">
        <v>389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4" t="s">
        <v>497</v>
      </c>
      <c r="B220" s="150" t="s">
        <v>498</v>
      </c>
      <c r="C220" s="19"/>
      <c r="D220" s="135" t="s">
        <v>389</v>
      </c>
      <c r="E220" s="21">
        <f>SUM(E210:E213,E216:E218)</f>
        <v>23.012585169923298</v>
      </c>
      <c r="F220" s="21">
        <f t="shared" ref="F220:BB220" si="31">SUM(F210:F213,F216:F218)</f>
        <v>22.968653743314576</v>
      </c>
      <c r="G220" s="21">
        <f t="shared" si="31"/>
        <v>22.812636010216291</v>
      </c>
      <c r="H220" s="21">
        <f t="shared" si="31"/>
        <v>22.755562496288952</v>
      </c>
      <c r="I220" s="21">
        <f t="shared" si="31"/>
        <v>22.655769478945089</v>
      </c>
      <c r="J220" s="21">
        <f t="shared" si="31"/>
        <v>22.34008251381994</v>
      </c>
      <c r="K220" s="21">
        <f t="shared" si="31"/>
        <v>22.404280127166615</v>
      </c>
      <c r="L220" s="21">
        <f t="shared" si="31"/>
        <v>22.492239575307938</v>
      </c>
      <c r="M220" s="21">
        <f t="shared" si="31"/>
        <v>22.584960963284139</v>
      </c>
      <c r="N220" s="21">
        <f t="shared" si="31"/>
        <v>22.665321477444746</v>
      </c>
      <c r="O220" s="21">
        <f t="shared" si="31"/>
        <v>22.769970185378298</v>
      </c>
      <c r="P220" s="21">
        <f t="shared" si="31"/>
        <v>22.859107226514453</v>
      </c>
      <c r="Q220" s="21">
        <f t="shared" si="31"/>
        <v>22.941884078731931</v>
      </c>
      <c r="R220" s="21">
        <f t="shared" si="31"/>
        <v>23.043283089353174</v>
      </c>
      <c r="S220" s="21">
        <f t="shared" si="31"/>
        <v>23.130889479440519</v>
      </c>
      <c r="T220" s="21">
        <f t="shared" si="31"/>
        <v>23.221403544646336</v>
      </c>
      <c r="U220" s="21">
        <f t="shared" si="31"/>
        <v>23.315023113423401</v>
      </c>
      <c r="V220" s="21">
        <f t="shared" si="31"/>
        <v>23.42656159943013</v>
      </c>
      <c r="W220" s="21">
        <f t="shared" si="31"/>
        <v>23.526651947336301</v>
      </c>
      <c r="X220" s="21">
        <f t="shared" si="31"/>
        <v>23.644394140657901</v>
      </c>
      <c r="Y220" s="21">
        <f t="shared" si="31"/>
        <v>23.75184082227387</v>
      </c>
      <c r="Z220" s="21">
        <f t="shared" si="31"/>
        <v>23.876729265785663</v>
      </c>
      <c r="AA220" s="21">
        <f t="shared" si="31"/>
        <v>24.005400745965858</v>
      </c>
      <c r="AB220" s="21">
        <f t="shared" si="31"/>
        <v>24.138119319950309</v>
      </c>
      <c r="AC220" s="21">
        <f t="shared" si="31"/>
        <v>41.43611223776557</v>
      </c>
      <c r="AD220" s="21">
        <f t="shared" si="31"/>
        <v>41.752098964426004</v>
      </c>
      <c r="AE220" s="21">
        <f t="shared" si="31"/>
        <v>42.07642257937718</v>
      </c>
      <c r="AF220" s="21">
        <f t="shared" si="31"/>
        <v>42.407885567425247</v>
      </c>
      <c r="AG220" s="21">
        <f t="shared" si="31"/>
        <v>42.74704535305375</v>
      </c>
      <c r="AH220" s="21">
        <f t="shared" si="31"/>
        <v>43.094495588034349</v>
      </c>
      <c r="AI220" s="21">
        <f t="shared" si="31"/>
        <v>43.450899352948063</v>
      </c>
      <c r="AJ220" s="21">
        <f t="shared" si="31"/>
        <v>41.89944480088274</v>
      </c>
      <c r="AK220" s="21">
        <f t="shared" si="31"/>
        <v>42.356529904373517</v>
      </c>
      <c r="AL220" s="21">
        <f t="shared" si="31"/>
        <v>42.822585327784239</v>
      </c>
      <c r="AM220" s="21">
        <f t="shared" si="31"/>
        <v>43.298091272926925</v>
      </c>
      <c r="AN220" s="21">
        <f t="shared" si="31"/>
        <v>43.783521770441212</v>
      </c>
      <c r="AO220" s="21">
        <f t="shared" si="31"/>
        <v>44.279365033344334</v>
      </c>
      <c r="AP220" s="21">
        <f t="shared" si="31"/>
        <v>44.786160857838084</v>
      </c>
      <c r="AQ220" s="21">
        <f t="shared" si="31"/>
        <v>45.304484658014175</v>
      </c>
      <c r="AR220" s="21">
        <f t="shared" si="31"/>
        <v>45.834935585541118</v>
      </c>
      <c r="AS220" s="21">
        <f t="shared" si="31"/>
        <v>46.37814712925173</v>
      </c>
      <c r="AT220" s="21">
        <f t="shared" si="31"/>
        <v>46.934793269682409</v>
      </c>
      <c r="AU220" s="21">
        <f t="shared" si="31"/>
        <v>47.50559091532272</v>
      </c>
      <c r="AV220" s="21">
        <f t="shared" si="31"/>
        <v>48.091300289615788</v>
      </c>
      <c r="AW220" s="21">
        <f t="shared" si="31"/>
        <v>48.692728467928582</v>
      </c>
      <c r="AX220" s="21">
        <f t="shared" si="31"/>
        <v>49.310734031470361</v>
      </c>
      <c r="AY220" s="21">
        <f t="shared" si="31"/>
        <v>49.946230770286988</v>
      </c>
      <c r="AZ220" s="21">
        <f t="shared" si="31"/>
        <v>50.60019141081618</v>
      </c>
      <c r="BA220" s="21">
        <f t="shared" si="31"/>
        <v>51.273651876986747</v>
      </c>
      <c r="BB220" s="21">
        <f t="shared" si="31"/>
        <v>51.962538775090401</v>
      </c>
    </row>
    <row r="221" spans="1:54" outlineLevel="2">
      <c r="A221" s="475"/>
      <c r="B221" s="150" t="s">
        <v>499</v>
      </c>
      <c r="C221" s="19"/>
      <c r="D221" s="135" t="s">
        <v>389</v>
      </c>
      <c r="E221" s="21">
        <f>SUM(E210:E212,E214,E216:E218)</f>
        <v>19.895790014798131</v>
      </c>
      <c r="F221" s="21">
        <f t="shared" ref="F221:BB221" si="32">SUM(F210:F212,F214,F216:F218)</f>
        <v>19.867766486796739</v>
      </c>
      <c r="G221" s="21">
        <f t="shared" si="32"/>
        <v>19.750654979903871</v>
      </c>
      <c r="H221" s="21">
        <f t="shared" si="32"/>
        <v>19.733107218361447</v>
      </c>
      <c r="I221" s="21">
        <f t="shared" si="32"/>
        <v>19.65342004259012</v>
      </c>
      <c r="J221" s="21">
        <f t="shared" si="32"/>
        <v>19.359406194336504</v>
      </c>
      <c r="K221" s="21">
        <f t="shared" si="32"/>
        <v>19.463164476461976</v>
      </c>
      <c r="L221" s="21">
        <f t="shared" si="32"/>
        <v>19.572517409948706</v>
      </c>
      <c r="M221" s="21">
        <f t="shared" si="32"/>
        <v>19.687959242736728</v>
      </c>
      <c r="N221" s="21">
        <f t="shared" si="32"/>
        <v>19.81004441652334</v>
      </c>
      <c r="O221" s="21">
        <f t="shared" si="32"/>
        <v>19.939395582293336</v>
      </c>
      <c r="P221" s="21">
        <f t="shared" si="32"/>
        <v>20.054334834255947</v>
      </c>
      <c r="Q221" s="21">
        <f t="shared" si="32"/>
        <v>20.163940452503123</v>
      </c>
      <c r="R221" s="21">
        <f t="shared" si="32"/>
        <v>20.27701589407863</v>
      </c>
      <c r="S221" s="21">
        <f t="shared" si="32"/>
        <v>20.393069387272543</v>
      </c>
      <c r="T221" s="21">
        <f t="shared" si="32"/>
        <v>20.512856924991766</v>
      </c>
      <c r="U221" s="21">
        <f t="shared" si="32"/>
        <v>20.636514389182206</v>
      </c>
      <c r="V221" s="21">
        <f t="shared" si="32"/>
        <v>20.764184684524324</v>
      </c>
      <c r="W221" s="21">
        <f t="shared" si="32"/>
        <v>20.896018182225863</v>
      </c>
      <c r="X221" s="21">
        <f t="shared" si="32"/>
        <v>21.032173212025533</v>
      </c>
      <c r="Y221" s="21">
        <f t="shared" si="32"/>
        <v>21.172816564218721</v>
      </c>
      <c r="Z221" s="21">
        <f t="shared" si="32"/>
        <v>21.318124033319165</v>
      </c>
      <c r="AA221" s="21">
        <f t="shared" si="32"/>
        <v>21.468280992189015</v>
      </c>
      <c r="AB221" s="21">
        <f t="shared" si="32"/>
        <v>21.623483005677684</v>
      </c>
      <c r="AC221" s="21">
        <f t="shared" si="32"/>
        <v>38.946108959110092</v>
      </c>
      <c r="AD221" s="21">
        <f t="shared" si="32"/>
        <v>39.286655095279279</v>
      </c>
      <c r="AE221" s="21">
        <f t="shared" si="32"/>
        <v>39.634775386858792</v>
      </c>
      <c r="AF221" s="21">
        <f t="shared" si="32"/>
        <v>39.990705513781698</v>
      </c>
      <c r="AG221" s="21">
        <f t="shared" si="32"/>
        <v>40.354752964305263</v>
      </c>
      <c r="AH221" s="21">
        <f t="shared" si="32"/>
        <v>40.727310018815871</v>
      </c>
      <c r="AI221" s="21">
        <f t="shared" si="32"/>
        <v>41.108877240654742</v>
      </c>
      <c r="AJ221" s="21">
        <f t="shared" si="32"/>
        <v>39.571481755592764</v>
      </c>
      <c r="AK221" s="21">
        <f t="shared" si="32"/>
        <v>40.043020531747601</v>
      </c>
      <c r="AL221" s="21">
        <f t="shared" si="32"/>
        <v>40.523843417726106</v>
      </c>
      <c r="AM221" s="21">
        <f t="shared" si="32"/>
        <v>41.01439684623233</v>
      </c>
      <c r="AN221" s="21">
        <f t="shared" si="32"/>
        <v>41.5151465029181</v>
      </c>
      <c r="AO221" s="21">
        <f t="shared" si="32"/>
        <v>42.026577838213491</v>
      </c>
      <c r="AP221" s="21">
        <f t="shared" si="32"/>
        <v>42.549212000099267</v>
      </c>
      <c r="AQ221" s="21">
        <f t="shared" si="32"/>
        <v>43.083602180566395</v>
      </c>
      <c r="AR221" s="21">
        <f t="shared" si="32"/>
        <v>43.630334127479898</v>
      </c>
      <c r="AS221" s="21">
        <f t="shared" si="32"/>
        <v>44.190028985325469</v>
      </c>
      <c r="AT221" s="21">
        <f t="shared" si="32"/>
        <v>44.763346963991275</v>
      </c>
      <c r="AU221" s="21">
        <f t="shared" si="32"/>
        <v>45.350990547781336</v>
      </c>
      <c r="AV221" s="21">
        <f t="shared" si="32"/>
        <v>45.953706777516288</v>
      </c>
      <c r="AW221" s="21">
        <f t="shared" si="32"/>
        <v>46.572290585688542</v>
      </c>
      <c r="AX221" s="21">
        <f t="shared" si="32"/>
        <v>47.207588495638255</v>
      </c>
      <c r="AY221" s="21">
        <f t="shared" si="32"/>
        <v>47.860502447505262</v>
      </c>
      <c r="AZ221" s="21">
        <f t="shared" si="32"/>
        <v>48.531993785117905</v>
      </c>
      <c r="BA221" s="21">
        <f t="shared" si="32"/>
        <v>49.223087551990375</v>
      </c>
      <c r="BB221" s="21">
        <f t="shared" si="32"/>
        <v>49.929700076313559</v>
      </c>
    </row>
    <row r="222" spans="1:54" outlineLevel="2">
      <c r="A222" s="476"/>
      <c r="B222" s="150" t="s">
        <v>500</v>
      </c>
      <c r="C222" s="19"/>
      <c r="D222" s="135" t="s">
        <v>389</v>
      </c>
      <c r="E222" s="21">
        <f>SUM(E210:E212,E215:E218)</f>
        <v>26.149142603036438</v>
      </c>
      <c r="F222" s="21">
        <f t="shared" ref="F222:BB222" si="33">SUM(F210:F212,F215:F218)</f>
        <v>26.057871867665629</v>
      </c>
      <c r="G222" s="21">
        <f t="shared" si="33"/>
        <v>25.878077397603846</v>
      </c>
      <c r="H222" s="21">
        <f t="shared" si="33"/>
        <v>25.798588980910225</v>
      </c>
      <c r="I222" s="21">
        <f t="shared" si="33"/>
        <v>25.657482844529511</v>
      </c>
      <c r="J222" s="21">
        <f t="shared" si="33"/>
        <v>25.302636500389127</v>
      </c>
      <c r="K222" s="21">
        <f t="shared" si="33"/>
        <v>25.351495657867737</v>
      </c>
      <c r="L222" s="21">
        <f t="shared" si="33"/>
        <v>25.406457027797931</v>
      </c>
      <c r="M222" s="21">
        <f t="shared" si="33"/>
        <v>25.468010166751675</v>
      </c>
      <c r="N222" s="21">
        <f t="shared" si="33"/>
        <v>25.536704869700404</v>
      </c>
      <c r="O222" s="21">
        <f t="shared" si="33"/>
        <v>25.613159180679062</v>
      </c>
      <c r="P222" s="21">
        <f t="shared" si="33"/>
        <v>25.675690630886756</v>
      </c>
      <c r="Q222" s="21">
        <f t="shared" si="33"/>
        <v>25.733372976564283</v>
      </c>
      <c r="R222" s="21">
        <f t="shared" si="33"/>
        <v>25.795005198732845</v>
      </c>
      <c r="S222" s="21">
        <f t="shared" si="33"/>
        <v>25.858861004912878</v>
      </c>
      <c r="T222" s="21">
        <f t="shared" si="33"/>
        <v>25.926945071434943</v>
      </c>
      <c r="U222" s="21">
        <f t="shared" si="33"/>
        <v>25.999388601065093</v>
      </c>
      <c r="V222" s="21">
        <f t="shared" si="33"/>
        <v>26.07632986008133</v>
      </c>
      <c r="W222" s="21">
        <f t="shared" si="33"/>
        <v>26.157914632621623</v>
      </c>
      <c r="X222" s="21">
        <f t="shared" si="33"/>
        <v>26.244296699372249</v>
      </c>
      <c r="Y222" s="21">
        <f t="shared" si="33"/>
        <v>26.335638347041353</v>
      </c>
      <c r="Z222" s="21">
        <f t="shared" si="33"/>
        <v>26.432110906401039</v>
      </c>
      <c r="AA222" s="21">
        <f t="shared" si="33"/>
        <v>26.533895334416734</v>
      </c>
      <c r="AB222" s="21">
        <f t="shared" si="33"/>
        <v>26.641182814449991</v>
      </c>
      <c r="AC222" s="21">
        <f t="shared" si="33"/>
        <v>43.913151759761746</v>
      </c>
      <c r="AD222" s="21">
        <f t="shared" si="33"/>
        <v>44.203151915756067</v>
      </c>
      <c r="AE222" s="21">
        <f t="shared" si="33"/>
        <v>44.500532786421161</v>
      </c>
      <c r="AF222" s="21">
        <f t="shared" si="33"/>
        <v>44.805339422319022</v>
      </c>
      <c r="AG222" s="21">
        <f t="shared" si="33"/>
        <v>45.117801439104007</v>
      </c>
      <c r="AH222" s="21">
        <f t="shared" si="33"/>
        <v>45.438370037217112</v>
      </c>
      <c r="AI222" s="21">
        <f t="shared" si="33"/>
        <v>45.767786425022095</v>
      </c>
      <c r="AJ222" s="21">
        <f t="shared" si="33"/>
        <v>44.200386622513925</v>
      </c>
      <c r="AK222" s="21">
        <f t="shared" si="33"/>
        <v>44.641318901417961</v>
      </c>
      <c r="AL222" s="21">
        <f t="shared" si="33"/>
        <v>45.090975730128783</v>
      </c>
      <c r="AM222" s="21">
        <f t="shared" si="33"/>
        <v>45.549851500332068</v>
      </c>
      <c r="AN222" s="21">
        <f t="shared" si="33"/>
        <v>46.018446748644692</v>
      </c>
      <c r="AO222" s="21">
        <f t="shared" si="33"/>
        <v>46.49726594231479</v>
      </c>
      <c r="AP222" s="21">
        <f t="shared" si="33"/>
        <v>46.986861258081738</v>
      </c>
      <c r="AQ222" s="21">
        <f t="shared" si="33"/>
        <v>47.487817312784543</v>
      </c>
      <c r="AR222" s="21">
        <f t="shared" si="33"/>
        <v>48.000748079670082</v>
      </c>
      <c r="AS222" s="21">
        <f t="shared" si="33"/>
        <v>48.526300458125604</v>
      </c>
      <c r="AT222" s="21">
        <f t="shared" si="33"/>
        <v>49.065159969913232</v>
      </c>
      <c r="AU222" s="21">
        <f t="shared" si="33"/>
        <v>49.618054692342717</v>
      </c>
      <c r="AV222" s="21">
        <f t="shared" si="33"/>
        <v>50.185755998902351</v>
      </c>
      <c r="AW222" s="21">
        <f t="shared" si="33"/>
        <v>50.76908201714221</v>
      </c>
      <c r="AX222" s="21">
        <f t="shared" si="33"/>
        <v>51.368901704415705</v>
      </c>
      <c r="AY222" s="21">
        <f t="shared" si="33"/>
        <v>51.986138795094867</v>
      </c>
      <c r="AZ222" s="21">
        <f t="shared" si="33"/>
        <v>52.621775684566316</v>
      </c>
      <c r="BA222" s="21">
        <f t="shared" si="33"/>
        <v>53.276857654632153</v>
      </c>
      <c r="BB222" s="21">
        <f t="shared" si="33"/>
        <v>53.947320083757774</v>
      </c>
    </row>
    <row r="223" spans="1:54" outlineLevel="2">
      <c r="B223" s="19"/>
      <c r="C223" s="19"/>
      <c r="D223" s="19"/>
      <c r="E223" s="15"/>
    </row>
    <row r="224" spans="1:54" outlineLevel="2">
      <c r="A224" s="474" t="s">
        <v>501</v>
      </c>
      <c r="B224" s="150" t="s">
        <v>498</v>
      </c>
      <c r="C224" s="19"/>
      <c r="D224" s="135" t="s">
        <v>389</v>
      </c>
      <c r="E224" s="21">
        <f>E204-Baseline!E204</f>
        <v>23.012585169923298</v>
      </c>
      <c r="F224" s="21">
        <f>F204-Baseline!F204</f>
        <v>45.981238913237874</v>
      </c>
      <c r="G224" s="21">
        <f>G204-Baseline!G204</f>
        <v>68.793874923454169</v>
      </c>
      <c r="H224" s="21">
        <f>H204-Baseline!H204</f>
        <v>91.549437419743128</v>
      </c>
      <c r="I224" s="21">
        <f>I204-Baseline!I204</f>
        <v>114.20520689868822</v>
      </c>
      <c r="J224" s="21">
        <f>J204-Baseline!J204</f>
        <v>136.54528941250817</v>
      </c>
      <c r="K224" s="21">
        <f>K204-Baseline!K204</f>
        <v>158.94956953967477</v>
      </c>
      <c r="L224" s="21">
        <f>L204-Baseline!L204</f>
        <v>181.4418091149827</v>
      </c>
      <c r="M224" s="21">
        <f>M204-Baseline!M204</f>
        <v>204.02677007826685</v>
      </c>
      <c r="N224" s="21">
        <f>N204-Baseline!N204</f>
        <v>226.69209155571158</v>
      </c>
      <c r="O224" s="21">
        <f>O204-Baseline!O204</f>
        <v>249.46206174108988</v>
      </c>
      <c r="P224" s="21">
        <f>P204-Baseline!P204</f>
        <v>272.32116896760431</v>
      </c>
      <c r="Q224" s="21">
        <f>Q204-Baseline!Q204</f>
        <v>295.26305304633627</v>
      </c>
      <c r="R224" s="21">
        <f>R204-Baseline!R204</f>
        <v>318.30633613568943</v>
      </c>
      <c r="S224" s="21">
        <f>S204-Baseline!S204</f>
        <v>341.43722561512993</v>
      </c>
      <c r="T224" s="21">
        <f>T204-Baseline!T204</f>
        <v>364.6586291597763</v>
      </c>
      <c r="U224" s="21">
        <f>U204-Baseline!U204</f>
        <v>387.97365227319972</v>
      </c>
      <c r="V224" s="21">
        <f>V204-Baseline!V204</f>
        <v>411.40021387262982</v>
      </c>
      <c r="W224" s="21">
        <f>W204-Baseline!W204</f>
        <v>434.92686581996611</v>
      </c>
      <c r="X224" s="21">
        <f>X204-Baseline!X204</f>
        <v>458.57125996062399</v>
      </c>
      <c r="Y224" s="21">
        <f>Y204-Baseline!Y204</f>
        <v>482.32310078289788</v>
      </c>
      <c r="Z224" s="21">
        <f>Z204-Baseline!Z204</f>
        <v>506.19983004868357</v>
      </c>
      <c r="AA224" s="21">
        <f>AA204-Baseline!AA204</f>
        <v>530.20523079464942</v>
      </c>
      <c r="AB224" s="21">
        <f>AB204-Baseline!AB204</f>
        <v>554.34335011459973</v>
      </c>
      <c r="AC224" s="21">
        <f>AC204-Baseline!AC204</f>
        <v>595.77946235236527</v>
      </c>
      <c r="AD224" s="21">
        <f>AD204-Baseline!AD204</f>
        <v>637.53156131679123</v>
      </c>
      <c r="AE224" s="21">
        <f>AE204-Baseline!AE204</f>
        <v>679.60798389616843</v>
      </c>
      <c r="AF224" s="21">
        <f>AF204-Baseline!AF204</f>
        <v>722.01586946359373</v>
      </c>
      <c r="AG224" s="21">
        <f>AG204-Baseline!AG204</f>
        <v>764.76291481664748</v>
      </c>
      <c r="AH224" s="21">
        <f>AH204-Baseline!AH204</f>
        <v>807.85741040468179</v>
      </c>
      <c r="AI224" s="21">
        <f>AI204-Baseline!AI204</f>
        <v>851.3083097576299</v>
      </c>
      <c r="AJ224" s="21">
        <f>AJ204-Baseline!AJ204</f>
        <v>893.20775455851265</v>
      </c>
      <c r="AK224" s="21">
        <f>AK204-Baseline!AK204</f>
        <v>935.56428446288612</v>
      </c>
      <c r="AL224" s="21">
        <f>AL204-Baseline!AL204</f>
        <v>978.3868697906704</v>
      </c>
      <c r="AM224" s="21">
        <f>AM204-Baseline!AM204</f>
        <v>1021.6849610635974</v>
      </c>
      <c r="AN224" s="21">
        <f>AN204-Baseline!AN204</f>
        <v>1065.4684828340387</v>
      </c>
      <c r="AO224" s="21">
        <f>AO204-Baseline!AO204</f>
        <v>1109.7478478673829</v>
      </c>
      <c r="AP224" s="21">
        <f>AP204-Baseline!AP204</f>
        <v>1154.5340087252209</v>
      </c>
      <c r="AQ224" s="21">
        <f>AQ204-Baseline!AQ204</f>
        <v>1199.8384933832351</v>
      </c>
      <c r="AR224" s="21">
        <f>AR204-Baseline!AR204</f>
        <v>1245.6734289687763</v>
      </c>
      <c r="AS224" s="21">
        <f>AS204-Baseline!AS204</f>
        <v>1292.0515760980281</v>
      </c>
      <c r="AT224" s="21">
        <f>AT204-Baseline!AT204</f>
        <v>1338.9863693677105</v>
      </c>
      <c r="AU224" s="21">
        <f>AU204-Baseline!AU204</f>
        <v>1386.4919602830332</v>
      </c>
      <c r="AV224" s="21">
        <f>AV204-Baseline!AV204</f>
        <v>1434.5832605726491</v>
      </c>
      <c r="AW224" s="21">
        <f>AW204-Baseline!AW204</f>
        <v>1483.2759890405778</v>
      </c>
      <c r="AX224" s="21">
        <f>AX204-Baseline!AX204</f>
        <v>1532.5867230720482</v>
      </c>
      <c r="AY224" s="21">
        <f>AY204-Baseline!AY204</f>
        <v>1582.5329538423352</v>
      </c>
      <c r="AZ224" s="21">
        <f>AZ204-Baseline!AZ204</f>
        <v>1633.1331452531515</v>
      </c>
      <c r="BA224" s="21">
        <f>BA204-Baseline!BA204</f>
        <v>1684.4067971301383</v>
      </c>
      <c r="BB224" s="21">
        <f>BB204-Baseline!BB204</f>
        <v>1736.3693359052288</v>
      </c>
    </row>
    <row r="225" spans="1:54" outlineLevel="2">
      <c r="A225" s="475"/>
      <c r="B225" s="150" t="s">
        <v>499</v>
      </c>
      <c r="C225" s="19"/>
      <c r="D225" s="135" t="s">
        <v>389</v>
      </c>
      <c r="E225" s="21">
        <f>E205-Baseline!E205</f>
        <v>19.895790014798131</v>
      </c>
      <c r="F225" s="21">
        <f>F205-Baseline!F205</f>
        <v>39.76355650159487</v>
      </c>
      <c r="G225" s="21">
        <f>G205-Baseline!G205</f>
        <v>59.514211481498741</v>
      </c>
      <c r="H225" s="21">
        <f>H205-Baseline!H205</f>
        <v>79.247318699860188</v>
      </c>
      <c r="I225" s="21">
        <f>I205-Baseline!I205</f>
        <v>98.900738742450301</v>
      </c>
      <c r="J225" s="21">
        <f>J205-Baseline!J205</f>
        <v>118.2601449367868</v>
      </c>
      <c r="K225" s="21">
        <f>K205-Baseline!K205</f>
        <v>137.72330941324878</v>
      </c>
      <c r="L225" s="21">
        <f>L205-Baseline!L205</f>
        <v>157.2958268231975</v>
      </c>
      <c r="M225" s="21">
        <f>M205-Baseline!M205</f>
        <v>176.98378606593423</v>
      </c>
      <c r="N225" s="21">
        <f>N205-Baseline!N205</f>
        <v>196.79383048245757</v>
      </c>
      <c r="O225" s="21">
        <f>O205-Baseline!O205</f>
        <v>216.73322606475091</v>
      </c>
      <c r="P225" s="21">
        <f>P205-Baseline!P205</f>
        <v>236.78756089900685</v>
      </c>
      <c r="Q225" s="21">
        <f>Q205-Baseline!Q205</f>
        <v>256.95150135150999</v>
      </c>
      <c r="R225" s="21">
        <f>R205-Baseline!R205</f>
        <v>277.22851724558859</v>
      </c>
      <c r="S225" s="21">
        <f>S205-Baseline!S205</f>
        <v>297.62158663286112</v>
      </c>
      <c r="T225" s="21">
        <f>T205-Baseline!T205</f>
        <v>318.13444355785288</v>
      </c>
      <c r="U225" s="21">
        <f>U205-Baseline!U205</f>
        <v>338.77095794703507</v>
      </c>
      <c r="V225" s="21">
        <f>V205-Baseline!V205</f>
        <v>359.53514263155938</v>
      </c>
      <c r="W225" s="21">
        <f>W205-Baseline!W205</f>
        <v>380.43116081378525</v>
      </c>
      <c r="X225" s="21">
        <f>X205-Baseline!X205</f>
        <v>401.46333402581081</v>
      </c>
      <c r="Y225" s="21">
        <f>Y205-Baseline!Y205</f>
        <v>422.6361505900295</v>
      </c>
      <c r="Z225" s="21">
        <f>Z205-Baseline!Z205</f>
        <v>443.95427462334868</v>
      </c>
      <c r="AA225" s="21">
        <f>AA205-Baseline!AA205</f>
        <v>465.4225556155377</v>
      </c>
      <c r="AB225" s="21">
        <f>AB205-Baseline!AB205</f>
        <v>487.04603862121542</v>
      </c>
      <c r="AC225" s="21">
        <f>AC205-Baseline!AC205</f>
        <v>525.99214758032554</v>
      </c>
      <c r="AD225" s="21">
        <f>AD205-Baseline!AD205</f>
        <v>565.27880267560477</v>
      </c>
      <c r="AE225" s="21">
        <f>AE205-Baseline!AE205</f>
        <v>604.91357806246356</v>
      </c>
      <c r="AF225" s="21">
        <f>AF205-Baseline!AF205</f>
        <v>644.90428357624523</v>
      </c>
      <c r="AG225" s="21">
        <f>AG205-Baseline!AG205</f>
        <v>685.25903654055048</v>
      </c>
      <c r="AH225" s="21">
        <f>AH205-Baseline!AH205</f>
        <v>725.98634655936632</v>
      </c>
      <c r="AI225" s="21">
        <f>AI205-Baseline!AI205</f>
        <v>767.09522380002102</v>
      </c>
      <c r="AJ225" s="21">
        <f>AJ205-Baseline!AJ205</f>
        <v>806.66670555561382</v>
      </c>
      <c r="AK225" s="21">
        <f>AK205-Baseline!AK205</f>
        <v>846.70972608736145</v>
      </c>
      <c r="AL225" s="21">
        <f>AL205-Baseline!AL205</f>
        <v>887.23356950508753</v>
      </c>
      <c r="AM225" s="21">
        <f>AM205-Baseline!AM205</f>
        <v>928.24796635131986</v>
      </c>
      <c r="AN225" s="21">
        <f>AN205-Baseline!AN205</f>
        <v>969.76311285423799</v>
      </c>
      <c r="AO225" s="21">
        <f>AO205-Baseline!AO205</f>
        <v>1011.7896906924515</v>
      </c>
      <c r="AP225" s="21">
        <f>AP205-Baseline!AP205</f>
        <v>1054.3389026925508</v>
      </c>
      <c r="AQ225" s="21">
        <f>AQ205-Baseline!AQ205</f>
        <v>1097.4225048731173</v>
      </c>
      <c r="AR225" s="21">
        <f>AR205-Baseline!AR205</f>
        <v>1141.0528390005973</v>
      </c>
      <c r="AS225" s="21">
        <f>AS205-Baseline!AS205</f>
        <v>1185.2428679859227</v>
      </c>
      <c r="AT225" s="21">
        <f>AT205-Baseline!AT205</f>
        <v>1230.006214949914</v>
      </c>
      <c r="AU225" s="21">
        <f>AU205-Baseline!AU205</f>
        <v>1275.3572054976953</v>
      </c>
      <c r="AV225" s="21">
        <f>AV205-Baseline!AV205</f>
        <v>1321.3109122752116</v>
      </c>
      <c r="AW225" s="21">
        <f>AW205-Baseline!AW205</f>
        <v>1367.8832028609002</v>
      </c>
      <c r="AX225" s="21">
        <f>AX205-Baseline!AX205</f>
        <v>1415.0907913565384</v>
      </c>
      <c r="AY225" s="21">
        <f>AY205-Baseline!AY205</f>
        <v>1462.9512938040436</v>
      </c>
      <c r="AZ225" s="21">
        <f>AZ205-Baseline!AZ205</f>
        <v>1511.4832875891616</v>
      </c>
      <c r="BA225" s="21">
        <f>BA205-Baseline!BA205</f>
        <v>1560.706375141152</v>
      </c>
      <c r="BB225" s="21">
        <f>BB205-Baseline!BB205</f>
        <v>1610.6360752174655</v>
      </c>
    </row>
    <row r="226" spans="1:54" outlineLevel="2">
      <c r="A226" s="476"/>
      <c r="B226" s="150" t="s">
        <v>500</v>
      </c>
      <c r="C226" s="19"/>
      <c r="D226" s="135" t="s">
        <v>389</v>
      </c>
      <c r="E226" s="21">
        <f>E206-Baseline!E206</f>
        <v>26.149142603036438</v>
      </c>
      <c r="F226" s="21">
        <f>F206-Baseline!F206</f>
        <v>52.207014470702063</v>
      </c>
      <c r="G226" s="21">
        <f>G206-Baseline!G206</f>
        <v>78.085091868305909</v>
      </c>
      <c r="H226" s="21">
        <f>H206-Baseline!H206</f>
        <v>103.88368084921613</v>
      </c>
      <c r="I226" s="21">
        <f>I206-Baseline!I206</f>
        <v>129.54116369374566</v>
      </c>
      <c r="J226" s="21">
        <f>J206-Baseline!J206</f>
        <v>154.84380019413479</v>
      </c>
      <c r="K226" s="21">
        <f>K206-Baseline!K206</f>
        <v>180.19529585200252</v>
      </c>
      <c r="L226" s="21">
        <f>L206-Baseline!L206</f>
        <v>205.60175287980044</v>
      </c>
      <c r="M226" s="21">
        <f>M206-Baseline!M206</f>
        <v>231.06976304655211</v>
      </c>
      <c r="N226" s="21">
        <f>N206-Baseline!N206</f>
        <v>256.60646791625254</v>
      </c>
      <c r="O226" s="21">
        <f>O206-Baseline!O206</f>
        <v>282.21962709693162</v>
      </c>
      <c r="P226" s="21">
        <f>P206-Baseline!P206</f>
        <v>307.89531772781839</v>
      </c>
      <c r="Q226" s="21">
        <f>Q206-Baseline!Q206</f>
        <v>333.62869070438268</v>
      </c>
      <c r="R226" s="21">
        <f>R206-Baseline!R206</f>
        <v>359.42369590311552</v>
      </c>
      <c r="S226" s="21">
        <f>S206-Baseline!S206</f>
        <v>385.28255690802837</v>
      </c>
      <c r="T226" s="21">
        <f>T206-Baseline!T206</f>
        <v>411.20950197946331</v>
      </c>
      <c r="U226" s="21">
        <f>U206-Baseline!U206</f>
        <v>437.20889058052842</v>
      </c>
      <c r="V226" s="21">
        <f>V206-Baseline!V206</f>
        <v>463.28522044060975</v>
      </c>
      <c r="W226" s="21">
        <f>W206-Baseline!W206</f>
        <v>489.44313507323136</v>
      </c>
      <c r="X226" s="21">
        <f>X206-Baseline!X206</f>
        <v>515.68743177260365</v>
      </c>
      <c r="Y226" s="21">
        <f>Y206-Baseline!Y206</f>
        <v>542.02307011964501</v>
      </c>
      <c r="Z226" s="21">
        <f>Z206-Baseline!Z206</f>
        <v>568.45518102604603</v>
      </c>
      <c r="AA226" s="21">
        <f>AA206-Baseline!AA206</f>
        <v>594.98907636046272</v>
      </c>
      <c r="AB226" s="21">
        <f>AB206-Baseline!AB206</f>
        <v>621.63025917491268</v>
      </c>
      <c r="AC226" s="21">
        <f>AC206-Baseline!AC206</f>
        <v>665.5434109346744</v>
      </c>
      <c r="AD226" s="21">
        <f>AD206-Baseline!AD206</f>
        <v>709.74656285043045</v>
      </c>
      <c r="AE226" s="21">
        <f>AE206-Baseline!AE206</f>
        <v>754.24709563685155</v>
      </c>
      <c r="AF226" s="21">
        <f>AF206-Baseline!AF206</f>
        <v>799.05243505917053</v>
      </c>
      <c r="AG226" s="21">
        <f>AG206-Baseline!AG206</f>
        <v>844.17023649827456</v>
      </c>
      <c r="AH226" s="21">
        <f>AH206-Baseline!AH206</f>
        <v>889.60860653549162</v>
      </c>
      <c r="AI226" s="21">
        <f>AI206-Baseline!AI206</f>
        <v>935.37639296051373</v>
      </c>
      <c r="AJ226" s="21">
        <f>AJ206-Baseline!AJ206</f>
        <v>979.5767795830277</v>
      </c>
      <c r="AK226" s="21">
        <f>AK206-Baseline!AK206</f>
        <v>1024.2180984844456</v>
      </c>
      <c r="AL226" s="21">
        <f>AL206-Baseline!AL206</f>
        <v>1069.3090742145744</v>
      </c>
      <c r="AM226" s="21">
        <f>AM206-Baseline!AM206</f>
        <v>1114.8589257149065</v>
      </c>
      <c r="AN226" s="21">
        <f>AN206-Baseline!AN206</f>
        <v>1160.8773724635512</v>
      </c>
      <c r="AO226" s="21">
        <f>AO206-Baseline!AO206</f>
        <v>1207.3746384058659</v>
      </c>
      <c r="AP226" s="21">
        <f>AP206-Baseline!AP206</f>
        <v>1254.3614996639476</v>
      </c>
      <c r="AQ226" s="21">
        <f>AQ206-Baseline!AQ206</f>
        <v>1301.8493169767321</v>
      </c>
      <c r="AR226" s="21">
        <f>AR206-Baseline!AR206</f>
        <v>1349.8500650564022</v>
      </c>
      <c r="AS226" s="21">
        <f>AS206-Baseline!AS206</f>
        <v>1398.3763655145278</v>
      </c>
      <c r="AT226" s="21">
        <f>AT206-Baseline!AT206</f>
        <v>1447.4415254844412</v>
      </c>
      <c r="AU226" s="21">
        <f>AU206-Baseline!AU206</f>
        <v>1497.0595801767838</v>
      </c>
      <c r="AV226" s="21">
        <f>AV206-Baseline!AV206</f>
        <v>1547.2453361756861</v>
      </c>
      <c r="AW226" s="21">
        <f>AW206-Baseline!AW206</f>
        <v>1598.0144181928283</v>
      </c>
      <c r="AX226" s="21">
        <f>AX206-Baseline!AX206</f>
        <v>1649.3833198972441</v>
      </c>
      <c r="AY226" s="21">
        <f>AY206-Baseline!AY206</f>
        <v>1701.3694586923389</v>
      </c>
      <c r="AZ226" s="21">
        <f>AZ206-Baseline!AZ206</f>
        <v>1753.9912343769051</v>
      </c>
      <c r="BA226" s="21">
        <f>BA206-Baseline!BA206</f>
        <v>1807.2680920315372</v>
      </c>
      <c r="BB226" s="21">
        <f>BB206-Baseline!BB206</f>
        <v>1861.2154121152951</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505</v>
      </c>
      <c r="C229" s="57"/>
      <c r="D229" s="56" t="s">
        <v>389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6570CE97-09CB-477D-B04C-F17394CE97D4}">
      <formula1>"Y,N"</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2665BAA7-F4A4-49A0-BEA0-B50C01CAA653}">
          <x14:formula1>
            <xm:f>'Fixed Data'!$E$55:$E$58</xm:f>
          </x14:formula1>
          <xm:sqref>B143:B149 B163:B169</xm:sqref>
        </x14:dataValidation>
        <x14:dataValidation type="list" allowBlank="1" showInputMessage="1" showErrorMessage="1" xr:uid="{43F81542-2E66-44CF-ABDE-8E52959021E9}">
          <x14:formula1>
            <xm:f>'Fixed Data'!$C$64:$C$65</xm:f>
          </x14:formula1>
          <xm:sqref>B66:B70</xm:sqref>
        </x14:dataValidation>
        <x14:dataValidation type="list" allowBlank="1" showInputMessage="1" showErrorMessage="1" xr:uid="{DE8E6ED3-C986-4B0C-8BF0-BB42C9FB5FE7}">
          <x14:formula1>
            <xm:f>'Fixed Data'!$C$55:$C$61</xm:f>
          </x14:formula1>
          <xm:sqref>C54:C63</xm:sqref>
        </x14:dataValidation>
        <x14:dataValidation type="list" allowBlank="1" showInputMessage="1" showErrorMessage="1" xr:uid="{B10AECE2-215A-4BA7-85F6-5EFB7034CF63}">
          <x14:formula1>
            <xm:f>'Fixed Data'!$A$55:$A$78</xm:f>
          </x14:formula1>
          <xm:sqref>B54:B63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59999389629810485"/>
  </sheetPr>
  <dimension ref="A1:N31"/>
  <sheetViews>
    <sheetView topLeftCell="A7" zoomScale="85" zoomScaleNormal="85" workbookViewId="0">
      <selection activeCell="C10" sqref="C10:N10"/>
    </sheetView>
  </sheetViews>
  <sheetFormatPr defaultColWidth="9" defaultRowHeight="13.5"/>
  <cols>
    <col min="1" max="1" width="35.765625" style="41" bestFit="1" customWidth="1"/>
    <col min="2" max="2" width="49.61328125" style="41" customWidth="1"/>
    <col min="3" max="3" width="6.4609375" style="41" customWidth="1"/>
    <col min="4" max="4" width="12.4609375" style="41" customWidth="1"/>
    <col min="5" max="5" width="10" style="41" customWidth="1"/>
    <col min="6" max="13" width="14.4609375" style="41" customWidth="1"/>
    <col min="14" max="14" width="9.61328125" style="41" customWidth="1"/>
    <col min="15" max="16384" width="9" style="41"/>
  </cols>
  <sheetData>
    <row r="1" spans="1:14" s="345" customFormat="1" ht="56.9" customHeight="1"/>
    <row r="2" spans="1:14">
      <c r="A2" s="40"/>
    </row>
    <row r="3" spans="1:14">
      <c r="A3" s="40"/>
    </row>
    <row r="4" spans="1:14">
      <c r="A4" s="42" t="s">
        <v>77</v>
      </c>
      <c r="B4" s="42" t="s">
        <v>78</v>
      </c>
      <c r="C4" s="346" t="s">
        <v>79</v>
      </c>
      <c r="D4" s="346"/>
      <c r="E4" s="346"/>
      <c r="F4" s="346"/>
      <c r="G4" s="346"/>
      <c r="H4" s="346"/>
      <c r="I4" s="346"/>
      <c r="J4" s="346"/>
      <c r="K4" s="346"/>
      <c r="L4" s="346"/>
      <c r="M4" s="346"/>
      <c r="N4" s="346"/>
    </row>
    <row r="5" spans="1:14" ht="72.400000000000006" customHeight="1">
      <c r="A5" s="94" t="s">
        <v>80</v>
      </c>
      <c r="B5" s="43" t="s">
        <v>81</v>
      </c>
      <c r="C5" s="348" t="s">
        <v>82</v>
      </c>
      <c r="D5" s="351"/>
      <c r="E5" s="351"/>
      <c r="F5" s="351"/>
      <c r="G5" s="351"/>
      <c r="H5" s="351"/>
      <c r="I5" s="351"/>
      <c r="J5" s="351"/>
      <c r="K5" s="351"/>
      <c r="L5" s="351"/>
      <c r="M5" s="351"/>
      <c r="N5" s="352"/>
    </row>
    <row r="6" spans="1:14" ht="83.65" customHeight="1">
      <c r="A6" s="95" t="s">
        <v>83</v>
      </c>
      <c r="B6" s="43" t="s">
        <v>84</v>
      </c>
      <c r="C6" s="347" t="s">
        <v>85</v>
      </c>
      <c r="D6" s="343"/>
      <c r="E6" s="343"/>
      <c r="F6" s="343"/>
      <c r="G6" s="343"/>
      <c r="H6" s="343"/>
      <c r="I6" s="343"/>
      <c r="J6" s="343"/>
      <c r="K6" s="343"/>
      <c r="L6" s="343"/>
      <c r="M6" s="343"/>
      <c r="N6" s="343"/>
    </row>
    <row r="7" spans="1:14" ht="70.900000000000006" customHeight="1">
      <c r="A7" s="96" t="s">
        <v>13</v>
      </c>
      <c r="B7" s="43" t="s">
        <v>86</v>
      </c>
      <c r="C7" s="343" t="s">
        <v>87</v>
      </c>
      <c r="D7" s="343"/>
      <c r="E7" s="343"/>
      <c r="F7" s="343"/>
      <c r="G7" s="343"/>
      <c r="H7" s="343"/>
      <c r="I7" s="343"/>
      <c r="J7" s="343"/>
      <c r="K7" s="343"/>
      <c r="L7" s="343"/>
      <c r="M7" s="343"/>
      <c r="N7" s="343"/>
    </row>
    <row r="8" spans="1:14" ht="158.65" customHeight="1">
      <c r="A8" s="95" t="s">
        <v>88</v>
      </c>
      <c r="B8" s="43" t="s">
        <v>89</v>
      </c>
      <c r="C8" s="343" t="s">
        <v>90</v>
      </c>
      <c r="D8" s="343"/>
      <c r="E8" s="343"/>
      <c r="F8" s="343"/>
      <c r="G8" s="343"/>
      <c r="H8" s="343"/>
      <c r="I8" s="343"/>
      <c r="J8" s="343"/>
      <c r="K8" s="343"/>
      <c r="L8" s="343"/>
      <c r="M8" s="343"/>
      <c r="N8" s="343"/>
    </row>
    <row r="9" spans="1:14" ht="105" customHeight="1">
      <c r="A9" s="97" t="s">
        <v>91</v>
      </c>
      <c r="B9" s="43" t="s">
        <v>92</v>
      </c>
      <c r="C9" s="343" t="s">
        <v>93</v>
      </c>
      <c r="D9" s="343"/>
      <c r="E9" s="343"/>
      <c r="F9" s="343"/>
      <c r="G9" s="343"/>
      <c r="H9" s="343"/>
      <c r="I9" s="343"/>
      <c r="J9" s="343"/>
      <c r="K9" s="343"/>
      <c r="L9" s="343"/>
      <c r="M9" s="343"/>
      <c r="N9" s="343"/>
    </row>
    <row r="10" spans="1:14" ht="105" customHeight="1">
      <c r="A10" s="157" t="s">
        <v>94</v>
      </c>
      <c r="B10" s="43" t="s">
        <v>95</v>
      </c>
      <c r="C10" s="348" t="s">
        <v>96</v>
      </c>
      <c r="D10" s="349"/>
      <c r="E10" s="349"/>
      <c r="F10" s="349"/>
      <c r="G10" s="349"/>
      <c r="H10" s="349"/>
      <c r="I10" s="349"/>
      <c r="J10" s="349"/>
      <c r="K10" s="349"/>
      <c r="L10" s="349"/>
      <c r="M10" s="349"/>
      <c r="N10" s="350"/>
    </row>
    <row r="11" spans="1:14" ht="384" customHeight="1">
      <c r="A11" s="98" t="s">
        <v>97</v>
      </c>
      <c r="B11" s="43" t="s">
        <v>98</v>
      </c>
      <c r="C11" s="343" t="s">
        <v>99</v>
      </c>
      <c r="D11" s="344"/>
      <c r="E11" s="344"/>
      <c r="F11" s="344"/>
      <c r="G11" s="344"/>
      <c r="H11" s="344"/>
      <c r="I11" s="344"/>
      <c r="J11" s="344"/>
      <c r="K11" s="344"/>
      <c r="L11" s="344"/>
      <c r="M11" s="344"/>
      <c r="N11" s="344"/>
    </row>
    <row r="12" spans="1:14" ht="122.25" customHeight="1">
      <c r="A12" s="229" t="s">
        <v>100</v>
      </c>
      <c r="B12" s="156" t="s">
        <v>101</v>
      </c>
      <c r="C12" s="341" t="s">
        <v>102</v>
      </c>
      <c r="D12" s="342"/>
      <c r="E12" s="342"/>
      <c r="F12" s="342"/>
      <c r="G12" s="342"/>
      <c r="H12" s="342"/>
      <c r="I12" s="342"/>
      <c r="J12" s="342"/>
      <c r="K12" s="342"/>
      <c r="L12" s="342"/>
      <c r="M12" s="342"/>
      <c r="N12" s="342"/>
    </row>
    <row r="14" spans="1:14">
      <c r="A14" s="99" t="s">
        <v>103</v>
      </c>
      <c r="B14" s="5" t="s">
        <v>104</v>
      </c>
    </row>
    <row r="15" spans="1:14">
      <c r="A15" s="102" t="s">
        <v>105</v>
      </c>
      <c r="B15" s="39"/>
    </row>
    <row r="16" spans="1:14">
      <c r="A16" s="100" t="s">
        <v>106</v>
      </c>
      <c r="B16" s="22"/>
    </row>
    <row r="17" spans="1:2">
      <c r="A17" s="103" t="s">
        <v>107</v>
      </c>
      <c r="B17" s="103"/>
    </row>
    <row r="18" spans="1:2">
      <c r="A18" s="101" t="s">
        <v>108</v>
      </c>
      <c r="B18" s="11"/>
    </row>
    <row r="19" spans="1:2">
      <c r="A19" s="104" t="s">
        <v>109</v>
      </c>
      <c r="B19" s="104"/>
    </row>
    <row r="31" spans="1:2" ht="12.75" customHeight="1"/>
  </sheetData>
  <mergeCells count="10">
    <mergeCell ref="C12:N12"/>
    <mergeCell ref="C11:N11"/>
    <mergeCell ref="A1:XFD1"/>
    <mergeCell ref="C4:N4"/>
    <mergeCell ref="C6:N6"/>
    <mergeCell ref="C7:N7"/>
    <mergeCell ref="C9:N9"/>
    <mergeCell ref="C10:N10"/>
    <mergeCell ref="C8:N8"/>
    <mergeCell ref="C5:N5"/>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BCE9B-324F-4B62-8E1C-6BBF2C876572}">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506</v>
      </c>
    </row>
    <row r="2" spans="1:19">
      <c r="A2" s="467" t="s">
        <v>507</v>
      </c>
      <c r="B2" s="467"/>
      <c r="C2" s="467"/>
      <c r="D2" s="467"/>
      <c r="E2" s="467"/>
      <c r="F2" s="467"/>
      <c r="G2" s="467"/>
      <c r="H2" s="467"/>
      <c r="I2" s="467"/>
      <c r="J2" s="467"/>
      <c r="K2" s="467"/>
      <c r="L2" s="467"/>
      <c r="M2" s="467"/>
      <c r="N2" s="467"/>
      <c r="O2" s="467"/>
      <c r="P2" s="467"/>
      <c r="Q2" s="467"/>
      <c r="R2" s="467"/>
      <c r="S2" s="467"/>
    </row>
    <row r="3" spans="1:19">
      <c r="A3" s="467"/>
      <c r="B3" s="467"/>
      <c r="C3" s="467"/>
      <c r="D3" s="467"/>
      <c r="E3" s="467"/>
      <c r="F3" s="467"/>
      <c r="G3" s="467"/>
      <c r="H3" s="467"/>
      <c r="I3" s="467"/>
      <c r="J3" s="467"/>
      <c r="K3" s="467"/>
      <c r="L3" s="467"/>
      <c r="M3" s="467"/>
      <c r="N3" s="467"/>
      <c r="O3" s="467"/>
      <c r="P3" s="467"/>
      <c r="Q3" s="467"/>
      <c r="R3" s="467"/>
      <c r="S3" s="467"/>
    </row>
    <row r="4" spans="1:19">
      <c r="A4" s="467"/>
      <c r="B4" s="467"/>
      <c r="C4" s="467"/>
      <c r="D4" s="467"/>
      <c r="E4" s="467"/>
      <c r="F4" s="467"/>
      <c r="G4" s="467"/>
      <c r="H4" s="467"/>
      <c r="I4" s="467"/>
      <c r="J4" s="467"/>
      <c r="K4" s="467"/>
      <c r="L4" s="467"/>
      <c r="M4" s="467"/>
      <c r="N4" s="467"/>
      <c r="O4" s="467"/>
      <c r="P4" s="467"/>
      <c r="Q4" s="467"/>
      <c r="R4" s="467"/>
      <c r="S4" s="467"/>
    </row>
    <row r="19" spans="1:19">
      <c r="A19" s="4" t="s">
        <v>509</v>
      </c>
    </row>
    <row r="20" spans="1:19">
      <c r="A20" s="467" t="s">
        <v>510</v>
      </c>
      <c r="B20" s="467"/>
      <c r="C20" s="467"/>
      <c r="D20" s="467"/>
      <c r="E20" s="467"/>
      <c r="F20" s="467"/>
      <c r="G20" s="467"/>
      <c r="H20" s="467"/>
      <c r="I20" s="467"/>
      <c r="J20" s="467"/>
      <c r="K20" s="467"/>
      <c r="L20" s="467"/>
      <c r="M20" s="467"/>
      <c r="N20" s="467"/>
      <c r="O20" s="467"/>
      <c r="P20" s="467"/>
      <c r="Q20" s="467"/>
      <c r="R20" s="467"/>
      <c r="S20" s="467"/>
    </row>
    <row r="21" spans="1:19" ht="25.5" customHeight="1">
      <c r="A21" s="467"/>
      <c r="B21" s="467"/>
      <c r="C21" s="467"/>
      <c r="D21" s="467"/>
      <c r="E21" s="467"/>
      <c r="F21" s="467"/>
      <c r="G21" s="467"/>
      <c r="H21" s="467"/>
      <c r="I21" s="467"/>
      <c r="J21" s="467"/>
      <c r="K21" s="467"/>
      <c r="L21" s="467"/>
      <c r="M21" s="467"/>
      <c r="N21" s="467"/>
      <c r="O21" s="467"/>
      <c r="P21" s="467"/>
      <c r="Q21" s="467"/>
      <c r="R21" s="467"/>
      <c r="S21" s="467"/>
    </row>
    <row r="23" spans="1:19">
      <c r="A23" s="158" t="s">
        <v>492</v>
      </c>
      <c r="B23" s="401"/>
      <c r="C23" s="401"/>
      <c r="D23" s="401"/>
      <c r="E23" s="401"/>
      <c r="F23" s="401"/>
      <c r="G23" s="401"/>
      <c r="H23" s="401"/>
      <c r="I23" s="401"/>
      <c r="J23" s="401"/>
      <c r="K23" s="401"/>
      <c r="L23" s="401"/>
      <c r="M23" s="401"/>
      <c r="N23" s="401"/>
      <c r="O23" s="401"/>
      <c r="P23" s="401"/>
      <c r="Q23" s="401"/>
      <c r="R23" s="401"/>
      <c r="S23" s="401"/>
    </row>
    <row r="24" spans="1:19">
      <c r="A24" s="158" t="s">
        <v>493</v>
      </c>
      <c r="B24" s="401"/>
      <c r="C24" s="401"/>
      <c r="D24" s="401"/>
      <c r="E24" s="401"/>
      <c r="F24" s="401"/>
      <c r="G24" s="401"/>
      <c r="H24" s="401"/>
      <c r="I24" s="401"/>
      <c r="J24" s="401"/>
      <c r="K24" s="401"/>
      <c r="L24" s="401"/>
      <c r="M24" s="401"/>
      <c r="N24" s="401"/>
      <c r="O24" s="401"/>
      <c r="P24" s="401"/>
      <c r="Q24" s="401"/>
      <c r="R24" s="401"/>
      <c r="S24" s="401"/>
    </row>
    <row r="25" spans="1:19">
      <c r="A25" s="159" t="s">
        <v>395</v>
      </c>
      <c r="B25" s="401"/>
      <c r="C25" s="401"/>
      <c r="D25" s="401"/>
      <c r="E25" s="401"/>
      <c r="F25" s="401"/>
      <c r="G25" s="401"/>
      <c r="H25" s="401"/>
      <c r="I25" s="401"/>
      <c r="J25" s="401"/>
      <c r="K25" s="401"/>
      <c r="L25" s="401"/>
      <c r="M25" s="401"/>
      <c r="N25" s="401"/>
      <c r="O25" s="401"/>
      <c r="P25" s="401"/>
      <c r="Q25" s="401"/>
      <c r="R25" s="401"/>
      <c r="S25" s="401"/>
    </row>
    <row r="26" spans="1:19">
      <c r="A26" s="159" t="s">
        <v>471</v>
      </c>
      <c r="B26" s="401"/>
      <c r="C26" s="401"/>
      <c r="D26" s="401"/>
      <c r="E26" s="401"/>
      <c r="F26" s="401"/>
      <c r="G26" s="401"/>
      <c r="H26" s="401"/>
      <c r="I26" s="401"/>
      <c r="J26" s="401"/>
      <c r="K26" s="401"/>
      <c r="L26" s="401"/>
      <c r="M26" s="401"/>
      <c r="N26" s="401"/>
      <c r="O26" s="401"/>
      <c r="P26" s="401"/>
      <c r="Q26" s="401"/>
      <c r="R26" s="401"/>
      <c r="S26" s="401"/>
    </row>
    <row r="27" spans="1:19">
      <c r="A27" s="159" t="s">
        <v>472</v>
      </c>
      <c r="B27" s="401"/>
      <c r="C27" s="401"/>
      <c r="D27" s="401"/>
      <c r="E27" s="401"/>
      <c r="F27" s="401"/>
      <c r="G27" s="401"/>
      <c r="H27" s="401"/>
      <c r="I27" s="401"/>
      <c r="J27" s="401"/>
      <c r="K27" s="401"/>
      <c r="L27" s="401"/>
      <c r="M27" s="401"/>
      <c r="N27" s="401"/>
      <c r="O27" s="401"/>
      <c r="P27" s="401"/>
      <c r="Q27" s="401"/>
      <c r="R27" s="401"/>
      <c r="S27" s="401"/>
    </row>
    <row r="31" spans="1:19">
      <c r="A31" s="4" t="s">
        <v>514</v>
      </c>
    </row>
    <row r="32" spans="1:19">
      <c r="A32" t="s">
        <v>515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249977111117893"/>
  </sheetPr>
  <dimension ref="B1:AG74"/>
  <sheetViews>
    <sheetView topLeftCell="V4" zoomScaleNormal="100" workbookViewId="0">
      <selection activeCell="AD9" sqref="AD9:AF12"/>
    </sheetView>
  </sheetViews>
  <sheetFormatPr defaultColWidth="8.84375" defaultRowHeight="13.5"/>
  <cols>
    <col min="1" max="1" width="8.84375" style="41" customWidth="1"/>
    <col min="2" max="2" width="3.4609375" style="41" customWidth="1"/>
    <col min="3" max="3" width="10.23046875" style="41" bestFit="1" customWidth="1"/>
    <col min="4" max="4" width="43.4609375" style="41" customWidth="1"/>
    <col min="5" max="5" width="10.61328125" style="41" customWidth="1"/>
    <col min="6" max="6" width="12.3828125" style="41" customWidth="1"/>
    <col min="7" max="7" width="12.61328125" style="41" customWidth="1"/>
    <col min="8" max="8" width="11.3828125" style="41" customWidth="1"/>
    <col min="9" max="11" width="8.84375" style="41" customWidth="1"/>
    <col min="12" max="14" width="8.84375" style="67" customWidth="1"/>
    <col min="15" max="15" width="3.4609375" style="67" customWidth="1"/>
    <col min="22" max="22" width="3.4609375" style="67" customWidth="1"/>
    <col min="29" max="29" width="5.84375" customWidth="1"/>
    <col min="30" max="31" width="45.4609375" style="67" customWidth="1"/>
    <col min="32" max="32" width="59.15234375" style="41" customWidth="1"/>
    <col min="33" max="16384" width="8.84375" style="41"/>
  </cols>
  <sheetData>
    <row r="1" spans="2:33" ht="56.9" customHeight="1" thickBot="1">
      <c r="L1" s="41"/>
      <c r="M1" s="41"/>
      <c r="N1" s="41"/>
      <c r="O1" s="41"/>
      <c r="P1" s="79"/>
      <c r="Q1" s="79"/>
      <c r="R1" s="79"/>
      <c r="S1" s="79"/>
      <c r="T1" s="79"/>
      <c r="U1" s="79"/>
      <c r="V1" s="41"/>
      <c r="W1" s="79"/>
      <c r="X1" s="79"/>
      <c r="Y1" s="79"/>
      <c r="Z1" s="79"/>
      <c r="AA1" s="79"/>
      <c r="AB1" s="79"/>
      <c r="AC1" s="79"/>
      <c r="AD1" s="41"/>
      <c r="AE1" s="41"/>
    </row>
    <row r="2" spans="2:33" ht="10.15" customHeight="1">
      <c r="B2" s="61"/>
      <c r="C2" s="62"/>
      <c r="D2" s="62"/>
      <c r="E2" s="62"/>
      <c r="F2" s="62"/>
      <c r="G2" s="62"/>
      <c r="H2" s="62"/>
      <c r="I2" s="62"/>
      <c r="J2" s="62"/>
      <c r="K2" s="62"/>
      <c r="L2" s="62"/>
      <c r="M2" s="62"/>
      <c r="N2" s="62"/>
      <c r="O2" s="62"/>
      <c r="P2" s="41"/>
      <c r="Q2" s="41"/>
      <c r="R2" s="41"/>
      <c r="S2" s="41"/>
      <c r="T2" s="41"/>
      <c r="U2" s="41"/>
      <c r="V2" s="62"/>
      <c r="W2" s="41"/>
      <c r="X2" s="41"/>
      <c r="Y2" s="41"/>
      <c r="Z2" s="41"/>
      <c r="AA2" s="41"/>
      <c r="AB2" s="41"/>
      <c r="AC2" s="41"/>
      <c r="AD2" s="62"/>
      <c r="AE2" s="62"/>
      <c r="AF2" s="62"/>
      <c r="AG2" s="63"/>
    </row>
    <row r="3" spans="2:33">
      <c r="B3" s="64"/>
      <c r="C3" s="65" t="s">
        <v>110</v>
      </c>
      <c r="L3" s="41"/>
      <c r="M3" s="41"/>
      <c r="N3" s="41"/>
      <c r="O3" s="41"/>
      <c r="P3" s="41"/>
      <c r="Q3" s="41"/>
      <c r="R3" s="41"/>
      <c r="S3" s="41"/>
      <c r="T3" s="41"/>
      <c r="U3" s="41"/>
      <c r="V3" s="41"/>
      <c r="W3" s="41"/>
      <c r="X3" s="41"/>
      <c r="Y3" s="41"/>
      <c r="Z3" s="41"/>
      <c r="AA3" s="41"/>
      <c r="AB3" s="41"/>
      <c r="AC3" s="41"/>
      <c r="AD3" s="41"/>
      <c r="AE3" s="41"/>
      <c r="AG3" s="66"/>
    </row>
    <row r="4" spans="2:33">
      <c r="B4" s="64"/>
      <c r="C4" s="65"/>
      <c r="I4" s="353" t="s">
        <v>111</v>
      </c>
      <c r="J4" s="345"/>
      <c r="K4" s="345"/>
      <c r="L4" s="345"/>
      <c r="M4" s="345"/>
      <c r="N4" s="345"/>
      <c r="O4" s="41"/>
      <c r="P4" s="353" t="s">
        <v>112</v>
      </c>
      <c r="Q4" s="345"/>
      <c r="R4" s="345"/>
      <c r="S4" s="345"/>
      <c r="T4" s="345"/>
      <c r="U4" s="345"/>
      <c r="V4" s="41"/>
      <c r="W4" s="353" t="s">
        <v>113</v>
      </c>
      <c r="X4" s="345"/>
      <c r="Y4" s="345"/>
      <c r="Z4" s="345"/>
      <c r="AA4" s="345"/>
      <c r="AB4" s="345"/>
      <c r="AC4" s="41"/>
      <c r="AD4" s="41"/>
      <c r="AE4" s="41"/>
      <c r="AG4" s="66"/>
    </row>
    <row r="5" spans="2:33">
      <c r="B5" s="64"/>
      <c r="C5" s="65" t="s">
        <v>114</v>
      </c>
      <c r="P5" s="41"/>
      <c r="Q5" s="41"/>
      <c r="R5" s="41"/>
      <c r="S5" s="41"/>
      <c r="T5" s="41"/>
      <c r="U5" s="41"/>
      <c r="W5" s="41"/>
      <c r="X5" s="41"/>
      <c r="Y5" s="41"/>
      <c r="Z5" s="41"/>
      <c r="AA5" s="41"/>
      <c r="AB5" s="41"/>
      <c r="AC5" s="41"/>
      <c r="AG5" s="66"/>
    </row>
    <row r="6" spans="2:33">
      <c r="B6" s="64"/>
      <c r="H6" s="68"/>
      <c r="I6" s="357" t="s">
        <v>115</v>
      </c>
      <c r="J6" s="358"/>
      <c r="K6" s="358"/>
      <c r="L6" s="358"/>
      <c r="M6" s="358"/>
      <c r="N6" s="359"/>
      <c r="O6" s="76"/>
      <c r="P6" s="357" t="s">
        <v>115</v>
      </c>
      <c r="Q6" s="358"/>
      <c r="R6" s="358"/>
      <c r="S6" s="358"/>
      <c r="T6" s="358"/>
      <c r="U6" s="359"/>
      <c r="V6" s="76"/>
      <c r="W6" s="357" t="s">
        <v>115</v>
      </c>
      <c r="X6" s="358"/>
      <c r="Y6" s="358"/>
      <c r="Z6" s="358"/>
      <c r="AA6" s="358"/>
      <c r="AB6" s="359"/>
      <c r="AC6" s="41"/>
      <c r="AD6" s="41"/>
      <c r="AG6" s="66"/>
    </row>
    <row r="7" spans="2:33" ht="33.75" customHeight="1">
      <c r="B7" s="64"/>
      <c r="C7" s="69" t="s">
        <v>116</v>
      </c>
      <c r="D7" s="69" t="s">
        <v>117</v>
      </c>
      <c r="E7" s="70" t="s">
        <v>118</v>
      </c>
      <c r="F7" s="354" t="s">
        <v>119</v>
      </c>
      <c r="G7" s="356"/>
      <c r="H7" s="71" t="s">
        <v>120</v>
      </c>
      <c r="I7" s="69">
        <v>2035</v>
      </c>
      <c r="J7" s="69">
        <v>2040</v>
      </c>
      <c r="K7" s="69">
        <v>2045</v>
      </c>
      <c r="L7" s="69">
        <v>2050</v>
      </c>
      <c r="M7" s="69">
        <v>2060</v>
      </c>
      <c r="N7" s="69">
        <v>2070</v>
      </c>
      <c r="O7" s="76"/>
      <c r="P7" s="69">
        <v>2035</v>
      </c>
      <c r="Q7" s="69">
        <v>2040</v>
      </c>
      <c r="R7" s="69">
        <v>2045</v>
      </c>
      <c r="S7" s="69">
        <v>2050</v>
      </c>
      <c r="T7" s="69">
        <v>2060</v>
      </c>
      <c r="U7" s="69">
        <v>2070</v>
      </c>
      <c r="V7" s="76"/>
      <c r="W7" s="69">
        <v>2035</v>
      </c>
      <c r="X7" s="69">
        <v>2040</v>
      </c>
      <c r="Y7" s="69">
        <v>2045</v>
      </c>
      <c r="Z7" s="69">
        <v>2050</v>
      </c>
      <c r="AA7" s="69">
        <v>2060</v>
      </c>
      <c r="AB7" s="69">
        <v>2070</v>
      </c>
      <c r="AC7" s="41"/>
      <c r="AD7" s="70" t="s">
        <v>121</v>
      </c>
      <c r="AE7" s="70" t="s">
        <v>122</v>
      </c>
      <c r="AF7" s="70" t="s">
        <v>123</v>
      </c>
      <c r="AG7" s="66"/>
    </row>
    <row r="8" spans="2:33" ht="23">
      <c r="B8" s="64"/>
      <c r="C8" s="69"/>
      <c r="D8" s="69"/>
      <c r="E8" s="70"/>
      <c r="F8" s="70" t="s">
        <v>124</v>
      </c>
      <c r="G8" s="70" t="s">
        <v>125</v>
      </c>
      <c r="H8" s="71"/>
      <c r="I8" s="69"/>
      <c r="J8" s="69"/>
      <c r="K8" s="69"/>
      <c r="L8" s="69"/>
      <c r="M8" s="69"/>
      <c r="N8" s="69"/>
      <c r="O8" s="76"/>
      <c r="V8" s="76"/>
      <c r="AC8" s="41"/>
      <c r="AD8" s="70"/>
      <c r="AE8" s="70"/>
      <c r="AF8" s="70"/>
      <c r="AG8" s="66"/>
    </row>
    <row r="9" spans="2:33">
      <c r="B9" s="64"/>
      <c r="C9" s="72" t="s">
        <v>126</v>
      </c>
      <c r="D9" s="37" t="str" cm="1">
        <f t="array" aca="1" ref="D9" ca="1">INDIRECT("'" &amp; $C9 &amp;"'!" &amp; "B4")</f>
        <v>Baseline Do Minimum</v>
      </c>
      <c r="E9" s="37" t="str" cm="1">
        <f t="array" aca="1" ref="E9" ca="1">INDIRECT("'" &amp; $C9 &amp;"'!" &amp; "B7")</f>
        <v>N</v>
      </c>
      <c r="F9" s="37">
        <f ca="1">SUM(INDIRECT("'" &amp; $C9 &amp;"'!" &amp; "B26:F26"))</f>
        <v>0</v>
      </c>
      <c r="G9" s="37">
        <f ca="1">SUM(INDIRECT("'" &amp; $C9 &amp;"'!" &amp; "B27:F27"))</f>
        <v>-5.3323282514448636</v>
      </c>
      <c r="H9" s="37" t="str" cm="1">
        <f t="array" aca="1" ref="H9" ca="1">INDIRECT("'" &amp; $C9 &amp;"'!" &amp; "B8")</f>
        <v>CV5.04</v>
      </c>
      <c r="I9" s="37" cm="1">
        <f t="array" aca="1" ref="I9" ca="1">INDIRECT("'" &amp; $C9 &amp;"'!" &amp; "B13")</f>
        <v>-204.02677007826685</v>
      </c>
      <c r="J9" s="37" cm="1">
        <f t="array" aca="1" ref="J9" ca="1">INDIRECT("'" &amp; $C9 &amp;"'!" &amp; "B14")</f>
        <v>-318.30633613568943</v>
      </c>
      <c r="K9" s="37" cm="1">
        <f t="array" aca="1" ref="K9" ca="1">INDIRECT("'" &amp; $C9 &amp;"'!" &amp; "B15")</f>
        <v>-434.92686581996611</v>
      </c>
      <c r="L9" s="37" cm="1">
        <f t="array" aca="1" ref="L9" ca="1">INDIRECT("'" &amp; $C9 &amp;"'!" &amp; "B16")</f>
        <v>-554.34335011459973</v>
      </c>
      <c r="M9" s="277" cm="1">
        <f t="array" aca="1" ref="M9" ca="1">INDIRECT("'" &amp; $C9 &amp;"'!" &amp; "B17")</f>
        <v>-978.3868697906704</v>
      </c>
      <c r="N9" s="277" cm="1">
        <f t="array" aca="1" ref="N9" ca="1">INDIRECT("'" &amp; $C9 &amp;"'!" &amp; "B18")</f>
        <v>-1434.5832605726491</v>
      </c>
      <c r="O9" s="76"/>
      <c r="P9" s="37" cm="1">
        <f t="array" aca="1" ref="P9" ca="1">INDIRECT("'" &amp; $C9 &amp;"'!" &amp; "D13")</f>
        <v>-176.98378606593423</v>
      </c>
      <c r="Q9" s="37" cm="1">
        <f t="array" aca="1" ref="Q9" ca="1">INDIRECT("'" &amp; $C9 &amp;"'!" &amp; "D14")</f>
        <v>-277.22851724558859</v>
      </c>
      <c r="R9" s="37" cm="1">
        <f t="array" aca="1" ref="R9" ca="1">INDIRECT("'" &amp; $C9 &amp;"'!" &amp; "D15")</f>
        <v>-380.43116081378525</v>
      </c>
      <c r="S9" s="37" cm="1">
        <f t="array" aca="1" ref="S9" ca="1">INDIRECT("'" &amp; $C9 &amp;"'!" &amp; "D16")</f>
        <v>-487.04603862121542</v>
      </c>
      <c r="T9" s="277" cm="1">
        <f t="array" aca="1" ref="T9" ca="1">INDIRECT("'" &amp; $C9 &amp;"'!" &amp; "D17")</f>
        <v>-887.23356950508753</v>
      </c>
      <c r="U9" s="277" cm="1">
        <f t="array" aca="1" ref="U9" ca="1">INDIRECT("'" &amp; $C9 &amp;"'!" &amp; "D18")</f>
        <v>-1321.3109122752116</v>
      </c>
      <c r="V9" s="76"/>
      <c r="W9" s="37" cm="1">
        <f t="array" aca="1" ref="W9" ca="1">INDIRECT("'" &amp; $C9 &amp;"'!" &amp; "F13")</f>
        <v>-231.06976304655211</v>
      </c>
      <c r="X9" s="37" cm="1">
        <f t="array" aca="1" ref="X9" ca="1">INDIRECT("'" &amp; $C9 &amp;"'!" &amp; "F14")</f>
        <v>-359.42369590311552</v>
      </c>
      <c r="Y9" s="37" cm="1">
        <f t="array" aca="1" ref="Y9" ca="1">INDIRECT("'" &amp; $C9 &amp;"'!" &amp; "F15")</f>
        <v>-489.44313507323136</v>
      </c>
      <c r="Z9" s="37" cm="1">
        <f t="array" aca="1" ref="Z9" ca="1">INDIRECT("'" &amp; $C9 &amp;"'!" &amp; "F16")</f>
        <v>-621.63025917491268</v>
      </c>
      <c r="AA9" s="277" cm="1">
        <f t="array" aca="1" ref="AA9" ca="1">INDIRECT("'" &amp; $C9 &amp;"'!" &amp; "F17")</f>
        <v>-1069.3090742145744</v>
      </c>
      <c r="AB9" s="277" cm="1">
        <f t="array" aca="1" ref="AB9" ca="1">INDIRECT("'" &amp; $C9 &amp;"'!" &amp; "F18")</f>
        <v>-1547.2453361756861</v>
      </c>
      <c r="AC9" s="41"/>
      <c r="AD9" s="84" t="s">
        <v>127</v>
      </c>
      <c r="AE9" s="84" t="s">
        <v>128</v>
      </c>
      <c r="AF9" s="84" t="s">
        <v>129</v>
      </c>
      <c r="AG9" s="66"/>
    </row>
    <row r="10" spans="2:33">
      <c r="B10" s="64"/>
      <c r="C10" s="72" t="s">
        <v>130</v>
      </c>
      <c r="D10" s="37" t="str" cm="1">
        <f t="array" aca="1" ref="D10" ca="1">INDIRECT("'" &amp; $C10 &amp;"'!" &amp; "B4")</f>
        <v>Prefered Option</v>
      </c>
      <c r="E10" s="37" t="str" cm="1">
        <f t="array" aca="1" ref="E10" ca="1">IF(ISTEXT($D10),INDIRECT("'" &amp; $C10 &amp;"'!" &amp; "B7"),"")</f>
        <v>Y</v>
      </c>
      <c r="F10" s="37">
        <f t="shared" ref="F10:F19" ca="1" si="0">IF(ISTEXT($D10),SUM(INDIRECT("'" &amp; $C10 &amp;"'!" &amp; "B26:f26")),"")</f>
        <v>-19.700000000000003</v>
      </c>
      <c r="G10" s="37">
        <f t="shared" ref="G10:G19" ca="1" si="1">IF(ISTEXT($D10),SUM(INDIRECT("'" &amp; $C10 &amp;"'!" &amp; "B27:f27")),"")</f>
        <v>-5.2859122791888549</v>
      </c>
      <c r="H10" s="37" t="str" cm="1">
        <f t="array" aca="1" ref="H10" ca="1">IF(ISTEXT($D10),INDIRECT("'" &amp; $C10 &amp;"'!" &amp; "B8"),"")</f>
        <v>CV5.04</v>
      </c>
      <c r="I10" s="37" cm="1">
        <f t="array" aca="1" ref="I10" ca="1">IF(ISTEXT($D10),INDIRECT("'" &amp; $C10 &amp;"'!" &amp; "B13"),"")</f>
        <v>-200.50613392328822</v>
      </c>
      <c r="J10" s="37" cm="1">
        <f t="array" aca="1" ref="J10" ca="1">IF(ISTEXT($D10),INDIRECT("'" &amp; $C10 &amp;"'!" &amp; "B14"),"")</f>
        <v>-310.02077334579354</v>
      </c>
      <c r="K10" s="37" cm="1">
        <f t="array" aca="1" ref="K10" ca="1">IF(ISTEXT($D10),INDIRECT("'" &amp; $C10 &amp;"'!" &amp; "B15"),"")</f>
        <v>-420.54729936159441</v>
      </c>
      <c r="L10" s="37" cm="1">
        <f t="array" aca="1" ref="L10" ca="1">IF(ISTEXT($D10),INDIRECT("'" &amp; $C10 &amp;"'!" &amp; "B16"),"")</f>
        <v>-532.84432067026364</v>
      </c>
      <c r="M10" s="277" cm="1">
        <f t="array" aca="1" ref="M10" ca="1">IF(ISTEXT($D10),INDIRECT("'" &amp; $C10 &amp;"'!" &amp; "B17"),"")</f>
        <v>-926.46050024650583</v>
      </c>
      <c r="N10" s="277" cm="1">
        <f t="array" aca="1" ref="N10" ca="1">IF(ISTEXT($D10),INDIRECT("'" &amp; $C10 &amp;"'!" &amp; "B18"),"")</f>
        <v>-1349.0345296386531</v>
      </c>
      <c r="O10" s="76"/>
      <c r="P10" s="37" cm="1">
        <f t="array" aca="1" ref="P10" ca="1">IF(ISTEXT($D10),INDIRECT("'" &amp; $C10 &amp;"'!" &amp; "D13"),"")</f>
        <v>-173.85083515579458</v>
      </c>
      <c r="Q10" s="37" cm="1">
        <f t="array" aca="1" ref="Q10" ca="1">IF(ISTEXT($D10),INDIRECT("'" &amp; $C10 &amp;"'!" &amp; "D14"),"")</f>
        <v>-269.63800489092068</v>
      </c>
      <c r="R10" s="37" cm="1">
        <f t="array" aca="1" ref="R10" ca="1">IF(ISTEXT($D10),INDIRECT("'" &amp; $C10 &amp;"'!" &amp; "D15"),"")</f>
        <v>-367.04056697706528</v>
      </c>
      <c r="S10" s="37" cm="1">
        <f t="array" aca="1" ref="S10" ca="1">IF(ISTEXT($D10),INDIRECT("'" &amp; $C10 &amp;"'!" &amp; "D16"),"")</f>
        <v>-466.81647274999756</v>
      </c>
      <c r="T10" s="277" cm="1">
        <f t="array" aca="1" ref="T10" ca="1">IF(ISTEXT($D10),INDIRECT("'" &amp; $C10 &amp;"'!" &amp; "D17"),"")</f>
        <v>-837.09956584070835</v>
      </c>
      <c r="U10" s="277" cm="1">
        <f t="array" aca="1" ref="U10" ca="1">IF(ISTEXT($D10),INDIRECT("'" &amp; $C10 &amp;"'!" &amp; "D18"),"")</f>
        <v>-1238.039652756461</v>
      </c>
      <c r="V10" s="76"/>
      <c r="W10" s="37" cm="1">
        <f t="array" aca="1" ref="W10" ca="1">IF(ISTEXT($D10),INDIRECT("'" &amp; $C10 &amp;"'!" &amp; "F13"),"")</f>
        <v>-227.16188325882425</v>
      </c>
      <c r="X10" s="37" cm="1">
        <f t="array" aca="1" ref="X10" ca="1">IF(ISTEXT($D10),INDIRECT("'" &amp; $C10 &amp;"'!" &amp; "F14"),"")</f>
        <v>-350.44265859405567</v>
      </c>
      <c r="Y10" s="37" cm="1">
        <f t="array" aca="1" ref="Y10" ca="1">IF(ISTEXT($D10),INDIRECT("'" &amp; $C10 &amp;"'!" &amp; "F15"),"")</f>
        <v>-474.07458758576155</v>
      </c>
      <c r="Z10" s="37" cm="1">
        <f t="array" aca="1" ref="Z10" ca="1">IF(ISTEXT($D10),INDIRECT("'" &amp; $C10 &amp;"'!" &amp; "F16"),"")</f>
        <v>-598.86243626263126</v>
      </c>
      <c r="AA10" s="277" cm="1">
        <f t="array" aca="1" ref="AA10" ca="1">IF(ISTEXT($D10),INDIRECT("'" &amp; $C10 &amp;"'!" &amp; "F17"),"")</f>
        <v>-1015.5958465119274</v>
      </c>
      <c r="AB10" s="277" cm="1">
        <f t="array" aca="1" ref="AB10" ca="1">IF(ISTEXT($D10),INDIRECT("'" &amp; $C10 &amp;"'!" &amp; "F18"),"")</f>
        <v>-1459.4329576563791</v>
      </c>
      <c r="AC10" s="41"/>
      <c r="AD10" s="84" t="s">
        <v>131</v>
      </c>
      <c r="AE10" s="84" t="s">
        <v>132</v>
      </c>
      <c r="AF10" s="84" t="s">
        <v>133</v>
      </c>
      <c r="AG10" s="66"/>
    </row>
    <row r="11" spans="2:33">
      <c r="B11" s="64"/>
      <c r="C11" s="72" t="s">
        <v>134</v>
      </c>
      <c r="D11" s="37" t="str" cm="1">
        <f t="array" aca="1" ref="D11" ca="1">INDIRECT("'" &amp; $C11 &amp;"'!" &amp; "B4")</f>
        <v>Increased Civils</v>
      </c>
      <c r="E11" s="37" t="str" cm="1">
        <f t="array" aca="1" ref="E11" ca="1">IF(ISTEXT($D11),INDIRECT("'" &amp; $C11 &amp;"'!" &amp; "B7"),"")</f>
        <v>N</v>
      </c>
      <c r="F11" s="37">
        <f t="shared" ca="1" si="0"/>
        <v>-33.450000000000003</v>
      </c>
      <c r="G11" s="37">
        <f t="shared" ca="1" si="1"/>
        <v>-5.2857474275527174</v>
      </c>
      <c r="H11" s="37" t="str" cm="1">
        <f t="array" aca="1" ref="H11" ca="1">IF(ISTEXT($D11),INDIRECT("'" &amp; $C11 &amp;"'!" &amp; "B8"),"")</f>
        <v>CV5.04</v>
      </c>
      <c r="I11" s="37" cm="1">
        <f t="array" aca="1" ref="I11" ca="1">IF(ISTEXT($D11),INDIRECT("'" &amp; $C11 &amp;"'!" &amp; "B13"),"")</f>
        <v>-203.02812219476291</v>
      </c>
      <c r="J11" s="37" cm="1">
        <f t="array" aca="1" ref="J11" ca="1">IF(ISTEXT($D11),INDIRECT("'" &amp; $C11 &amp;"'!" &amp; "B14"),"")</f>
        <v>-313.6360386878697</v>
      </c>
      <c r="K11" s="37" cm="1">
        <f t="array" aca="1" ref="K11" ca="1">IF(ISTEXT($D11),INDIRECT("'" &amp; $C11 &amp;"'!" &amp; "B15"),"")</f>
        <v>-424.66701552246127</v>
      </c>
      <c r="L11" s="37" cm="1">
        <f t="array" aca="1" ref="L11" ca="1">IF(ISTEXT($D11),INDIRECT("'" &amp; $C11 &amp;"'!" &amp; "B16"),"")</f>
        <v>-537.08552356046062</v>
      </c>
      <c r="M11" s="277" cm="1">
        <f t="array" aca="1" ref="M11" ca="1">IF(ISTEXT($D11),INDIRECT("'" &amp; $C11 &amp;"'!" &amp; "B17"),"")</f>
        <v>-930.62017615582749</v>
      </c>
      <c r="N11" s="277" cm="1">
        <f t="array" aca="1" ref="N11" ca="1">IF(ISTEXT($D11),INDIRECT("'" &amp; $C11 &amp;"'!" &amp; "B18"),"")</f>
        <v>-1353.1297753665949</v>
      </c>
      <c r="O11" s="76"/>
      <c r="P11" s="37" cm="1">
        <f t="array" aca="1" ref="P11" ca="1">IF(ISTEXT($D11),INDIRECT("'" &amp; $C11 &amp;"'!" &amp; "D13"),"")</f>
        <v>-176.37419857773475</v>
      </c>
      <c r="Q11" s="37" cm="1">
        <f t="array" aca="1" ref="Q11" ca="1">IF(ISTEXT($D11),INDIRECT("'" &amp; $C11 &amp;"'!" &amp; "D14"),"")</f>
        <v>-273.25578528216954</v>
      </c>
      <c r="R11" s="37" cm="1">
        <f t="array" aca="1" ref="R11" ca="1">IF(ISTEXT($D11),INDIRECT("'" &amp; $C11 &amp;"'!" &amp; "D15"),"")</f>
        <v>-371.16394377102642</v>
      </c>
      <c r="S11" s="37" cm="1">
        <f t="array" aca="1" ref="S11" ca="1">IF(ISTEXT($D11),INDIRECT("'" &amp; $C11 &amp;"'!" &amp; "D16"),"")</f>
        <v>-471.06248523911182</v>
      </c>
      <c r="T11" s="277" cm="1">
        <f t="array" aca="1" ref="T11" ca="1">IF(ISTEXT($D11),INDIRECT("'" &amp; $C11 &amp;"'!" &amp; "D17"),"")</f>
        <v>-841.26635846963131</v>
      </c>
      <c r="U11" s="277" cm="1">
        <f t="array" aca="1" ref="U11" ca="1">IF(ISTEXT($D11),INDIRECT("'" &amp; $C11 &amp;"'!" &amp; "D18"),"")</f>
        <v>-1242.1443794323832</v>
      </c>
      <c r="V11" s="76"/>
      <c r="W11" s="37" cm="1">
        <f t="array" aca="1" ref="W11" ca="1">IF(ISTEXT($D11),INDIRECT("'" &amp; $C11 &amp;"'!" &amp; "F13"),"")</f>
        <v>-229.68249795630106</v>
      </c>
      <c r="X11" s="37" cm="1">
        <f t="array" aca="1" ref="X11" ca="1">IF(ISTEXT($D11),INDIRECT("'" &amp; $C11 &amp;"'!" &amp; "F14"),"")</f>
        <v>-354.05540730133669</v>
      </c>
      <c r="Y11" s="37" cm="1">
        <f t="array" aca="1" ref="Y11" ca="1">IF(ISTEXT($D11),INDIRECT("'" &amp; $C11 &amp;"'!" &amp; "F15"),"")</f>
        <v>-478.1906431387776</v>
      </c>
      <c r="Z11" s="37" cm="1">
        <f t="array" aca="1" ref="Z11" ca="1">IF(ISTEXT($D11),INDIRECT("'" &amp; $C11 &amp;"'!" &amp; "F16"),"")</f>
        <v>-603.09883236982682</v>
      </c>
      <c r="AA11" s="277" cm="1">
        <f t="array" aca="1" ref="AA11" ca="1">IF(ISTEXT($D11),INDIRECT("'" &amp; $C11 &amp;"'!" &amp; "F17"),"")</f>
        <v>-1019.7484300326273</v>
      </c>
      <c r="AB11" s="277" cm="1">
        <f t="array" aca="1" ref="AB11" ca="1">IF(ISTEXT($D11),INDIRECT("'" &amp; $C11 &amp;"'!" &amp; "F18"),"")</f>
        <v>-1463.5187874301648</v>
      </c>
      <c r="AC11" s="41"/>
      <c r="AD11" s="84" t="s">
        <v>135</v>
      </c>
      <c r="AE11" s="84" t="s">
        <v>136</v>
      </c>
      <c r="AF11" s="84" t="s">
        <v>137</v>
      </c>
      <c r="AG11" s="66"/>
    </row>
    <row r="12" spans="2:33">
      <c r="B12" s="64"/>
      <c r="C12" s="72" t="s">
        <v>138</v>
      </c>
      <c r="D12" s="37" t="str" cm="1">
        <f t="array" aca="1" ref="D12" ca="1">INDIRECT("'" &amp; $C12 &amp;"'!" &amp; "B4")</f>
        <v>Min</v>
      </c>
      <c r="E12" s="37" t="str" cm="1">
        <f t="array" aca="1" ref="E12" ca="1">IF(ISTEXT($D12),INDIRECT("'" &amp; $C12 &amp;"'!" &amp; "B7"),"")</f>
        <v>N</v>
      </c>
      <c r="F12" s="37">
        <f t="shared" ca="1" si="0"/>
        <v>-15.425000000000001</v>
      </c>
      <c r="G12" s="37">
        <f t="shared" ca="1" si="1"/>
        <v>-5.2978863536671499</v>
      </c>
      <c r="H12" s="37" t="str" cm="1">
        <f t="array" aca="1" ref="H12" ca="1">IF(ISTEXT($D12),INDIRECT("'" &amp; $C12 &amp;"'!" &amp; "B8"),"")</f>
        <v>CV5.04</v>
      </c>
      <c r="I12" s="37" cm="1">
        <f t="array" aca="1" ref="I12" ca="1">IF(ISTEXT($D12),INDIRECT("'" &amp; $C12 &amp;"'!" &amp; "B13"),"")</f>
        <v>-201.66839571701075</v>
      </c>
      <c r="J12" s="37" cm="1">
        <f t="array" aca="1" ref="J12" ca="1">IF(ISTEXT($D12),INDIRECT("'" &amp; $C12 &amp;"'!" &amp; "B14"),"")</f>
        <v>-312.7208760606473</v>
      </c>
      <c r="K12" s="37" cm="1">
        <f t="array" aca="1" ref="K12" ca="1">IF(ISTEXT($D12),INDIRECT("'" &amp; $C12 &amp;"'!" &amp; "B15"),"")</f>
        <v>-425.06550159125618</v>
      </c>
      <c r="L12" s="37" cm="1">
        <f t="array" aca="1" ref="L12" ca="1">IF(ISTEXT($D12),INDIRECT("'" &amp; $C12 &amp;"'!" &amp; "B16"),"")</f>
        <v>-539.39899242708236</v>
      </c>
      <c r="M12" s="277" cm="1">
        <f t="array" aca="1" ref="M12" ca="1">IF(ISTEXT($D12),INDIRECT("'" &amp; $C12 &amp;"'!" &amp; "B17"),"")</f>
        <v>-941.53200238115289</v>
      </c>
      <c r="N12" s="277" cm="1">
        <f t="array" aca="1" ref="N12" ca="1">IF(ISTEXT($D12),INDIRECT("'" &amp; $C12 &amp;"'!" &amp; "B18"),"")</f>
        <v>-1373.3442763975406</v>
      </c>
      <c r="O12" s="76"/>
      <c r="P12" s="37" cm="1">
        <f t="array" aca="1" ref="P12" ca="1">IF(ISTEXT($D12),INDIRECT("'" &amp; $C12 &amp;"'!" &amp; "D13"),"")</f>
        <v>-174.89575553093675</v>
      </c>
      <c r="Q12" s="37" cm="1">
        <f t="array" aca="1" ref="Q12" ca="1">IF(ISTEXT($D12),INDIRECT("'" &amp; $C12 &amp;"'!" &amp; "D14"),"")</f>
        <v>-272.12064906761958</v>
      </c>
      <c r="R12" s="37" cm="1">
        <f t="array" aca="1" ref="R12" ca="1">IF(ISTEXT($D12),INDIRECT("'" &amp; $C12 &amp;"'!" &amp; "D15"),"")</f>
        <v>-371.24557947721701</v>
      </c>
      <c r="S12" s="37" cm="1">
        <f t="array" aca="1" ref="S12" ca="1">IF(ISTEXT($D12),INDIRECT("'" &amp; $C12 &amp;"'!" &amp; "D16"),"")</f>
        <v>-472.96660537728962</v>
      </c>
      <c r="T12" s="277" cm="1">
        <f t="array" aca="1" ref="T12" ca="1">IF(ISTEXT($D12),INDIRECT("'" &amp; $C12 &amp;"'!" &amp; "D17"),"")</f>
        <v>-851.59625303985058</v>
      </c>
      <c r="U12" s="277" cm="1">
        <f t="array" aca="1" ref="U12" ca="1">IF(ISTEXT($D12),INDIRECT("'" &amp; $C12 &amp;"'!" &amp; "D18"),"")</f>
        <v>-1261.6166457031632</v>
      </c>
      <c r="V12" s="76"/>
      <c r="W12" s="37" cm="1">
        <f t="array" aca="1" ref="W12" ca="1">IF(ISTEXT($D12),INDIRECT("'" &amp; $C12 &amp;"'!" &amp; "F13"),"")</f>
        <v>-228.44132559614459</v>
      </c>
      <c r="X12" s="37" cm="1">
        <f t="array" aca="1" ref="X12" ca="1">IF(ISTEXT($D12),INDIRECT("'" &amp; $C12 &amp;"'!" &amp; "F14"),"")</f>
        <v>-353.36034095885202</v>
      </c>
      <c r="Y12" s="37" cm="1">
        <f t="array" aca="1" ref="Y12" ca="1">IF(ISTEXT($D12),INDIRECT("'" &amp; $C12 &amp;"'!" &amp; "F15"),"")</f>
        <v>-478.90596526865113</v>
      </c>
      <c r="Z12" s="37" cm="1">
        <f t="array" aca="1" ref="Z12" ca="1">IF(ISTEXT($D12),INDIRECT("'" &amp; $C12 &amp;"'!" &amp; "F16"),"")</f>
        <v>-605.82141189832623</v>
      </c>
      <c r="AA12" s="277" cm="1">
        <f t="array" aca="1" ref="AA12" ca="1">IF(ISTEXT($D12),INDIRECT("'" &amp; $C12 &amp;"'!" &amp; "F17"),"")</f>
        <v>-1031.2403530516308</v>
      </c>
      <c r="AB12" s="277" cm="1">
        <f t="array" aca="1" ref="AB12" ca="1">IF(ISTEXT($D12),INDIRECT("'" &amp; $C12 &amp;"'!" &amp; "F18"),"")</f>
        <v>-1484.470940186143</v>
      </c>
      <c r="AC12" s="41"/>
      <c r="AD12" s="84" t="s">
        <v>139</v>
      </c>
      <c r="AE12" s="84" t="s">
        <v>140</v>
      </c>
      <c r="AF12" s="84" t="s">
        <v>141</v>
      </c>
      <c r="AG12" s="66"/>
    </row>
    <row r="13" spans="2:33">
      <c r="B13" s="64"/>
      <c r="C13" s="72" t="s">
        <v>142</v>
      </c>
      <c r="D13" s="37" cm="1">
        <f t="array" aca="1" ref="D13" ca="1">INDIRECT("'" &amp; $C13 &amp;"'!" &amp; "B4")</f>
        <v>0</v>
      </c>
      <c r="E13" s="37" t="str" cm="1">
        <f t="array" aca="1" ref="E13" ca="1">IF(ISTEXT($D13),INDIRECT("'" &amp; $C13 &amp;"'!" &amp; "B7"),"")</f>
        <v/>
      </c>
      <c r="F13" s="37" t="str">
        <f t="shared" ca="1" si="0"/>
        <v/>
      </c>
      <c r="G13" s="37" t="str">
        <f t="shared" ca="1" si="1"/>
        <v/>
      </c>
      <c r="H13" s="37" t="str" cm="1">
        <f t="array" aca="1" ref="H13" ca="1">IF(ISTEXT($D13),INDIRECT("'" &amp; $C13 &amp;"'!" &amp; "B8"),"")</f>
        <v/>
      </c>
      <c r="I13" s="37" t="str" cm="1">
        <f t="array" aca="1" ref="I13" ca="1">IF(ISTEXT($D13),INDIRECT("'" &amp; $C13 &amp;"'!" &amp; "B13"),"")</f>
        <v/>
      </c>
      <c r="J13" s="37" t="str" cm="1">
        <f t="array" aca="1" ref="J13" ca="1">IF(ISTEXT($D13),INDIRECT("'" &amp; $C13 &amp;"'!" &amp; "B14"),"")</f>
        <v/>
      </c>
      <c r="K13" s="37" t="str" cm="1">
        <f t="array" aca="1" ref="K13" ca="1">IF(ISTEXT($D13),INDIRECT("'" &amp; $C13 &amp;"'!" &amp; "B15"),"")</f>
        <v/>
      </c>
      <c r="L13" s="37" t="str" cm="1">
        <f t="array" aca="1" ref="L13" ca="1">IF(ISTEXT($D13),INDIRECT("'" &amp; $C13 &amp;"'!" &amp; "B16"),"")</f>
        <v/>
      </c>
      <c r="M13" s="277" t="str" cm="1">
        <f t="array" aca="1" ref="M13" ca="1">IF(ISTEXT($D13),INDIRECT("'" &amp; $C13 &amp;"'!" &amp; "B17"),"")</f>
        <v/>
      </c>
      <c r="N13" s="277" t="str" cm="1">
        <f t="array" aca="1" ref="N13" ca="1">IF(ISTEXT($D13),INDIRECT("'" &amp; $C13 &amp;"'!" &amp; "B18"),"")</f>
        <v/>
      </c>
      <c r="O13" s="76"/>
      <c r="P13" s="37" t="str" cm="1">
        <f t="array" aca="1" ref="P13" ca="1">IF(ISTEXT($D13),INDIRECT("'" &amp; $C13 &amp;"'!" &amp; "D13"),"")</f>
        <v/>
      </c>
      <c r="Q13" s="37" t="str" cm="1">
        <f t="array" aca="1" ref="Q13" ca="1">IF(ISTEXT($D13),INDIRECT("'" &amp; $C13 &amp;"'!" &amp; "D14"),"")</f>
        <v/>
      </c>
      <c r="R13" s="37" t="str" cm="1">
        <f t="array" aca="1" ref="R13" ca="1">IF(ISTEXT($D13),INDIRECT("'" &amp; $C13 &amp;"'!" &amp; "D15"),"")</f>
        <v/>
      </c>
      <c r="S13" s="37" t="str" cm="1">
        <f t="array" aca="1" ref="S13" ca="1">IF(ISTEXT($D13),INDIRECT("'" &amp; $C13 &amp;"'!" &amp; "D16"),"")</f>
        <v/>
      </c>
      <c r="T13" s="277" t="str" cm="1">
        <f t="array" aca="1" ref="T13" ca="1">IF(ISTEXT($D13),INDIRECT("'" &amp; $C13 &amp;"'!" &amp; "D17"),"")</f>
        <v/>
      </c>
      <c r="U13" s="277" t="str" cm="1">
        <f t="array" aca="1" ref="U13" ca="1">IF(ISTEXT($D13),INDIRECT("'" &amp; $C13 &amp;"'!" &amp; "D18"),"")</f>
        <v/>
      </c>
      <c r="V13" s="76"/>
      <c r="W13" s="37" t="str" cm="1">
        <f t="array" aca="1" ref="W13" ca="1">IF(ISTEXT($D13),INDIRECT("'" &amp; $C13 &amp;"'!" &amp; "F13"),"")</f>
        <v/>
      </c>
      <c r="X13" s="37" t="str" cm="1">
        <f t="array" aca="1" ref="X13" ca="1">IF(ISTEXT($D13),INDIRECT("'" &amp; $C13 &amp;"'!" &amp; "F14"),"")</f>
        <v/>
      </c>
      <c r="Y13" s="37" t="str" cm="1">
        <f t="array" aca="1" ref="Y13" ca="1">IF(ISTEXT($D13),INDIRECT("'" &amp; $C13 &amp;"'!" &amp; "F15"),"")</f>
        <v/>
      </c>
      <c r="Z13" s="37" t="str" cm="1">
        <f t="array" aca="1" ref="Z13" ca="1">IF(ISTEXT($D13),INDIRECT("'" &amp; $C13 &amp;"'!" &amp; "F16"),"")</f>
        <v/>
      </c>
      <c r="AA13" s="277" t="str" cm="1">
        <f t="array" aca="1" ref="AA13" ca="1">IF(ISTEXT($D13),INDIRECT("'" &amp; $C13 &amp;"'!" &amp; "F17"),"")</f>
        <v/>
      </c>
      <c r="AB13" s="277" t="str" cm="1">
        <f t="array" aca="1" ref="AB13" ca="1">IF(ISTEXT($D13),INDIRECT("'" &amp; $C13 &amp;"'!" &amp; "F18"),"")</f>
        <v/>
      </c>
      <c r="AC13" s="41"/>
      <c r="AD13" s="84"/>
      <c r="AE13" s="84"/>
      <c r="AF13" s="84"/>
      <c r="AG13" s="66"/>
    </row>
    <row r="14" spans="2:33">
      <c r="B14" s="64"/>
      <c r="C14" s="72" t="s">
        <v>143</v>
      </c>
      <c r="D14" s="37" cm="1">
        <f t="array" aca="1" ref="D14" ca="1">INDIRECT("'" &amp; $C14 &amp;"'!" &amp; "B4")</f>
        <v>0</v>
      </c>
      <c r="E14" s="37" t="str" cm="1">
        <f t="array" aca="1" ref="E14" ca="1">IF(ISTEXT($D14),INDIRECT("'" &amp; $C14 &amp;"'!" &amp; "B7"),"")</f>
        <v/>
      </c>
      <c r="F14" s="37" t="str">
        <f t="shared" ca="1" si="0"/>
        <v/>
      </c>
      <c r="G14" s="37" t="str">
        <f t="shared" ca="1" si="1"/>
        <v/>
      </c>
      <c r="H14" s="37" t="str" cm="1">
        <f t="array" aca="1" ref="H14" ca="1">IF(ISTEXT($D14),INDIRECT("'" &amp; $C14 &amp;"'!" &amp; "B8"),"")</f>
        <v/>
      </c>
      <c r="I14" s="37" t="str" cm="1">
        <f t="array" aca="1" ref="I14" ca="1">IF(ISTEXT($D14),INDIRECT("'" &amp; $C14 &amp;"'!" &amp; "B13"),"")</f>
        <v/>
      </c>
      <c r="J14" s="37" t="str" cm="1">
        <f t="array" aca="1" ref="J14" ca="1">IF(ISTEXT($D14),INDIRECT("'" &amp; $C14 &amp;"'!" &amp; "B14"),"")</f>
        <v/>
      </c>
      <c r="K14" s="37" t="str" cm="1">
        <f t="array" aca="1" ref="K14" ca="1">IF(ISTEXT($D14),INDIRECT("'" &amp; $C14 &amp;"'!" &amp; "B15"),"")</f>
        <v/>
      </c>
      <c r="L14" s="37" t="str" cm="1">
        <f t="array" aca="1" ref="L14" ca="1">IF(ISTEXT($D14),INDIRECT("'" &amp; $C14 &amp;"'!" &amp; "B16"),"")</f>
        <v/>
      </c>
      <c r="M14" s="277" t="str" cm="1">
        <f t="array" aca="1" ref="M14" ca="1">IF(ISTEXT($D14),INDIRECT("'" &amp; $C14 &amp;"'!" &amp; "B17"),"")</f>
        <v/>
      </c>
      <c r="N14" s="277" t="str" cm="1">
        <f t="array" aca="1" ref="N14" ca="1">IF(ISTEXT($D14),INDIRECT("'" &amp; $C14 &amp;"'!" &amp; "B18"),"")</f>
        <v/>
      </c>
      <c r="O14" s="76"/>
      <c r="P14" s="37" t="str" cm="1">
        <f t="array" aca="1" ref="P14" ca="1">IF(ISTEXT($D14),INDIRECT("'" &amp; $C14 &amp;"'!" &amp; "D13"),"")</f>
        <v/>
      </c>
      <c r="Q14" s="37" t="str" cm="1">
        <f t="array" aca="1" ref="Q14" ca="1">IF(ISTEXT($D14),INDIRECT("'" &amp; $C14 &amp;"'!" &amp; "D14"),"")</f>
        <v/>
      </c>
      <c r="R14" s="37" t="str" cm="1">
        <f t="array" aca="1" ref="R14" ca="1">IF(ISTEXT($D14),INDIRECT("'" &amp; $C14 &amp;"'!" &amp; "D15"),"")</f>
        <v/>
      </c>
      <c r="S14" s="37" t="str" cm="1">
        <f t="array" aca="1" ref="S14" ca="1">IF(ISTEXT($D14),INDIRECT("'" &amp; $C14 &amp;"'!" &amp; "D16"),"")</f>
        <v/>
      </c>
      <c r="T14" s="277" t="str" cm="1">
        <f t="array" aca="1" ref="T14" ca="1">IF(ISTEXT($D14),INDIRECT("'" &amp; $C14 &amp;"'!" &amp; "D17"),"")</f>
        <v/>
      </c>
      <c r="U14" s="277" t="str" cm="1">
        <f t="array" aca="1" ref="U14" ca="1">IF(ISTEXT($D14),INDIRECT("'" &amp; $C14 &amp;"'!" &amp; "D18"),"")</f>
        <v/>
      </c>
      <c r="V14" s="76"/>
      <c r="W14" s="37" t="str" cm="1">
        <f t="array" aca="1" ref="W14" ca="1">IF(ISTEXT($D14),INDIRECT("'" &amp; $C14 &amp;"'!" &amp; "F13"),"")</f>
        <v/>
      </c>
      <c r="X14" s="37" t="str" cm="1">
        <f t="array" aca="1" ref="X14" ca="1">IF(ISTEXT($D14),INDIRECT("'" &amp; $C14 &amp;"'!" &amp; "F14"),"")</f>
        <v/>
      </c>
      <c r="Y14" s="37" t="str" cm="1">
        <f t="array" aca="1" ref="Y14" ca="1">IF(ISTEXT($D14),INDIRECT("'" &amp; $C14 &amp;"'!" &amp; "F15"),"")</f>
        <v/>
      </c>
      <c r="Z14" s="37" t="str" cm="1">
        <f t="array" aca="1" ref="Z14" ca="1">IF(ISTEXT($D14),INDIRECT("'" &amp; $C14 &amp;"'!" &amp; "F16"),"")</f>
        <v/>
      </c>
      <c r="AA14" s="277" t="str" cm="1">
        <f t="array" aca="1" ref="AA14" ca="1">IF(ISTEXT($D14),INDIRECT("'" &amp; $C14 &amp;"'!" &amp; "F17"),"")</f>
        <v/>
      </c>
      <c r="AB14" s="277" t="str" cm="1">
        <f t="array" aca="1" ref="AB14" ca="1">IF(ISTEXT($D14),INDIRECT("'" &amp; $C14 &amp;"'!" &amp; "F18"),"")</f>
        <v/>
      </c>
      <c r="AC14" s="41"/>
      <c r="AD14" s="84"/>
      <c r="AE14" s="84"/>
      <c r="AF14" s="84"/>
      <c r="AG14" s="66"/>
    </row>
    <row r="15" spans="2:33">
      <c r="B15" s="64"/>
      <c r="C15" s="72" t="s">
        <v>144</v>
      </c>
      <c r="D15" s="37" cm="1">
        <f t="array" aca="1" ref="D15" ca="1">INDIRECT("'" &amp; $C15 &amp;"'!" &amp; "B4")</f>
        <v>0</v>
      </c>
      <c r="E15" s="37" t="str" cm="1">
        <f t="array" aca="1" ref="E15" ca="1">IF(ISTEXT($D15),INDIRECT("'" &amp; $C15 &amp;"'!" &amp; "B7"),"")</f>
        <v/>
      </c>
      <c r="F15" s="37" t="str">
        <f t="shared" ca="1" si="0"/>
        <v/>
      </c>
      <c r="G15" s="37" t="str">
        <f t="shared" ca="1" si="1"/>
        <v/>
      </c>
      <c r="H15" s="37" t="str" cm="1">
        <f t="array" aca="1" ref="H15" ca="1">IF(ISTEXT($D15),INDIRECT("'" &amp; $C15 &amp;"'!" &amp; "B8"),"")</f>
        <v/>
      </c>
      <c r="I15" s="37" t="str" cm="1">
        <f t="array" aca="1" ref="I15" ca="1">IF(ISTEXT($D15),INDIRECT("'" &amp; $C15 &amp;"'!" &amp; "B13"),"")</f>
        <v/>
      </c>
      <c r="J15" s="37" t="str" cm="1">
        <f t="array" aca="1" ref="J15" ca="1">IF(ISTEXT($D15),INDIRECT("'" &amp; $C15 &amp;"'!" &amp; "B14"),"")</f>
        <v/>
      </c>
      <c r="K15" s="37" t="str" cm="1">
        <f t="array" aca="1" ref="K15" ca="1">IF(ISTEXT($D15),INDIRECT("'" &amp; $C15 &amp;"'!" &amp; "B15"),"")</f>
        <v/>
      </c>
      <c r="L15" s="37" t="str" cm="1">
        <f t="array" aca="1" ref="L15" ca="1">IF(ISTEXT($D15),INDIRECT("'" &amp; $C15 &amp;"'!" &amp; "B16"),"")</f>
        <v/>
      </c>
      <c r="M15" s="277" t="str" cm="1">
        <f t="array" aca="1" ref="M15" ca="1">IF(ISTEXT($D15),INDIRECT("'" &amp; $C15 &amp;"'!" &amp; "B17"),"")</f>
        <v/>
      </c>
      <c r="N15" s="277" t="str" cm="1">
        <f t="array" aca="1" ref="N15" ca="1">IF(ISTEXT($D15),INDIRECT("'" &amp; $C15 &amp;"'!" &amp; "B18"),"")</f>
        <v/>
      </c>
      <c r="O15" s="76"/>
      <c r="P15" s="37" t="str" cm="1">
        <f t="array" aca="1" ref="P15" ca="1">IF(ISTEXT($D15),INDIRECT("'" &amp; $C15 &amp;"'!" &amp; "D13"),"")</f>
        <v/>
      </c>
      <c r="Q15" s="37" t="str" cm="1">
        <f t="array" aca="1" ref="Q15" ca="1">IF(ISTEXT($D15),INDIRECT("'" &amp; $C15 &amp;"'!" &amp; "D14"),"")</f>
        <v/>
      </c>
      <c r="R15" s="37" t="str" cm="1">
        <f t="array" aca="1" ref="R15" ca="1">IF(ISTEXT($D15),INDIRECT("'" &amp; $C15 &amp;"'!" &amp; "D15"),"")</f>
        <v/>
      </c>
      <c r="S15" s="37" t="str" cm="1">
        <f t="array" aca="1" ref="S15" ca="1">IF(ISTEXT($D15),INDIRECT("'" &amp; $C15 &amp;"'!" &amp; "D16"),"")</f>
        <v/>
      </c>
      <c r="T15" s="277" t="str" cm="1">
        <f t="array" aca="1" ref="T15" ca="1">IF(ISTEXT($D15),INDIRECT("'" &amp; $C15 &amp;"'!" &amp; "D17"),"")</f>
        <v/>
      </c>
      <c r="U15" s="277" t="str" cm="1">
        <f t="array" aca="1" ref="U15" ca="1">IF(ISTEXT($D15),INDIRECT("'" &amp; $C15 &amp;"'!" &amp; "D18"),"")</f>
        <v/>
      </c>
      <c r="V15" s="76"/>
      <c r="W15" s="37" t="str" cm="1">
        <f t="array" aca="1" ref="W15" ca="1">IF(ISTEXT($D15),INDIRECT("'" &amp; $C15 &amp;"'!" &amp; "F13"),"")</f>
        <v/>
      </c>
      <c r="X15" s="37" t="str" cm="1">
        <f t="array" aca="1" ref="X15" ca="1">IF(ISTEXT($D15),INDIRECT("'" &amp; $C15 &amp;"'!" &amp; "F14"),"")</f>
        <v/>
      </c>
      <c r="Y15" s="37" t="str" cm="1">
        <f t="array" aca="1" ref="Y15" ca="1">IF(ISTEXT($D15),INDIRECT("'" &amp; $C15 &amp;"'!" &amp; "F15"),"")</f>
        <v/>
      </c>
      <c r="Z15" s="37" t="str" cm="1">
        <f t="array" aca="1" ref="Z15" ca="1">IF(ISTEXT($D15),INDIRECT("'" &amp; $C15 &amp;"'!" &amp; "F16"),"")</f>
        <v/>
      </c>
      <c r="AA15" s="277" t="str" cm="1">
        <f t="array" aca="1" ref="AA15" ca="1">IF(ISTEXT($D15),INDIRECT("'" &amp; $C15 &amp;"'!" &amp; "F17"),"")</f>
        <v/>
      </c>
      <c r="AB15" s="277" t="str" cm="1">
        <f t="array" aca="1" ref="AB15" ca="1">IF(ISTEXT($D15),INDIRECT("'" &amp; $C15 &amp;"'!" &amp; "F18"),"")</f>
        <v/>
      </c>
      <c r="AC15" s="41"/>
      <c r="AD15" s="84"/>
      <c r="AE15" s="84"/>
      <c r="AF15" s="84"/>
      <c r="AG15" s="66"/>
    </row>
    <row r="16" spans="2:33">
      <c r="B16" s="64"/>
      <c r="C16" s="72" t="s">
        <v>145</v>
      </c>
      <c r="D16" s="37" cm="1">
        <f t="array" aca="1" ref="D16" ca="1">INDIRECT("'" &amp; $C16 &amp;"'!" &amp; "B4")</f>
        <v>0</v>
      </c>
      <c r="E16" s="37" t="str" cm="1">
        <f t="array" aca="1" ref="E16" ca="1">IF(ISTEXT($D16),INDIRECT("'" &amp; $C16 &amp;"'!" &amp; "B7"),"")</f>
        <v/>
      </c>
      <c r="F16" s="37" t="str">
        <f t="shared" ca="1" si="0"/>
        <v/>
      </c>
      <c r="G16" s="37" t="str">
        <f t="shared" ca="1" si="1"/>
        <v/>
      </c>
      <c r="H16" s="37" t="str" cm="1">
        <f t="array" aca="1" ref="H16" ca="1">IF(ISTEXT($D16),INDIRECT("'" &amp; $C16 &amp;"'!" &amp; "B8"),"")</f>
        <v/>
      </c>
      <c r="I16" s="37" t="str" cm="1">
        <f t="array" aca="1" ref="I16" ca="1">IF(ISTEXT($D16),INDIRECT("'" &amp; $C16 &amp;"'!" &amp; "B13"),"")</f>
        <v/>
      </c>
      <c r="J16" s="37" t="str" cm="1">
        <f t="array" aca="1" ref="J16" ca="1">IF(ISTEXT($D16),INDIRECT("'" &amp; $C16 &amp;"'!" &amp; "B14"),"")</f>
        <v/>
      </c>
      <c r="K16" s="37" t="str" cm="1">
        <f t="array" aca="1" ref="K16" ca="1">IF(ISTEXT($D16),INDIRECT("'" &amp; $C16 &amp;"'!" &amp; "B15"),"")</f>
        <v/>
      </c>
      <c r="L16" s="37" t="str" cm="1">
        <f t="array" aca="1" ref="L16" ca="1">IF(ISTEXT($D16),INDIRECT("'" &amp; $C16 &amp;"'!" &amp; "B16"),"")</f>
        <v/>
      </c>
      <c r="M16" s="277" t="str" cm="1">
        <f t="array" aca="1" ref="M16" ca="1">IF(ISTEXT($D16),INDIRECT("'" &amp; $C16 &amp;"'!" &amp; "B17"),"")</f>
        <v/>
      </c>
      <c r="N16" s="277" t="str" cm="1">
        <f t="array" aca="1" ref="N16" ca="1">IF(ISTEXT($D16),INDIRECT("'" &amp; $C16 &amp;"'!" &amp; "B18"),"")</f>
        <v/>
      </c>
      <c r="O16" s="76"/>
      <c r="P16" s="37" t="str" cm="1">
        <f t="array" aca="1" ref="P16" ca="1">IF(ISTEXT($D16),INDIRECT("'" &amp; $C16 &amp;"'!" &amp; "D13"),"")</f>
        <v/>
      </c>
      <c r="Q16" s="37" t="str" cm="1">
        <f t="array" aca="1" ref="Q16" ca="1">IF(ISTEXT($D16),INDIRECT("'" &amp; $C16 &amp;"'!" &amp; "D14"),"")</f>
        <v/>
      </c>
      <c r="R16" s="37" t="str" cm="1">
        <f t="array" aca="1" ref="R16" ca="1">IF(ISTEXT($D16),INDIRECT("'" &amp; $C16 &amp;"'!" &amp; "D15"),"")</f>
        <v/>
      </c>
      <c r="S16" s="37" t="str" cm="1">
        <f t="array" aca="1" ref="S16" ca="1">IF(ISTEXT($D16),INDIRECT("'" &amp; $C16 &amp;"'!" &amp; "D16"),"")</f>
        <v/>
      </c>
      <c r="T16" s="277" t="str" cm="1">
        <f t="array" aca="1" ref="T16" ca="1">IF(ISTEXT($D16),INDIRECT("'" &amp; $C16 &amp;"'!" &amp; "D17"),"")</f>
        <v/>
      </c>
      <c r="U16" s="277" t="str" cm="1">
        <f t="array" aca="1" ref="U16" ca="1">IF(ISTEXT($D16),INDIRECT("'" &amp; $C16 &amp;"'!" &amp; "D18"),"")</f>
        <v/>
      </c>
      <c r="V16" s="76"/>
      <c r="W16" s="37" t="str" cm="1">
        <f t="array" aca="1" ref="W16" ca="1">IF(ISTEXT($D16),INDIRECT("'" &amp; $C16 &amp;"'!" &amp; "F13"),"")</f>
        <v/>
      </c>
      <c r="X16" s="37" t="str" cm="1">
        <f t="array" aca="1" ref="X16" ca="1">IF(ISTEXT($D16),INDIRECT("'" &amp; $C16 &amp;"'!" &amp; "F14"),"")</f>
        <v/>
      </c>
      <c r="Y16" s="37" t="str" cm="1">
        <f t="array" aca="1" ref="Y16" ca="1">IF(ISTEXT($D16),INDIRECT("'" &amp; $C16 &amp;"'!" &amp; "F15"),"")</f>
        <v/>
      </c>
      <c r="Z16" s="37" t="str" cm="1">
        <f t="array" aca="1" ref="Z16" ca="1">IF(ISTEXT($D16),INDIRECT("'" &amp; $C16 &amp;"'!" &amp; "F16"),"")</f>
        <v/>
      </c>
      <c r="AA16" s="277" t="str" cm="1">
        <f t="array" aca="1" ref="AA16" ca="1">IF(ISTEXT($D16),INDIRECT("'" &amp; $C16 &amp;"'!" &amp; "F17"),"")</f>
        <v/>
      </c>
      <c r="AB16" s="277" t="str" cm="1">
        <f t="array" aca="1" ref="AB16" ca="1">IF(ISTEXT($D16),INDIRECT("'" &amp; $C16 &amp;"'!" &amp; "F18"),"")</f>
        <v/>
      </c>
      <c r="AC16" s="41"/>
      <c r="AD16" s="84"/>
      <c r="AE16" s="84"/>
      <c r="AF16" s="84"/>
      <c r="AG16" s="66"/>
    </row>
    <row r="17" spans="2:33">
      <c r="B17" s="64"/>
      <c r="C17" s="72" t="s">
        <v>146</v>
      </c>
      <c r="D17" s="37" cm="1">
        <f t="array" aca="1" ref="D17" ca="1">INDIRECT("'" &amp; $C17 &amp;"'!" &amp; "B4")</f>
        <v>0</v>
      </c>
      <c r="E17" s="37" t="str" cm="1">
        <f t="array" aca="1" ref="E17" ca="1">IF(ISTEXT($D17),INDIRECT("'" &amp; $C17 &amp;"'!" &amp; "B7"),"")</f>
        <v/>
      </c>
      <c r="F17" s="37" t="str">
        <f t="shared" ca="1" si="0"/>
        <v/>
      </c>
      <c r="G17" s="37" t="str">
        <f t="shared" ca="1" si="1"/>
        <v/>
      </c>
      <c r="H17" s="37" t="str" cm="1">
        <f t="array" aca="1" ref="H17" ca="1">IF(ISTEXT($D17),INDIRECT("'" &amp; $C17 &amp;"'!" &amp; "B8"),"")</f>
        <v/>
      </c>
      <c r="I17" s="37" t="str" cm="1">
        <f t="array" aca="1" ref="I17" ca="1">IF(ISTEXT($D17),INDIRECT("'" &amp; $C17 &amp;"'!" &amp; "B13"),"")</f>
        <v/>
      </c>
      <c r="J17" s="37" t="str" cm="1">
        <f t="array" aca="1" ref="J17" ca="1">IF(ISTEXT($D17),INDIRECT("'" &amp; $C17 &amp;"'!" &amp; "B14"),"")</f>
        <v/>
      </c>
      <c r="K17" s="37" t="str" cm="1">
        <f t="array" aca="1" ref="K17" ca="1">IF(ISTEXT($D17),INDIRECT("'" &amp; $C17 &amp;"'!" &amp; "B15"),"")</f>
        <v/>
      </c>
      <c r="L17" s="37" t="str" cm="1">
        <f t="array" aca="1" ref="L17" ca="1">IF(ISTEXT($D17),INDIRECT("'" &amp; $C17 &amp;"'!" &amp; "B16"),"")</f>
        <v/>
      </c>
      <c r="M17" s="277" t="str" cm="1">
        <f t="array" aca="1" ref="M17" ca="1">IF(ISTEXT($D17),INDIRECT("'" &amp; $C17 &amp;"'!" &amp; "B17"),"")</f>
        <v/>
      </c>
      <c r="N17" s="277" t="str" cm="1">
        <f t="array" aca="1" ref="N17" ca="1">IF(ISTEXT($D17),INDIRECT("'" &amp; $C17 &amp;"'!" &amp; "B18"),"")</f>
        <v/>
      </c>
      <c r="O17" s="76"/>
      <c r="P17" s="37" t="str" cm="1">
        <f t="array" aca="1" ref="P17" ca="1">IF(ISTEXT($D17),INDIRECT("'" &amp; $C17 &amp;"'!" &amp; "D13"),"")</f>
        <v/>
      </c>
      <c r="Q17" s="37" t="str" cm="1">
        <f t="array" aca="1" ref="Q17" ca="1">IF(ISTEXT($D17),INDIRECT("'" &amp; $C17 &amp;"'!" &amp; "D14"),"")</f>
        <v/>
      </c>
      <c r="R17" s="37" t="str" cm="1">
        <f t="array" aca="1" ref="R17" ca="1">IF(ISTEXT($D17),INDIRECT("'" &amp; $C17 &amp;"'!" &amp; "D15"),"")</f>
        <v/>
      </c>
      <c r="S17" s="37" t="str" cm="1">
        <f t="array" aca="1" ref="S17" ca="1">IF(ISTEXT($D17),INDIRECT("'" &amp; $C17 &amp;"'!" &amp; "D16"),"")</f>
        <v/>
      </c>
      <c r="T17" s="277" t="str" cm="1">
        <f t="array" aca="1" ref="T17" ca="1">IF(ISTEXT($D17),INDIRECT("'" &amp; $C17 &amp;"'!" &amp; "D17"),"")</f>
        <v/>
      </c>
      <c r="U17" s="277" t="str" cm="1">
        <f t="array" aca="1" ref="U17" ca="1">IF(ISTEXT($D17),INDIRECT("'" &amp; $C17 &amp;"'!" &amp; "D18"),"")</f>
        <v/>
      </c>
      <c r="V17" s="76"/>
      <c r="W17" s="37" t="str" cm="1">
        <f t="array" aca="1" ref="W17" ca="1">IF(ISTEXT($D17),INDIRECT("'" &amp; $C17 &amp;"'!" &amp; "F13"),"")</f>
        <v/>
      </c>
      <c r="X17" s="37" t="str" cm="1">
        <f t="array" aca="1" ref="X17" ca="1">IF(ISTEXT($D17),INDIRECT("'" &amp; $C17 &amp;"'!" &amp; "F14"),"")</f>
        <v/>
      </c>
      <c r="Y17" s="37" t="str" cm="1">
        <f t="array" aca="1" ref="Y17" ca="1">IF(ISTEXT($D17),INDIRECT("'" &amp; $C17 &amp;"'!" &amp; "F15"),"")</f>
        <v/>
      </c>
      <c r="Z17" s="37" t="str" cm="1">
        <f t="array" aca="1" ref="Z17" ca="1">IF(ISTEXT($D17),INDIRECT("'" &amp; $C17 &amp;"'!" &amp; "F16"),"")</f>
        <v/>
      </c>
      <c r="AA17" s="277" t="str" cm="1">
        <f t="array" aca="1" ref="AA17" ca="1">IF(ISTEXT($D17),INDIRECT("'" &amp; $C17 &amp;"'!" &amp; "F17"),"")</f>
        <v/>
      </c>
      <c r="AB17" s="277" t="str" cm="1">
        <f t="array" aca="1" ref="AB17" ca="1">IF(ISTEXT($D17),INDIRECT("'" &amp; $C17 &amp;"'!" &amp; "F18"),"")</f>
        <v/>
      </c>
      <c r="AC17" s="41"/>
      <c r="AD17" s="84"/>
      <c r="AE17" s="84"/>
      <c r="AF17" s="84"/>
      <c r="AG17" s="66"/>
    </row>
    <row r="18" spans="2:33">
      <c r="B18" s="64"/>
      <c r="C18" s="72" t="s">
        <v>147</v>
      </c>
      <c r="D18" s="37" cm="1">
        <f t="array" aca="1" ref="D18" ca="1">INDIRECT("'" &amp; $C18 &amp;"'!" &amp; "B4")</f>
        <v>0</v>
      </c>
      <c r="E18" s="37" t="str" cm="1">
        <f t="array" aca="1" ref="E18" ca="1">IF(ISTEXT($D18),INDIRECT("'" &amp; $C18 &amp;"'!" &amp; "B7"),"")</f>
        <v/>
      </c>
      <c r="F18" s="37" t="str">
        <f t="shared" ca="1" si="0"/>
        <v/>
      </c>
      <c r="G18" s="37" t="str">
        <f t="shared" ca="1" si="1"/>
        <v/>
      </c>
      <c r="H18" s="37" t="str" cm="1">
        <f t="array" aca="1" ref="H18" ca="1">IF(ISTEXT($D18),INDIRECT("'" &amp; $C18 &amp;"'!" &amp; "B8"),"")</f>
        <v/>
      </c>
      <c r="I18" s="37" t="str" cm="1">
        <f t="array" aca="1" ref="I18" ca="1">IF(ISTEXT($D18),INDIRECT("'" &amp; $C18 &amp;"'!" &amp; "B13"),"")</f>
        <v/>
      </c>
      <c r="J18" s="37" t="str" cm="1">
        <f t="array" aca="1" ref="J18" ca="1">IF(ISTEXT($D18),INDIRECT("'" &amp; $C18 &amp;"'!" &amp; "B14"),"")</f>
        <v/>
      </c>
      <c r="K18" s="37" t="str" cm="1">
        <f t="array" aca="1" ref="K18" ca="1">IF(ISTEXT($D18),INDIRECT("'" &amp; $C18 &amp;"'!" &amp; "B15"),"")</f>
        <v/>
      </c>
      <c r="L18" s="37" t="str" cm="1">
        <f t="array" aca="1" ref="L18" ca="1">IF(ISTEXT($D18),INDIRECT("'" &amp; $C18 &amp;"'!" &amp; "B16"),"")</f>
        <v/>
      </c>
      <c r="M18" s="277" t="str" cm="1">
        <f t="array" aca="1" ref="M18" ca="1">IF(ISTEXT($D18),INDIRECT("'" &amp; $C18 &amp;"'!" &amp; "B17"),"")</f>
        <v/>
      </c>
      <c r="N18" s="277" t="str" cm="1">
        <f t="array" aca="1" ref="N18" ca="1">IF(ISTEXT($D18),INDIRECT("'" &amp; $C18 &amp;"'!" &amp; "B18"),"")</f>
        <v/>
      </c>
      <c r="O18" s="76"/>
      <c r="P18" s="37" t="str" cm="1">
        <f t="array" aca="1" ref="P18" ca="1">IF(ISTEXT($D18),INDIRECT("'" &amp; $C18 &amp;"'!" &amp; "D13"),"")</f>
        <v/>
      </c>
      <c r="Q18" s="37" t="str" cm="1">
        <f t="array" aca="1" ref="Q18" ca="1">IF(ISTEXT($D18),INDIRECT("'" &amp; $C18 &amp;"'!" &amp; "D14"),"")</f>
        <v/>
      </c>
      <c r="R18" s="37" t="str" cm="1">
        <f t="array" aca="1" ref="R18" ca="1">IF(ISTEXT($D18),INDIRECT("'" &amp; $C18 &amp;"'!" &amp; "D15"),"")</f>
        <v/>
      </c>
      <c r="S18" s="37" t="str" cm="1">
        <f t="array" aca="1" ref="S18" ca="1">IF(ISTEXT($D18),INDIRECT("'" &amp; $C18 &amp;"'!" &amp; "D16"),"")</f>
        <v/>
      </c>
      <c r="T18" s="277" t="str" cm="1">
        <f t="array" aca="1" ref="T18" ca="1">IF(ISTEXT($D18),INDIRECT("'" &amp; $C18 &amp;"'!" &amp; "D17"),"")</f>
        <v/>
      </c>
      <c r="U18" s="277" t="str" cm="1">
        <f t="array" aca="1" ref="U18" ca="1">IF(ISTEXT($D18),INDIRECT("'" &amp; $C18 &amp;"'!" &amp; "D18"),"")</f>
        <v/>
      </c>
      <c r="V18" s="76"/>
      <c r="W18" s="37" t="str" cm="1">
        <f t="array" aca="1" ref="W18" ca="1">IF(ISTEXT($D18),INDIRECT("'" &amp; $C18 &amp;"'!" &amp; "F13"),"")</f>
        <v/>
      </c>
      <c r="X18" s="37" t="str" cm="1">
        <f t="array" aca="1" ref="X18" ca="1">IF(ISTEXT($D18),INDIRECT("'" &amp; $C18 &amp;"'!" &amp; "F14"),"")</f>
        <v/>
      </c>
      <c r="Y18" s="37" t="str" cm="1">
        <f t="array" aca="1" ref="Y18" ca="1">IF(ISTEXT($D18),INDIRECT("'" &amp; $C18 &amp;"'!" &amp; "F15"),"")</f>
        <v/>
      </c>
      <c r="Z18" s="37" t="str" cm="1">
        <f t="array" aca="1" ref="Z18" ca="1">IF(ISTEXT($D18),INDIRECT("'" &amp; $C18 &amp;"'!" &amp; "F16"),"")</f>
        <v/>
      </c>
      <c r="AA18" s="277" t="str" cm="1">
        <f t="array" aca="1" ref="AA18" ca="1">IF(ISTEXT($D18),INDIRECT("'" &amp; $C18 &amp;"'!" &amp; "F17"),"")</f>
        <v/>
      </c>
      <c r="AB18" s="277" t="str" cm="1">
        <f t="array" aca="1" ref="AB18" ca="1">IF(ISTEXT($D18),INDIRECT("'" &amp; $C18 &amp;"'!" &amp; "F18"),"")</f>
        <v/>
      </c>
      <c r="AC18" s="41"/>
      <c r="AD18" s="84"/>
      <c r="AE18" s="84"/>
      <c r="AF18" s="84"/>
      <c r="AG18" s="66"/>
    </row>
    <row r="19" spans="2:33">
      <c r="B19" s="64"/>
      <c r="C19" s="72" t="s">
        <v>148</v>
      </c>
      <c r="D19" s="37" cm="1">
        <f t="array" aca="1" ref="D19" ca="1">INDIRECT("'" &amp; $C19 &amp;"'!" &amp; "B4")</f>
        <v>0</v>
      </c>
      <c r="E19" s="37" t="str" cm="1">
        <f t="array" aca="1" ref="E19" ca="1">IF(ISTEXT($D19),INDIRECT("'" &amp; $C19 &amp;"'!" &amp; "B7"),"")</f>
        <v/>
      </c>
      <c r="F19" s="37" t="str">
        <f t="shared" ca="1" si="0"/>
        <v/>
      </c>
      <c r="G19" s="37" t="str">
        <f t="shared" ca="1" si="1"/>
        <v/>
      </c>
      <c r="H19" s="37" t="str" cm="1">
        <f t="array" aca="1" ref="H19" ca="1">IF(ISTEXT($D19),INDIRECT("'" &amp; $C19 &amp;"'!" &amp; "B8"),"")</f>
        <v/>
      </c>
      <c r="I19" s="37" t="str" cm="1">
        <f t="array" aca="1" ref="I19" ca="1">IF(ISTEXT($D19),INDIRECT("'" &amp; $C19 &amp;"'!" &amp; "B13"),"")</f>
        <v/>
      </c>
      <c r="J19" s="37" t="str" cm="1">
        <f t="array" aca="1" ref="J19" ca="1">IF(ISTEXT($D19),INDIRECT("'" &amp; $C19 &amp;"'!" &amp; "B14"),"")</f>
        <v/>
      </c>
      <c r="K19" s="37" t="str" cm="1">
        <f t="array" aca="1" ref="K19" ca="1">IF(ISTEXT($D19),INDIRECT("'" &amp; $C19 &amp;"'!" &amp; "B15"),"")</f>
        <v/>
      </c>
      <c r="L19" s="37" t="str" cm="1">
        <f t="array" aca="1" ref="L19" ca="1">IF(ISTEXT($D19),INDIRECT("'" &amp; $C19 &amp;"'!" &amp; "B16"),"")</f>
        <v/>
      </c>
      <c r="M19" s="277" t="str" cm="1">
        <f t="array" aca="1" ref="M19" ca="1">IF(ISTEXT($D19),INDIRECT("'" &amp; $C19 &amp;"'!" &amp; "B17"),"")</f>
        <v/>
      </c>
      <c r="N19" s="277" t="str" cm="1">
        <f t="array" aca="1" ref="N19" ca="1">IF(ISTEXT($D19),INDIRECT("'" &amp; $C19 &amp;"'!" &amp; "B18"),"")</f>
        <v/>
      </c>
      <c r="O19" s="76"/>
      <c r="P19" s="37" t="str" cm="1">
        <f t="array" aca="1" ref="P19" ca="1">IF(ISTEXT($D19),INDIRECT("'" &amp; $C19 &amp;"'!" &amp; "D13"),"")</f>
        <v/>
      </c>
      <c r="Q19" s="37" t="str" cm="1">
        <f t="array" aca="1" ref="Q19" ca="1">IF(ISTEXT($D19),INDIRECT("'" &amp; $C19 &amp;"'!" &amp; "D14"),"")</f>
        <v/>
      </c>
      <c r="R19" s="37" t="str" cm="1">
        <f t="array" aca="1" ref="R19" ca="1">IF(ISTEXT($D19),INDIRECT("'" &amp; $C19 &amp;"'!" &amp; "D15"),"")</f>
        <v/>
      </c>
      <c r="S19" s="37" t="str" cm="1">
        <f t="array" aca="1" ref="S19" ca="1">IF(ISTEXT($D19),INDIRECT("'" &amp; $C19 &amp;"'!" &amp; "D16"),"")</f>
        <v/>
      </c>
      <c r="T19" s="277" t="str" cm="1">
        <f t="array" aca="1" ref="T19" ca="1">IF(ISTEXT($D19),INDIRECT("'" &amp; $C19 &amp;"'!" &amp; "D17"),"")</f>
        <v/>
      </c>
      <c r="U19" s="277" t="str" cm="1">
        <f t="array" aca="1" ref="U19" ca="1">IF(ISTEXT($D19),INDIRECT("'" &amp; $C19 &amp;"'!" &amp; "D18"),"")</f>
        <v/>
      </c>
      <c r="V19" s="76"/>
      <c r="W19" s="37" t="str" cm="1">
        <f t="array" aca="1" ref="W19" ca="1">IF(ISTEXT($D19),INDIRECT("'" &amp; $C19 &amp;"'!" &amp; "F13"),"")</f>
        <v/>
      </c>
      <c r="X19" s="37" t="str" cm="1">
        <f t="array" aca="1" ref="X19" ca="1">IF(ISTEXT($D19),INDIRECT("'" &amp; $C19 &amp;"'!" &amp; "F14"),"")</f>
        <v/>
      </c>
      <c r="Y19" s="37" t="str" cm="1">
        <f t="array" aca="1" ref="Y19" ca="1">IF(ISTEXT($D19),INDIRECT("'" &amp; $C19 &amp;"'!" &amp; "F15"),"")</f>
        <v/>
      </c>
      <c r="Z19" s="37" t="str" cm="1">
        <f t="array" aca="1" ref="Z19" ca="1">IF(ISTEXT($D19),INDIRECT("'" &amp; $C19 &amp;"'!" &amp; "F16"),"")</f>
        <v/>
      </c>
      <c r="AA19" s="277" t="str" cm="1">
        <f t="array" aca="1" ref="AA19" ca="1">IF(ISTEXT($D19),INDIRECT("'" &amp; $C19 &amp;"'!" &amp; "F17"),"")</f>
        <v/>
      </c>
      <c r="AB19" s="277" t="str" cm="1">
        <f t="array" aca="1" ref="AB19" ca="1">IF(ISTEXT($D19),INDIRECT("'" &amp; $C19 &amp;"'!" &amp; "F18"),"")</f>
        <v/>
      </c>
      <c r="AC19" s="41"/>
      <c r="AD19" s="84"/>
      <c r="AE19" s="84"/>
      <c r="AF19" s="84"/>
      <c r="AG19" s="66"/>
    </row>
    <row r="20" spans="2:33">
      <c r="B20" s="64"/>
      <c r="C20" s="73"/>
      <c r="D20" s="73"/>
      <c r="E20" s="73"/>
      <c r="F20" s="73"/>
      <c r="G20" s="73"/>
      <c r="H20" s="73"/>
      <c r="I20" s="73"/>
      <c r="J20" s="73"/>
      <c r="K20" s="73"/>
      <c r="L20" s="74"/>
      <c r="M20" s="74"/>
      <c r="N20" s="74"/>
      <c r="O20" s="76"/>
      <c r="P20" s="73"/>
      <c r="Q20" s="73"/>
      <c r="R20" s="73"/>
      <c r="S20" s="74"/>
      <c r="T20" s="74"/>
      <c r="U20" s="74"/>
      <c r="V20" s="76"/>
      <c r="W20" s="73"/>
      <c r="X20" s="73"/>
      <c r="Y20" s="73"/>
      <c r="Z20" s="74"/>
      <c r="AA20" s="74"/>
      <c r="AB20" s="74"/>
      <c r="AC20" s="41"/>
      <c r="AD20" s="74"/>
      <c r="AG20" s="66"/>
    </row>
    <row r="21" spans="2:33">
      <c r="B21" s="64"/>
      <c r="C21" s="75" t="s">
        <v>149</v>
      </c>
      <c r="D21" s="68"/>
      <c r="E21" s="68"/>
      <c r="F21" s="68"/>
      <c r="G21" s="68"/>
      <c r="H21" s="68"/>
      <c r="I21" s="68"/>
      <c r="J21" s="68"/>
      <c r="K21" s="68"/>
      <c r="L21" s="76"/>
      <c r="M21" s="76"/>
      <c r="N21" s="76"/>
      <c r="O21" s="76"/>
      <c r="P21" s="68"/>
      <c r="Q21" s="68"/>
      <c r="R21" s="68"/>
      <c r="S21" s="76"/>
      <c r="T21" s="76"/>
      <c r="U21" s="76"/>
      <c r="V21" s="76"/>
      <c r="W21" s="68"/>
      <c r="X21" s="68"/>
      <c r="Y21" s="68"/>
      <c r="Z21" s="76"/>
      <c r="AA21" s="76"/>
      <c r="AB21" s="76"/>
      <c r="AC21" s="41"/>
      <c r="AD21" s="76"/>
      <c r="AE21" s="76"/>
      <c r="AF21" s="76"/>
      <c r="AG21" s="66"/>
    </row>
    <row r="22" spans="2:33">
      <c r="B22" s="64"/>
      <c r="H22" s="68"/>
      <c r="I22" s="357" t="s">
        <v>150</v>
      </c>
      <c r="J22" s="358"/>
      <c r="K22" s="358"/>
      <c r="L22" s="358"/>
      <c r="M22" s="358"/>
      <c r="N22" s="359"/>
      <c r="O22" s="76"/>
      <c r="P22" s="357" t="s">
        <v>150</v>
      </c>
      <c r="Q22" s="358"/>
      <c r="R22" s="358"/>
      <c r="S22" s="358"/>
      <c r="T22" s="358"/>
      <c r="U22" s="359"/>
      <c r="V22" s="76"/>
      <c r="W22" s="357" t="s">
        <v>150</v>
      </c>
      <c r="X22" s="358"/>
      <c r="Y22" s="358"/>
      <c r="Z22" s="358"/>
      <c r="AA22" s="358"/>
      <c r="AB22" s="359"/>
      <c r="AC22" s="41"/>
      <c r="AD22" s="76"/>
      <c r="AE22" s="76"/>
      <c r="AF22" s="76"/>
      <c r="AG22" s="66"/>
    </row>
    <row r="23" spans="2:33" ht="33.75" customHeight="1">
      <c r="B23" s="64"/>
      <c r="C23" s="69" t="s">
        <v>116</v>
      </c>
      <c r="D23" s="69" t="s">
        <v>117</v>
      </c>
      <c r="E23" s="70" t="s">
        <v>118</v>
      </c>
      <c r="F23" s="354" t="s">
        <v>119</v>
      </c>
      <c r="G23" s="355"/>
      <c r="H23" s="71" t="s">
        <v>120</v>
      </c>
      <c r="I23" s="69">
        <v>2035</v>
      </c>
      <c r="J23" s="69">
        <v>2040</v>
      </c>
      <c r="K23" s="69">
        <v>2045</v>
      </c>
      <c r="L23" s="69">
        <v>2050</v>
      </c>
      <c r="M23" s="69">
        <v>2060</v>
      </c>
      <c r="N23" s="69">
        <v>2070</v>
      </c>
      <c r="O23" s="76"/>
      <c r="P23" s="69">
        <v>2035</v>
      </c>
      <c r="Q23" s="69">
        <v>2040</v>
      </c>
      <c r="R23" s="69">
        <v>2045</v>
      </c>
      <c r="S23" s="69">
        <v>2050</v>
      </c>
      <c r="T23" s="69">
        <v>2060</v>
      </c>
      <c r="U23" s="69">
        <v>2070</v>
      </c>
      <c r="V23" s="76"/>
      <c r="W23" s="69">
        <v>2035</v>
      </c>
      <c r="X23" s="69">
        <v>2040</v>
      </c>
      <c r="Y23" s="69">
        <v>2045</v>
      </c>
      <c r="Z23" s="69">
        <v>2050</v>
      </c>
      <c r="AA23" s="69">
        <v>2060</v>
      </c>
      <c r="AB23" s="69">
        <v>2070</v>
      </c>
      <c r="AC23" s="41"/>
      <c r="AD23" s="76"/>
      <c r="AE23" s="76"/>
      <c r="AF23" s="76"/>
      <c r="AG23" s="66"/>
    </row>
    <row r="24" spans="2:33" ht="23">
      <c r="B24" s="64"/>
      <c r="C24" s="69"/>
      <c r="D24" s="69"/>
      <c r="E24" s="70"/>
      <c r="F24" s="70" t="s">
        <v>124</v>
      </c>
      <c r="G24" s="70" t="s">
        <v>125</v>
      </c>
      <c r="H24" s="71"/>
      <c r="I24" s="69"/>
      <c r="J24" s="69"/>
      <c r="K24" s="69"/>
      <c r="L24" s="69"/>
      <c r="M24" s="77"/>
      <c r="N24" s="77"/>
      <c r="O24" s="76"/>
      <c r="P24" s="69"/>
      <c r="Q24" s="69"/>
      <c r="R24" s="69"/>
      <c r="S24" s="69"/>
      <c r="T24" s="77"/>
      <c r="U24" s="77"/>
      <c r="V24" s="76"/>
      <c r="W24" s="69"/>
      <c r="X24" s="69"/>
      <c r="Y24" s="69"/>
      <c r="Z24" s="69"/>
      <c r="AA24" s="77"/>
      <c r="AB24" s="77"/>
      <c r="AC24" s="41"/>
      <c r="AD24" s="76"/>
      <c r="AE24" s="76"/>
      <c r="AF24" s="76"/>
      <c r="AG24" s="66"/>
    </row>
    <row r="25" spans="2:33">
      <c r="B25" s="64"/>
      <c r="C25" s="72" t="s">
        <v>130</v>
      </c>
      <c r="D25" s="87" t="str">
        <f ca="1">D10</f>
        <v>Prefered Option</v>
      </c>
      <c r="E25" s="37" t="str">
        <f ca="1">E10</f>
        <v>Y</v>
      </c>
      <c r="F25" s="59">
        <f ca="1">IF(ISNUMBER(F10-F$9),F10-F$9,"")</f>
        <v>-19.700000000000003</v>
      </c>
      <c r="G25" s="59">
        <f ca="1">IF(ISNUMBER(G10-G$9),G10-G$9,"")</f>
        <v>4.6415972256008686E-2</v>
      </c>
      <c r="H25" s="87" t="str">
        <f ca="1">H10</f>
        <v>CV5.04</v>
      </c>
      <c r="I25" s="59">
        <f t="shared" ref="I25:N34" ca="1" si="2">IF(ISNUMBER(I10-I$9),I10-I$9,"")</f>
        <v>3.5206361549786322</v>
      </c>
      <c r="J25" s="59">
        <f t="shared" ca="1" si="2"/>
        <v>8.2855627898958915</v>
      </c>
      <c r="K25" s="59">
        <f t="shared" ca="1" si="2"/>
        <v>14.379566458371698</v>
      </c>
      <c r="L25" s="59">
        <f t="shared" ca="1" si="2"/>
        <v>21.499029444336088</v>
      </c>
      <c r="M25" s="59">
        <f t="shared" ca="1" si="2"/>
        <v>51.926369544164572</v>
      </c>
      <c r="N25" s="59">
        <f t="shared" ca="1" si="2"/>
        <v>85.548730933996012</v>
      </c>
      <c r="O25" s="76"/>
      <c r="P25" s="59">
        <f t="shared" ref="P25:U34" ca="1" si="3">IF(ISNUMBER(P10-P$9),P10-P$9,"")</f>
        <v>3.1329509101396411</v>
      </c>
      <c r="Q25" s="59">
        <f t="shared" ca="1" si="3"/>
        <v>7.5905123546679079</v>
      </c>
      <c r="R25" s="59">
        <f t="shared" ca="1" si="3"/>
        <v>13.390593836719972</v>
      </c>
      <c r="S25" s="59">
        <f t="shared" ca="1" si="3"/>
        <v>20.229565871217858</v>
      </c>
      <c r="T25" s="59">
        <f t="shared" ca="1" si="3"/>
        <v>50.134003664379179</v>
      </c>
      <c r="U25" s="59">
        <f t="shared" ca="1" si="3"/>
        <v>83.271259518750639</v>
      </c>
      <c r="V25" s="76"/>
      <c r="W25" s="59">
        <f t="shared" ref="W25:AB34" ca="1" si="4">IF(ISNUMBER(W10-W$9),W10-W$9,"")</f>
        <v>3.9078797877278646</v>
      </c>
      <c r="X25" s="59">
        <f t="shared" ca="1" si="4"/>
        <v>8.9810373090598432</v>
      </c>
      <c r="Y25" s="59">
        <f t="shared" ca="1" si="4"/>
        <v>15.368547487469812</v>
      </c>
      <c r="Z25" s="59">
        <f t="shared" ca="1" si="4"/>
        <v>22.767822912281417</v>
      </c>
      <c r="AA25" s="59">
        <f t="shared" ca="1" si="4"/>
        <v>53.713227702646918</v>
      </c>
      <c r="AB25" s="59">
        <f t="shared" ca="1" si="4"/>
        <v>87.812378519307003</v>
      </c>
      <c r="AC25" s="41"/>
      <c r="AD25" s="76"/>
      <c r="AE25" s="76"/>
      <c r="AF25" s="76"/>
      <c r="AG25" s="66"/>
    </row>
    <row r="26" spans="2:33">
      <c r="B26" s="64"/>
      <c r="C26" s="72" t="s">
        <v>134</v>
      </c>
      <c r="D26" s="87" t="str">
        <f t="shared" ref="D26:E34" ca="1" si="5">D11</f>
        <v>Increased Civils</v>
      </c>
      <c r="E26" s="37" t="str">
        <f t="shared" ca="1" si="5"/>
        <v>N</v>
      </c>
      <c r="F26" s="59">
        <f t="shared" ref="F26:G34" ca="1" si="6">IF(ISNUMBER(F11-F$9),F11-F$9,"")</f>
        <v>-33.450000000000003</v>
      </c>
      <c r="G26" s="59">
        <f t="shared" ca="1" si="6"/>
        <v>4.6580823892146128E-2</v>
      </c>
      <c r="H26" s="87" t="str">
        <f t="shared" ref="H26:H34" ca="1" si="7">H11</f>
        <v>CV5.04</v>
      </c>
      <c r="I26" s="59">
        <f t="shared" ca="1" si="2"/>
        <v>0.99864788350393496</v>
      </c>
      <c r="J26" s="59">
        <f t="shared" ca="1" si="2"/>
        <v>4.6702974478197348</v>
      </c>
      <c r="K26" s="59">
        <f t="shared" ca="1" si="2"/>
        <v>10.25985029750484</v>
      </c>
      <c r="L26" s="59">
        <f t="shared" ca="1" si="2"/>
        <v>17.257826554139115</v>
      </c>
      <c r="M26" s="59">
        <f t="shared" ca="1" si="2"/>
        <v>47.766693634842909</v>
      </c>
      <c r="N26" s="59">
        <f t="shared" ca="1" si="2"/>
        <v>81.453485206054211</v>
      </c>
      <c r="O26" s="76"/>
      <c r="P26" s="59">
        <f t="shared" ca="1" si="3"/>
        <v>0.60958748819948028</v>
      </c>
      <c r="Q26" s="59">
        <f t="shared" ca="1" si="3"/>
        <v>3.9727319634190508</v>
      </c>
      <c r="R26" s="59">
        <f t="shared" ca="1" si="3"/>
        <v>9.2672170427588298</v>
      </c>
      <c r="S26" s="59">
        <f t="shared" ca="1" si="3"/>
        <v>15.983553382103594</v>
      </c>
      <c r="T26" s="59">
        <f t="shared" ca="1" si="3"/>
        <v>45.967211035456216</v>
      </c>
      <c r="U26" s="59">
        <f t="shared" ca="1" si="3"/>
        <v>79.166532842828474</v>
      </c>
      <c r="V26" s="76"/>
      <c r="W26" s="59">
        <f t="shared" ca="1" si="4"/>
        <v>1.3872650902510486</v>
      </c>
      <c r="X26" s="59">
        <f t="shared" ca="1" si="4"/>
        <v>5.3682886017788292</v>
      </c>
      <c r="Y26" s="59">
        <f t="shared" ca="1" si="4"/>
        <v>11.252491934453758</v>
      </c>
      <c r="Z26" s="59">
        <f t="shared" ca="1" si="4"/>
        <v>18.531426805085857</v>
      </c>
      <c r="AA26" s="59">
        <f t="shared" ca="1" si="4"/>
        <v>49.560644181947055</v>
      </c>
      <c r="AB26" s="59">
        <f t="shared" ca="1" si="4"/>
        <v>83.726548745521313</v>
      </c>
      <c r="AC26" s="41"/>
      <c r="AD26" s="76"/>
      <c r="AE26" s="76"/>
      <c r="AF26" s="76"/>
      <c r="AG26" s="66"/>
    </row>
    <row r="27" spans="2:33">
      <c r="B27" s="64"/>
      <c r="C27" s="72" t="s">
        <v>138</v>
      </c>
      <c r="D27" s="87" t="str">
        <f t="shared" ca="1" si="5"/>
        <v>Min</v>
      </c>
      <c r="E27" s="37" t="str">
        <f t="shared" ca="1" si="5"/>
        <v>N</v>
      </c>
      <c r="F27" s="59">
        <f t="shared" ca="1" si="6"/>
        <v>-15.425000000000001</v>
      </c>
      <c r="G27" s="59">
        <f t="shared" ca="1" si="6"/>
        <v>3.444189777771367E-2</v>
      </c>
      <c r="H27" s="87" t="str">
        <f t="shared" ca="1" si="7"/>
        <v>CV5.04</v>
      </c>
      <c r="I27" s="59">
        <f t="shared" ca="1" si="2"/>
        <v>2.3583743612560966</v>
      </c>
      <c r="J27" s="59">
        <f t="shared" ca="1" si="2"/>
        <v>5.5854600750421355</v>
      </c>
      <c r="K27" s="59">
        <f t="shared" ca="1" si="2"/>
        <v>9.861364228709931</v>
      </c>
      <c r="L27" s="59">
        <f t="shared" ca="1" si="2"/>
        <v>14.944357687517368</v>
      </c>
      <c r="M27" s="59">
        <f t="shared" ca="1" si="2"/>
        <v>36.85486740951751</v>
      </c>
      <c r="N27" s="59">
        <f t="shared" ca="1" si="2"/>
        <v>61.238984175108499</v>
      </c>
      <c r="O27" s="76"/>
      <c r="P27" s="59">
        <f t="shared" ca="1" si="3"/>
        <v>2.0880305349974719</v>
      </c>
      <c r="Q27" s="59">
        <f t="shared" ca="1" si="3"/>
        <v>5.10786817796901</v>
      </c>
      <c r="R27" s="59">
        <f t="shared" ca="1" si="3"/>
        <v>9.1855813365682479</v>
      </c>
      <c r="S27" s="59">
        <f t="shared" ca="1" si="3"/>
        <v>14.079433243925791</v>
      </c>
      <c r="T27" s="59">
        <f t="shared" ca="1" si="3"/>
        <v>35.63731646523695</v>
      </c>
      <c r="U27" s="59">
        <f t="shared" ca="1" si="3"/>
        <v>59.694266572048491</v>
      </c>
      <c r="V27" s="76"/>
      <c r="W27" s="59">
        <f t="shared" ca="1" si="4"/>
        <v>2.6284374504075174</v>
      </c>
      <c r="X27" s="59">
        <f t="shared" ca="1" si="4"/>
        <v>6.0633549442634944</v>
      </c>
      <c r="Y27" s="59">
        <f t="shared" ca="1" si="4"/>
        <v>10.53716980458023</v>
      </c>
      <c r="Z27" s="59">
        <f t="shared" ca="1" si="4"/>
        <v>15.808847276586448</v>
      </c>
      <c r="AA27" s="59">
        <f t="shared" ca="1" si="4"/>
        <v>38.068721162943575</v>
      </c>
      <c r="AB27" s="59">
        <f t="shared" ca="1" si="4"/>
        <v>62.774395989543109</v>
      </c>
      <c r="AC27" s="41"/>
      <c r="AD27" s="76"/>
      <c r="AE27" s="76"/>
      <c r="AF27" s="76"/>
      <c r="AG27" s="66"/>
    </row>
    <row r="28" spans="2:33">
      <c r="B28" s="64"/>
      <c r="C28" s="72" t="s">
        <v>142</v>
      </c>
      <c r="D28" s="87">
        <f t="shared" ca="1" si="5"/>
        <v>0</v>
      </c>
      <c r="E28" s="37" t="str">
        <f t="shared" ca="1" si="5"/>
        <v/>
      </c>
      <c r="F28" s="59" t="str">
        <f t="shared" ca="1" si="6"/>
        <v/>
      </c>
      <c r="G28" s="59" t="str">
        <f t="shared" ca="1" si="6"/>
        <v/>
      </c>
      <c r="H28" s="87" t="str">
        <f t="shared" ca="1" si="7"/>
        <v/>
      </c>
      <c r="I28" s="59" t="str">
        <f t="shared" ca="1" si="2"/>
        <v/>
      </c>
      <c r="J28" s="59" t="str">
        <f t="shared" ca="1" si="2"/>
        <v/>
      </c>
      <c r="K28" s="59" t="str">
        <f t="shared" ca="1" si="2"/>
        <v/>
      </c>
      <c r="L28" s="59" t="str">
        <f t="shared" ca="1" si="2"/>
        <v/>
      </c>
      <c r="M28" s="59" t="str">
        <f t="shared" ca="1" si="2"/>
        <v/>
      </c>
      <c r="N28" s="59" t="str">
        <f t="shared" ca="1" si="2"/>
        <v/>
      </c>
      <c r="O28" s="76"/>
      <c r="P28" s="59" t="str">
        <f t="shared" ca="1" si="3"/>
        <v/>
      </c>
      <c r="Q28" s="59" t="str">
        <f t="shared" ca="1" si="3"/>
        <v/>
      </c>
      <c r="R28" s="59" t="str">
        <f t="shared" ca="1" si="3"/>
        <v/>
      </c>
      <c r="S28" s="59" t="str">
        <f t="shared" ca="1" si="3"/>
        <v/>
      </c>
      <c r="T28" s="59" t="str">
        <f t="shared" ca="1" si="3"/>
        <v/>
      </c>
      <c r="U28" s="59" t="str">
        <f t="shared" ca="1" si="3"/>
        <v/>
      </c>
      <c r="V28" s="76"/>
      <c r="W28" s="59" t="str">
        <f t="shared" ca="1" si="4"/>
        <v/>
      </c>
      <c r="X28" s="59" t="str">
        <f t="shared" ca="1" si="4"/>
        <v/>
      </c>
      <c r="Y28" s="59" t="str">
        <f t="shared" ca="1" si="4"/>
        <v/>
      </c>
      <c r="Z28" s="59" t="str">
        <f t="shared" ca="1" si="4"/>
        <v/>
      </c>
      <c r="AA28" s="59" t="str">
        <f t="shared" ca="1" si="4"/>
        <v/>
      </c>
      <c r="AB28" s="59" t="str">
        <f t="shared" ca="1" si="4"/>
        <v/>
      </c>
      <c r="AC28" s="41"/>
      <c r="AD28" s="76"/>
      <c r="AE28" s="76"/>
      <c r="AF28" s="76"/>
      <c r="AG28" s="66"/>
    </row>
    <row r="29" spans="2:33">
      <c r="B29" s="64"/>
      <c r="C29" s="72" t="s">
        <v>143</v>
      </c>
      <c r="D29" s="87">
        <f t="shared" ca="1" si="5"/>
        <v>0</v>
      </c>
      <c r="E29" s="37" t="str">
        <f t="shared" ca="1" si="5"/>
        <v/>
      </c>
      <c r="F29" s="59" t="str">
        <f t="shared" ca="1" si="6"/>
        <v/>
      </c>
      <c r="G29" s="59" t="str">
        <f t="shared" ca="1" si="6"/>
        <v/>
      </c>
      <c r="H29" s="87" t="str">
        <f t="shared" ca="1" si="7"/>
        <v/>
      </c>
      <c r="I29" s="59" t="str">
        <f t="shared" ca="1" si="2"/>
        <v/>
      </c>
      <c r="J29" s="59" t="str">
        <f t="shared" ca="1" si="2"/>
        <v/>
      </c>
      <c r="K29" s="59" t="str">
        <f t="shared" ca="1" si="2"/>
        <v/>
      </c>
      <c r="L29" s="59" t="str">
        <f t="shared" ca="1" si="2"/>
        <v/>
      </c>
      <c r="M29" s="59" t="str">
        <f t="shared" ca="1" si="2"/>
        <v/>
      </c>
      <c r="N29" s="59" t="str">
        <f t="shared" ca="1" si="2"/>
        <v/>
      </c>
      <c r="O29" s="76"/>
      <c r="P29" s="59" t="str">
        <f t="shared" ca="1" si="3"/>
        <v/>
      </c>
      <c r="Q29" s="59" t="str">
        <f t="shared" ca="1" si="3"/>
        <v/>
      </c>
      <c r="R29" s="59" t="str">
        <f t="shared" ca="1" si="3"/>
        <v/>
      </c>
      <c r="S29" s="59" t="str">
        <f t="shared" ca="1" si="3"/>
        <v/>
      </c>
      <c r="T29" s="59" t="str">
        <f t="shared" ca="1" si="3"/>
        <v/>
      </c>
      <c r="U29" s="59" t="str">
        <f t="shared" ca="1" si="3"/>
        <v/>
      </c>
      <c r="V29" s="76"/>
      <c r="W29" s="59" t="str">
        <f t="shared" ca="1" si="4"/>
        <v/>
      </c>
      <c r="X29" s="59" t="str">
        <f t="shared" ca="1" si="4"/>
        <v/>
      </c>
      <c r="Y29" s="59" t="str">
        <f t="shared" ca="1" si="4"/>
        <v/>
      </c>
      <c r="Z29" s="59" t="str">
        <f t="shared" ca="1" si="4"/>
        <v/>
      </c>
      <c r="AA29" s="59" t="str">
        <f t="shared" ca="1" si="4"/>
        <v/>
      </c>
      <c r="AB29" s="59" t="str">
        <f t="shared" ca="1" si="4"/>
        <v/>
      </c>
      <c r="AC29" s="41"/>
      <c r="AD29" s="76"/>
      <c r="AE29" s="76"/>
      <c r="AF29" s="76"/>
      <c r="AG29" s="66"/>
    </row>
    <row r="30" spans="2:33">
      <c r="B30" s="64"/>
      <c r="C30" s="72" t="s">
        <v>144</v>
      </c>
      <c r="D30" s="87">
        <f t="shared" ca="1" si="5"/>
        <v>0</v>
      </c>
      <c r="E30" s="37" t="str">
        <f t="shared" ca="1" si="5"/>
        <v/>
      </c>
      <c r="F30" s="59" t="str">
        <f t="shared" ca="1" si="6"/>
        <v/>
      </c>
      <c r="G30" s="59" t="str">
        <f t="shared" ca="1" si="6"/>
        <v/>
      </c>
      <c r="H30" s="87" t="str">
        <f t="shared" ca="1" si="7"/>
        <v/>
      </c>
      <c r="I30" s="59" t="str">
        <f t="shared" ca="1" si="2"/>
        <v/>
      </c>
      <c r="J30" s="59" t="str">
        <f t="shared" ca="1" si="2"/>
        <v/>
      </c>
      <c r="K30" s="59" t="str">
        <f t="shared" ca="1" si="2"/>
        <v/>
      </c>
      <c r="L30" s="59" t="str">
        <f t="shared" ca="1" si="2"/>
        <v/>
      </c>
      <c r="M30" s="59" t="str">
        <f t="shared" ca="1" si="2"/>
        <v/>
      </c>
      <c r="N30" s="59" t="str">
        <f t="shared" ca="1" si="2"/>
        <v/>
      </c>
      <c r="O30" s="76"/>
      <c r="P30" s="59" t="str">
        <f t="shared" ca="1" si="3"/>
        <v/>
      </c>
      <c r="Q30" s="59" t="str">
        <f t="shared" ca="1" si="3"/>
        <v/>
      </c>
      <c r="R30" s="59" t="str">
        <f t="shared" ca="1" si="3"/>
        <v/>
      </c>
      <c r="S30" s="59" t="str">
        <f t="shared" ca="1" si="3"/>
        <v/>
      </c>
      <c r="T30" s="59" t="str">
        <f t="shared" ca="1" si="3"/>
        <v/>
      </c>
      <c r="U30" s="59" t="str">
        <f t="shared" ca="1" si="3"/>
        <v/>
      </c>
      <c r="V30" s="76"/>
      <c r="W30" s="59" t="str">
        <f t="shared" ca="1" si="4"/>
        <v/>
      </c>
      <c r="X30" s="59" t="str">
        <f t="shared" ca="1" si="4"/>
        <v/>
      </c>
      <c r="Y30" s="59" t="str">
        <f t="shared" ca="1" si="4"/>
        <v/>
      </c>
      <c r="Z30" s="59" t="str">
        <f t="shared" ca="1" si="4"/>
        <v/>
      </c>
      <c r="AA30" s="59" t="str">
        <f t="shared" ca="1" si="4"/>
        <v/>
      </c>
      <c r="AB30" s="59" t="str">
        <f t="shared" ca="1" si="4"/>
        <v/>
      </c>
      <c r="AC30" s="41"/>
      <c r="AD30" s="76"/>
      <c r="AE30" s="76"/>
      <c r="AF30" s="76"/>
      <c r="AG30" s="66"/>
    </row>
    <row r="31" spans="2:33">
      <c r="B31" s="64"/>
      <c r="C31" s="72" t="s">
        <v>145</v>
      </c>
      <c r="D31" s="87">
        <f t="shared" ca="1" si="5"/>
        <v>0</v>
      </c>
      <c r="E31" s="37" t="str">
        <f t="shared" ca="1" si="5"/>
        <v/>
      </c>
      <c r="F31" s="59" t="str">
        <f t="shared" ca="1" si="6"/>
        <v/>
      </c>
      <c r="G31" s="59" t="str">
        <f t="shared" ca="1" si="6"/>
        <v/>
      </c>
      <c r="H31" s="87" t="str">
        <f t="shared" ca="1" si="7"/>
        <v/>
      </c>
      <c r="I31" s="59" t="str">
        <f t="shared" ca="1" si="2"/>
        <v/>
      </c>
      <c r="J31" s="59" t="str">
        <f t="shared" ca="1" si="2"/>
        <v/>
      </c>
      <c r="K31" s="59" t="str">
        <f t="shared" ca="1" si="2"/>
        <v/>
      </c>
      <c r="L31" s="59" t="str">
        <f t="shared" ca="1" si="2"/>
        <v/>
      </c>
      <c r="M31" s="59" t="str">
        <f t="shared" ca="1" si="2"/>
        <v/>
      </c>
      <c r="N31" s="59" t="str">
        <f t="shared" ca="1" si="2"/>
        <v/>
      </c>
      <c r="O31" s="76"/>
      <c r="P31" s="59" t="str">
        <f t="shared" ca="1" si="3"/>
        <v/>
      </c>
      <c r="Q31" s="59" t="str">
        <f t="shared" ca="1" si="3"/>
        <v/>
      </c>
      <c r="R31" s="59" t="str">
        <f t="shared" ca="1" si="3"/>
        <v/>
      </c>
      <c r="S31" s="59" t="str">
        <f t="shared" ca="1" si="3"/>
        <v/>
      </c>
      <c r="T31" s="59" t="str">
        <f t="shared" ca="1" si="3"/>
        <v/>
      </c>
      <c r="U31" s="59" t="str">
        <f t="shared" ca="1" si="3"/>
        <v/>
      </c>
      <c r="V31" s="76"/>
      <c r="W31" s="59" t="str">
        <f t="shared" ca="1" si="4"/>
        <v/>
      </c>
      <c r="X31" s="59" t="str">
        <f t="shared" ca="1" si="4"/>
        <v/>
      </c>
      <c r="Y31" s="59" t="str">
        <f t="shared" ca="1" si="4"/>
        <v/>
      </c>
      <c r="Z31" s="59" t="str">
        <f t="shared" ca="1" si="4"/>
        <v/>
      </c>
      <c r="AA31" s="59" t="str">
        <f t="shared" ca="1" si="4"/>
        <v/>
      </c>
      <c r="AB31" s="59" t="str">
        <f t="shared" ca="1" si="4"/>
        <v/>
      </c>
      <c r="AC31" s="41"/>
      <c r="AD31" s="76"/>
      <c r="AE31" s="76"/>
      <c r="AF31" s="76"/>
      <c r="AG31" s="66"/>
    </row>
    <row r="32" spans="2:33">
      <c r="B32" s="64"/>
      <c r="C32" s="72" t="s">
        <v>146</v>
      </c>
      <c r="D32" s="87">
        <f t="shared" ca="1" si="5"/>
        <v>0</v>
      </c>
      <c r="E32" s="37" t="str">
        <f t="shared" ca="1" si="5"/>
        <v/>
      </c>
      <c r="F32" s="59" t="str">
        <f t="shared" ca="1" si="6"/>
        <v/>
      </c>
      <c r="G32" s="59" t="str">
        <f t="shared" ca="1" si="6"/>
        <v/>
      </c>
      <c r="H32" s="87" t="str">
        <f t="shared" ca="1" si="7"/>
        <v/>
      </c>
      <c r="I32" s="59" t="str">
        <f t="shared" ca="1" si="2"/>
        <v/>
      </c>
      <c r="J32" s="59" t="str">
        <f t="shared" ca="1" si="2"/>
        <v/>
      </c>
      <c r="K32" s="59" t="str">
        <f t="shared" ca="1" si="2"/>
        <v/>
      </c>
      <c r="L32" s="59" t="str">
        <f t="shared" ca="1" si="2"/>
        <v/>
      </c>
      <c r="M32" s="59" t="str">
        <f t="shared" ca="1" si="2"/>
        <v/>
      </c>
      <c r="N32" s="59" t="str">
        <f t="shared" ca="1" si="2"/>
        <v/>
      </c>
      <c r="O32" s="76"/>
      <c r="P32" s="59" t="str">
        <f t="shared" ca="1" si="3"/>
        <v/>
      </c>
      <c r="Q32" s="59" t="str">
        <f t="shared" ca="1" si="3"/>
        <v/>
      </c>
      <c r="R32" s="59" t="str">
        <f t="shared" ca="1" si="3"/>
        <v/>
      </c>
      <c r="S32" s="59" t="str">
        <f t="shared" ca="1" si="3"/>
        <v/>
      </c>
      <c r="T32" s="59" t="str">
        <f t="shared" ca="1" si="3"/>
        <v/>
      </c>
      <c r="U32" s="59" t="str">
        <f t="shared" ca="1" si="3"/>
        <v/>
      </c>
      <c r="V32" s="76"/>
      <c r="W32" s="59" t="str">
        <f t="shared" ca="1" si="4"/>
        <v/>
      </c>
      <c r="X32" s="59" t="str">
        <f t="shared" ca="1" si="4"/>
        <v/>
      </c>
      <c r="Y32" s="59" t="str">
        <f t="shared" ca="1" si="4"/>
        <v/>
      </c>
      <c r="Z32" s="59" t="str">
        <f t="shared" ca="1" si="4"/>
        <v/>
      </c>
      <c r="AA32" s="59" t="str">
        <f t="shared" ca="1" si="4"/>
        <v/>
      </c>
      <c r="AB32" s="59" t="str">
        <f t="shared" ca="1" si="4"/>
        <v/>
      </c>
      <c r="AC32" s="41"/>
      <c r="AD32" s="76"/>
      <c r="AE32" s="76"/>
      <c r="AF32" s="76"/>
      <c r="AG32" s="66"/>
    </row>
    <row r="33" spans="2:33">
      <c r="B33" s="64"/>
      <c r="C33" s="72" t="s">
        <v>147</v>
      </c>
      <c r="D33" s="87">
        <f t="shared" ca="1" si="5"/>
        <v>0</v>
      </c>
      <c r="E33" s="37" t="str">
        <f t="shared" ca="1" si="5"/>
        <v/>
      </c>
      <c r="F33" s="59" t="str">
        <f t="shared" ca="1" si="6"/>
        <v/>
      </c>
      <c r="G33" s="59" t="str">
        <f t="shared" ca="1" si="6"/>
        <v/>
      </c>
      <c r="H33" s="87" t="str">
        <f t="shared" ca="1" si="7"/>
        <v/>
      </c>
      <c r="I33" s="59" t="str">
        <f t="shared" ca="1" si="2"/>
        <v/>
      </c>
      <c r="J33" s="59" t="str">
        <f t="shared" ca="1" si="2"/>
        <v/>
      </c>
      <c r="K33" s="59" t="str">
        <f t="shared" ca="1" si="2"/>
        <v/>
      </c>
      <c r="L33" s="59" t="str">
        <f t="shared" ca="1" si="2"/>
        <v/>
      </c>
      <c r="M33" s="59" t="str">
        <f t="shared" ca="1" si="2"/>
        <v/>
      </c>
      <c r="N33" s="59" t="str">
        <f t="shared" ca="1" si="2"/>
        <v/>
      </c>
      <c r="O33" s="76"/>
      <c r="P33" s="59" t="str">
        <f t="shared" ca="1" si="3"/>
        <v/>
      </c>
      <c r="Q33" s="59" t="str">
        <f t="shared" ca="1" si="3"/>
        <v/>
      </c>
      <c r="R33" s="59" t="str">
        <f t="shared" ca="1" si="3"/>
        <v/>
      </c>
      <c r="S33" s="59" t="str">
        <f t="shared" ca="1" si="3"/>
        <v/>
      </c>
      <c r="T33" s="59" t="str">
        <f t="shared" ca="1" si="3"/>
        <v/>
      </c>
      <c r="U33" s="59" t="str">
        <f t="shared" ca="1" si="3"/>
        <v/>
      </c>
      <c r="V33" s="76"/>
      <c r="W33" s="59" t="str">
        <f t="shared" ca="1" si="4"/>
        <v/>
      </c>
      <c r="X33" s="59" t="str">
        <f t="shared" ca="1" si="4"/>
        <v/>
      </c>
      <c r="Y33" s="59" t="str">
        <f t="shared" ca="1" si="4"/>
        <v/>
      </c>
      <c r="Z33" s="59" t="str">
        <f t="shared" ca="1" si="4"/>
        <v/>
      </c>
      <c r="AA33" s="59" t="str">
        <f t="shared" ca="1" si="4"/>
        <v/>
      </c>
      <c r="AB33" s="59" t="str">
        <f t="shared" ca="1" si="4"/>
        <v/>
      </c>
      <c r="AC33" s="41"/>
      <c r="AD33" s="76"/>
      <c r="AE33" s="76"/>
      <c r="AF33" s="76"/>
      <c r="AG33" s="66"/>
    </row>
    <row r="34" spans="2:33">
      <c r="B34" s="64"/>
      <c r="C34" s="72" t="s">
        <v>148</v>
      </c>
      <c r="D34" s="87">
        <f t="shared" ca="1" si="5"/>
        <v>0</v>
      </c>
      <c r="E34" s="37" t="str">
        <f t="shared" ca="1" si="5"/>
        <v/>
      </c>
      <c r="F34" s="59" t="str">
        <f t="shared" ca="1" si="6"/>
        <v/>
      </c>
      <c r="G34" s="59" t="str">
        <f t="shared" ca="1" si="6"/>
        <v/>
      </c>
      <c r="H34" s="87" t="str">
        <f t="shared" ca="1" si="7"/>
        <v/>
      </c>
      <c r="I34" s="59" t="str">
        <f t="shared" ca="1" si="2"/>
        <v/>
      </c>
      <c r="J34" s="59" t="str">
        <f t="shared" ca="1" si="2"/>
        <v/>
      </c>
      <c r="K34" s="59" t="str">
        <f t="shared" ca="1" si="2"/>
        <v/>
      </c>
      <c r="L34" s="59" t="str">
        <f t="shared" ca="1" si="2"/>
        <v/>
      </c>
      <c r="M34" s="59" t="str">
        <f t="shared" ca="1" si="2"/>
        <v/>
      </c>
      <c r="N34" s="59" t="str">
        <f t="shared" ca="1" si="2"/>
        <v/>
      </c>
      <c r="O34" s="76"/>
      <c r="P34" s="59" t="str">
        <f t="shared" ca="1" si="3"/>
        <v/>
      </c>
      <c r="Q34" s="59" t="str">
        <f t="shared" ca="1" si="3"/>
        <v/>
      </c>
      <c r="R34" s="59" t="str">
        <f t="shared" ca="1" si="3"/>
        <v/>
      </c>
      <c r="S34" s="59" t="str">
        <f t="shared" ca="1" si="3"/>
        <v/>
      </c>
      <c r="T34" s="59" t="str">
        <f t="shared" ca="1" si="3"/>
        <v/>
      </c>
      <c r="U34" s="59" t="str">
        <f t="shared" ca="1" si="3"/>
        <v/>
      </c>
      <c r="V34" s="76"/>
      <c r="W34" s="59" t="str">
        <f t="shared" ca="1" si="4"/>
        <v/>
      </c>
      <c r="X34" s="59" t="str">
        <f t="shared" ca="1" si="4"/>
        <v/>
      </c>
      <c r="Y34" s="59" t="str">
        <f t="shared" ca="1" si="4"/>
        <v/>
      </c>
      <c r="Z34" s="59" t="str">
        <f t="shared" ca="1" si="4"/>
        <v/>
      </c>
      <c r="AA34" s="59" t="str">
        <f t="shared" ca="1" si="4"/>
        <v/>
      </c>
      <c r="AB34" s="59" t="str">
        <f t="shared" ca="1" si="4"/>
        <v/>
      </c>
      <c r="AC34" s="41"/>
      <c r="AD34" s="76"/>
      <c r="AE34" s="76"/>
      <c r="AF34" s="76"/>
      <c r="AG34" s="66"/>
    </row>
    <row r="35" spans="2:33" ht="14" thickBot="1">
      <c r="B35" s="78"/>
      <c r="C35" s="79"/>
      <c r="D35" s="79"/>
      <c r="E35" s="79"/>
      <c r="F35" s="79"/>
      <c r="G35" s="79"/>
      <c r="H35" s="79"/>
      <c r="I35" s="79"/>
      <c r="J35" s="79"/>
      <c r="K35" s="79"/>
      <c r="L35" s="80"/>
      <c r="M35" s="80"/>
      <c r="N35" s="80"/>
      <c r="O35" s="80"/>
      <c r="P35" s="7"/>
      <c r="Q35" s="7"/>
      <c r="R35" s="7"/>
      <c r="S35" s="7"/>
      <c r="T35" s="7"/>
      <c r="U35" s="7"/>
      <c r="V35" s="80"/>
      <c r="W35" s="7"/>
      <c r="X35" s="7"/>
      <c r="Y35" s="7"/>
      <c r="Z35" s="7"/>
      <c r="AA35" s="7"/>
      <c r="AB35" s="7"/>
      <c r="AC35" s="79"/>
      <c r="AD35" s="81"/>
      <c r="AE35" s="81"/>
      <c r="AF35" s="81"/>
      <c r="AG35" s="82"/>
    </row>
    <row r="36" spans="2:33">
      <c r="K36" s="83"/>
      <c r="AD36" s="76"/>
      <c r="AE36" s="76"/>
      <c r="AF36" s="76"/>
    </row>
    <row r="37" spans="2:33">
      <c r="L37" s="41"/>
      <c r="M37" s="41"/>
      <c r="N37" s="41"/>
      <c r="O37" s="41"/>
      <c r="V37" s="41"/>
      <c r="AD37" s="76"/>
      <c r="AE37" s="76"/>
      <c r="AF37" s="76"/>
    </row>
    <row r="38" spans="2:33">
      <c r="I38" s="67"/>
    </row>
    <row r="39" spans="2:33">
      <c r="I39" s="67"/>
    </row>
    <row r="40" spans="2:33">
      <c r="I40" s="67"/>
    </row>
    <row r="41" spans="2:33">
      <c r="I41" s="67"/>
      <c r="L41" s="41"/>
      <c r="M41" s="41"/>
      <c r="N41" s="41"/>
    </row>
    <row r="42" spans="2:33">
      <c r="I42" s="67"/>
      <c r="L42" s="41"/>
      <c r="M42" s="41"/>
      <c r="N42" s="41"/>
    </row>
    <row r="43" spans="2:33">
      <c r="I43" s="67"/>
      <c r="L43" s="41"/>
      <c r="M43" s="41"/>
      <c r="N43" s="41"/>
    </row>
    <row r="44" spans="2:33">
      <c r="I44" s="67"/>
      <c r="L44" s="41"/>
      <c r="M44" s="41"/>
      <c r="N44" s="41"/>
    </row>
    <row r="45" spans="2:33">
      <c r="I45" s="67"/>
      <c r="L45" s="41"/>
      <c r="M45" s="41"/>
      <c r="N45" s="41"/>
    </row>
    <row r="46" spans="2:33">
      <c r="I46" s="67"/>
      <c r="L46" s="41"/>
      <c r="M46" s="41"/>
      <c r="N46" s="41"/>
    </row>
    <row r="47" spans="2:33">
      <c r="I47" s="67"/>
      <c r="L47" s="41"/>
      <c r="M47" s="41"/>
      <c r="N47" s="41"/>
    </row>
    <row r="48" spans="2:33">
      <c r="L48" s="41"/>
      <c r="M48" s="41"/>
      <c r="N48" s="41"/>
    </row>
    <row r="49" spans="12:14">
      <c r="L49" s="41"/>
      <c r="M49" s="41"/>
      <c r="N49" s="41"/>
    </row>
    <row r="50" spans="12:14">
      <c r="L50" s="41"/>
      <c r="M50" s="41"/>
      <c r="N50" s="41"/>
    </row>
    <row r="53" spans="12:14">
      <c r="L53" s="41"/>
      <c r="M53" s="41"/>
      <c r="N53" s="41"/>
    </row>
    <row r="54" spans="12:14">
      <c r="L54" s="41"/>
      <c r="M54" s="41"/>
      <c r="N54" s="41"/>
    </row>
    <row r="55" spans="12:14">
      <c r="L55" s="41"/>
      <c r="M55" s="41"/>
      <c r="N55" s="41"/>
    </row>
    <row r="56" spans="12:14">
      <c r="L56" s="41"/>
      <c r="M56" s="41"/>
      <c r="N56" s="41"/>
    </row>
    <row r="57" spans="12:14">
      <c r="L57" s="41"/>
      <c r="M57" s="41"/>
      <c r="N57" s="41"/>
    </row>
    <row r="58" spans="12:14">
      <c r="L58" s="41"/>
      <c r="M58" s="41"/>
      <c r="N58" s="41"/>
    </row>
    <row r="59" spans="12:14">
      <c r="L59" s="41"/>
      <c r="M59" s="41"/>
      <c r="N59" s="41"/>
    </row>
    <row r="60" spans="12:14">
      <c r="L60" s="41"/>
      <c r="M60" s="41"/>
      <c r="N60" s="41"/>
    </row>
    <row r="61" spans="12:14">
      <c r="L61" s="41"/>
      <c r="M61" s="41"/>
      <c r="N61" s="41"/>
    </row>
    <row r="62" spans="12:14">
      <c r="L62" s="41"/>
      <c r="M62" s="41"/>
      <c r="N62" s="41"/>
    </row>
    <row r="65" spans="9:14">
      <c r="I65" s="85"/>
      <c r="J65" s="85"/>
      <c r="K65" s="85"/>
      <c r="L65" s="85"/>
      <c r="M65" s="85"/>
      <c r="N65" s="85"/>
    </row>
    <row r="66" spans="9:14">
      <c r="I66" s="85"/>
      <c r="J66" s="85"/>
      <c r="K66" s="85"/>
      <c r="L66" s="85"/>
      <c r="M66" s="85"/>
      <c r="N66" s="85"/>
    </row>
    <row r="67" spans="9:14">
      <c r="I67" s="85"/>
      <c r="J67" s="85"/>
      <c r="K67" s="85"/>
      <c r="L67" s="85"/>
      <c r="M67" s="85"/>
      <c r="N67" s="85"/>
    </row>
    <row r="68" spans="9:14">
      <c r="I68" s="85"/>
      <c r="J68" s="85"/>
      <c r="K68" s="85"/>
      <c r="L68" s="85"/>
      <c r="M68" s="85"/>
      <c r="N68" s="85"/>
    </row>
    <row r="69" spans="9:14">
      <c r="I69" s="85"/>
      <c r="J69" s="85"/>
      <c r="K69" s="85"/>
      <c r="L69" s="85"/>
      <c r="M69" s="85"/>
      <c r="N69" s="85"/>
    </row>
    <row r="70" spans="9:14">
      <c r="I70" s="85"/>
      <c r="J70" s="85"/>
      <c r="K70" s="85"/>
      <c r="L70" s="85"/>
      <c r="M70" s="85"/>
      <c r="N70" s="85"/>
    </row>
    <row r="71" spans="9:14">
      <c r="I71" s="85"/>
      <c r="J71" s="85"/>
      <c r="K71" s="85"/>
      <c r="L71" s="85"/>
      <c r="M71" s="85"/>
      <c r="N71" s="85"/>
    </row>
    <row r="72" spans="9:14">
      <c r="I72" s="85"/>
      <c r="J72" s="85"/>
      <c r="K72" s="85"/>
      <c r="L72" s="85"/>
      <c r="M72" s="85"/>
      <c r="N72" s="85"/>
    </row>
    <row r="73" spans="9:14">
      <c r="I73" s="85"/>
      <c r="J73" s="85"/>
      <c r="K73" s="85"/>
      <c r="L73" s="85"/>
      <c r="M73" s="85"/>
      <c r="N73" s="85"/>
    </row>
    <row r="74" spans="9:14">
      <c r="I74" s="85"/>
      <c r="J74" s="85"/>
      <c r="K74" s="85"/>
      <c r="L74" s="85"/>
      <c r="M74" s="85"/>
      <c r="N74" s="85"/>
    </row>
  </sheetData>
  <mergeCells count="11">
    <mergeCell ref="I4:N4"/>
    <mergeCell ref="W4:AB4"/>
    <mergeCell ref="F23:G23"/>
    <mergeCell ref="F7:G7"/>
    <mergeCell ref="I6:N6"/>
    <mergeCell ref="I22:N22"/>
    <mergeCell ref="W6:AB6"/>
    <mergeCell ref="W22:AB22"/>
    <mergeCell ref="P4:U4"/>
    <mergeCell ref="P6:U6"/>
    <mergeCell ref="P22:U22"/>
  </mergeCells>
  <phoneticPr fontId="24" type="noConversion"/>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2"/>
  <sheetViews>
    <sheetView zoomScale="109" zoomScaleNormal="109" workbookViewId="0">
      <selection activeCell="A3" sqref="A3"/>
    </sheetView>
  </sheetViews>
  <sheetFormatPr defaultRowHeight="13.5"/>
  <cols>
    <col min="1" max="6" width="9.3828125" customWidth="1"/>
  </cols>
  <sheetData>
    <row r="1" spans="1:1" s="360" customFormat="1" ht="56.9" customHeight="1"/>
    <row r="2" spans="1:1">
      <c r="A2" s="1"/>
    </row>
  </sheetData>
  <sortState xmlns:xlrd2="http://schemas.microsoft.com/office/spreadsheetml/2017/richdata2" ref="C4:C81">
    <sortCondition ref="C4"/>
  </sortState>
  <mergeCells count="1">
    <mergeCell ref="A1:XFD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tint="0.59999389629810485"/>
  </sheetPr>
  <dimension ref="A1:L101"/>
  <sheetViews>
    <sheetView topLeftCell="A9" zoomScale="90" zoomScaleNormal="90" workbookViewId="0">
      <selection activeCell="A7" sqref="A7:L7"/>
    </sheetView>
  </sheetViews>
  <sheetFormatPr defaultColWidth="9" defaultRowHeight="13.5"/>
  <cols>
    <col min="1" max="1" width="8.15234375" customWidth="1"/>
    <col min="2" max="2" width="14.3828125" customWidth="1"/>
    <col min="3" max="3" width="14.23046875" customWidth="1"/>
    <col min="4" max="6" width="16.61328125" customWidth="1"/>
    <col min="7" max="12" width="20.61328125" customWidth="1"/>
  </cols>
  <sheetData>
    <row r="1" spans="1:12" s="360" customFormat="1" ht="56.9" customHeight="1"/>
    <row r="2" spans="1:12">
      <c r="A2" s="1"/>
    </row>
    <row r="3" spans="1:12">
      <c r="A3" s="44" t="s">
        <v>151</v>
      </c>
      <c r="B3" s="45"/>
      <c r="C3" s="45"/>
    </row>
    <row r="4" spans="1:12" ht="12.75" customHeight="1">
      <c r="A4" s="370" t="s">
        <v>152</v>
      </c>
      <c r="B4" s="371"/>
      <c r="C4" s="371"/>
      <c r="D4" s="371"/>
      <c r="E4" s="371"/>
      <c r="F4" s="371"/>
      <c r="G4" s="371"/>
      <c r="H4" s="371"/>
      <c r="I4" s="371"/>
      <c r="J4" s="371"/>
      <c r="K4" s="371"/>
      <c r="L4" s="372"/>
    </row>
    <row r="5" spans="1:12" ht="12.75" customHeight="1">
      <c r="A5" s="373"/>
      <c r="B5" s="374"/>
      <c r="C5" s="374"/>
      <c r="D5" s="374"/>
      <c r="E5" s="374"/>
      <c r="F5" s="374"/>
      <c r="G5" s="374"/>
      <c r="H5" s="374"/>
      <c r="I5" s="374"/>
      <c r="J5" s="374"/>
      <c r="K5" s="374"/>
      <c r="L5" s="375"/>
    </row>
    <row r="6" spans="1:12">
      <c r="A6" s="44" t="s">
        <v>153</v>
      </c>
      <c r="B6" s="46"/>
      <c r="C6" s="46"/>
    </row>
    <row r="7" spans="1:12">
      <c r="A7" s="364" t="s">
        <v>154</v>
      </c>
      <c r="B7" s="365"/>
      <c r="C7" s="365"/>
      <c r="D7" s="365"/>
      <c r="E7" s="365"/>
      <c r="F7" s="365"/>
      <c r="G7" s="365"/>
      <c r="H7" s="365"/>
      <c r="I7" s="365"/>
      <c r="J7" s="365"/>
      <c r="K7" s="365"/>
      <c r="L7" s="366"/>
    </row>
    <row r="8" spans="1:12">
      <c r="A8" s="46"/>
      <c r="B8" s="46"/>
      <c r="C8" s="46"/>
    </row>
    <row r="9" spans="1:12">
      <c r="A9" s="44" t="s">
        <v>155</v>
      </c>
      <c r="B9" s="45"/>
      <c r="C9" s="45"/>
    </row>
    <row r="10" spans="1:12" s="38" customFormat="1" ht="23">
      <c r="A10" s="47" t="s">
        <v>116</v>
      </c>
      <c r="B10" s="48" t="s">
        <v>156</v>
      </c>
      <c r="C10" s="47" t="s">
        <v>157</v>
      </c>
      <c r="D10" s="367" t="s">
        <v>158</v>
      </c>
      <c r="E10" s="368"/>
      <c r="F10" s="369"/>
      <c r="G10" s="367" t="s">
        <v>159</v>
      </c>
      <c r="H10" s="368"/>
      <c r="I10" s="369"/>
      <c r="J10" s="367" t="s">
        <v>160</v>
      </c>
      <c r="K10" s="368"/>
      <c r="L10" s="369"/>
    </row>
    <row r="11" spans="1:12" ht="126" customHeight="1">
      <c r="A11" s="49">
        <v>1</v>
      </c>
      <c r="B11" s="50" t="s">
        <v>161</v>
      </c>
      <c r="C11" s="321" t="s">
        <v>126</v>
      </c>
      <c r="D11" s="364" t="s">
        <v>162</v>
      </c>
      <c r="E11" s="365"/>
      <c r="F11" s="366"/>
      <c r="G11" s="361" t="s">
        <v>163</v>
      </c>
      <c r="H11" s="362"/>
      <c r="I11" s="363"/>
      <c r="J11" s="361" t="s">
        <v>164</v>
      </c>
      <c r="K11" s="362"/>
      <c r="L11" s="363"/>
    </row>
    <row r="12" spans="1:12" ht="116.25" customHeight="1">
      <c r="A12" s="49">
        <v>2</v>
      </c>
      <c r="B12" s="50" t="s">
        <v>161</v>
      </c>
      <c r="C12" s="51" t="s">
        <v>165</v>
      </c>
      <c r="D12" s="361" t="s">
        <v>166</v>
      </c>
      <c r="E12" s="362"/>
      <c r="F12" s="363"/>
      <c r="G12" s="361" t="s">
        <v>167</v>
      </c>
      <c r="H12" s="362"/>
      <c r="I12" s="363"/>
      <c r="J12" s="361" t="s">
        <v>168</v>
      </c>
      <c r="K12" s="362"/>
      <c r="L12" s="363"/>
    </row>
    <row r="13" spans="1:12" ht="84" customHeight="1">
      <c r="A13" s="49">
        <v>3</v>
      </c>
      <c r="B13" s="50" t="s">
        <v>161</v>
      </c>
      <c r="C13" s="51" t="s">
        <v>134</v>
      </c>
      <c r="D13" s="361" t="s">
        <v>169</v>
      </c>
      <c r="E13" s="362"/>
      <c r="F13" s="363"/>
      <c r="G13" s="361" t="s">
        <v>170</v>
      </c>
      <c r="H13" s="362"/>
      <c r="I13" s="363"/>
      <c r="J13" s="361" t="s">
        <v>171</v>
      </c>
      <c r="K13" s="362"/>
      <c r="L13" s="363"/>
    </row>
    <row r="14" spans="1:12" ht="75.75" customHeight="1">
      <c r="A14" s="49">
        <v>4</v>
      </c>
      <c r="B14" s="50" t="s">
        <v>161</v>
      </c>
      <c r="C14" s="51" t="s">
        <v>138</v>
      </c>
      <c r="D14" s="361" t="s">
        <v>172</v>
      </c>
      <c r="E14" s="362"/>
      <c r="F14" s="363"/>
      <c r="G14" s="361" t="s">
        <v>173</v>
      </c>
      <c r="H14" s="362"/>
      <c r="I14" s="363"/>
      <c r="J14" s="361" t="s">
        <v>174</v>
      </c>
      <c r="K14" s="362"/>
      <c r="L14" s="363"/>
    </row>
    <row r="15" spans="1:12" ht="12.75" customHeight="1">
      <c r="A15" s="49">
        <v>5</v>
      </c>
      <c r="B15" s="50" t="s">
        <v>175</v>
      </c>
      <c r="C15" s="51" t="s">
        <v>176</v>
      </c>
      <c r="D15" s="361" t="s">
        <v>177</v>
      </c>
      <c r="E15" s="362"/>
      <c r="F15" s="363"/>
      <c r="G15" s="361" t="s">
        <v>178</v>
      </c>
      <c r="H15" s="362"/>
      <c r="I15" s="363"/>
      <c r="J15" s="361" t="s">
        <v>179</v>
      </c>
      <c r="K15" s="362"/>
      <c r="L15" s="363"/>
    </row>
    <row r="16" spans="1:12">
      <c r="A16" s="49">
        <v>6</v>
      </c>
      <c r="B16" s="50"/>
      <c r="C16" s="51"/>
      <c r="D16" s="361"/>
      <c r="E16" s="362"/>
      <c r="F16" s="363"/>
      <c r="G16" s="361"/>
      <c r="H16" s="362"/>
      <c r="I16" s="363"/>
      <c r="J16" s="361"/>
      <c r="K16" s="362"/>
      <c r="L16" s="363"/>
    </row>
    <row r="17" spans="1:12">
      <c r="A17" s="49">
        <v>7</v>
      </c>
      <c r="B17" s="50"/>
      <c r="C17" s="51"/>
      <c r="D17" s="361"/>
      <c r="E17" s="362"/>
      <c r="F17" s="363"/>
      <c r="G17" s="361"/>
      <c r="H17" s="362"/>
      <c r="I17" s="363"/>
      <c r="J17" s="361"/>
      <c r="K17" s="362"/>
      <c r="L17" s="363"/>
    </row>
    <row r="18" spans="1:12">
      <c r="A18" s="49">
        <v>8</v>
      </c>
      <c r="B18" s="50"/>
      <c r="C18" s="51"/>
      <c r="D18" s="361"/>
      <c r="E18" s="362"/>
      <c r="F18" s="363"/>
      <c r="G18" s="361"/>
      <c r="H18" s="362"/>
      <c r="I18" s="363"/>
      <c r="J18" s="361"/>
      <c r="K18" s="362"/>
      <c r="L18" s="363"/>
    </row>
    <row r="19" spans="1:12">
      <c r="A19" s="49">
        <v>9</v>
      </c>
      <c r="B19" s="50"/>
      <c r="C19" s="51"/>
      <c r="D19" s="361"/>
      <c r="E19" s="362"/>
      <c r="F19" s="363"/>
      <c r="G19" s="361"/>
      <c r="H19" s="362"/>
      <c r="I19" s="363"/>
      <c r="J19" s="361"/>
      <c r="K19" s="362"/>
      <c r="L19" s="363"/>
    </row>
    <row r="20" spans="1:12">
      <c r="A20" s="49">
        <v>10</v>
      </c>
      <c r="B20" s="50"/>
      <c r="C20" s="51"/>
      <c r="D20" s="361"/>
      <c r="E20" s="362"/>
      <c r="F20" s="363"/>
      <c r="G20" s="361"/>
      <c r="H20" s="362"/>
      <c r="I20" s="363"/>
      <c r="J20" s="361"/>
      <c r="K20" s="362"/>
      <c r="L20" s="363"/>
    </row>
    <row r="21" spans="1:12">
      <c r="A21" s="49">
        <v>11</v>
      </c>
      <c r="B21" s="50"/>
      <c r="C21" s="51"/>
      <c r="D21" s="361"/>
      <c r="E21" s="362"/>
      <c r="F21" s="363"/>
      <c r="G21" s="361"/>
      <c r="H21" s="362"/>
      <c r="I21" s="363"/>
      <c r="J21" s="361"/>
      <c r="K21" s="362"/>
      <c r="L21" s="363"/>
    </row>
    <row r="22" spans="1:12">
      <c r="A22" s="49">
        <v>12</v>
      </c>
      <c r="B22" s="50"/>
      <c r="C22" s="51"/>
      <c r="D22" s="361"/>
      <c r="E22" s="362"/>
      <c r="F22" s="363"/>
      <c r="G22" s="361"/>
      <c r="H22" s="362"/>
      <c r="I22" s="363"/>
      <c r="J22" s="361"/>
      <c r="K22" s="362"/>
      <c r="L22" s="363"/>
    </row>
    <row r="23" spans="1:12">
      <c r="A23" s="49">
        <v>13</v>
      </c>
      <c r="B23" s="50"/>
      <c r="C23" s="51"/>
      <c r="D23" s="361"/>
      <c r="E23" s="362"/>
      <c r="F23" s="363"/>
      <c r="G23" s="361"/>
      <c r="H23" s="362"/>
      <c r="I23" s="363"/>
      <c r="J23" s="361"/>
      <c r="K23" s="362"/>
      <c r="L23" s="363"/>
    </row>
    <row r="24" spans="1:12">
      <c r="A24" s="49">
        <v>14</v>
      </c>
      <c r="B24" s="50"/>
      <c r="C24" s="51"/>
      <c r="D24" s="361"/>
      <c r="E24" s="362"/>
      <c r="F24" s="363"/>
      <c r="G24" s="361"/>
      <c r="H24" s="362"/>
      <c r="I24" s="363"/>
      <c r="J24" s="361"/>
      <c r="K24" s="362"/>
      <c r="L24" s="363"/>
    </row>
    <row r="25" spans="1:12">
      <c r="A25" s="49">
        <v>15</v>
      </c>
      <c r="B25" s="50"/>
      <c r="C25" s="51"/>
      <c r="D25" s="361"/>
      <c r="E25" s="362"/>
      <c r="F25" s="363"/>
      <c r="G25" s="361"/>
      <c r="H25" s="362"/>
      <c r="I25" s="363"/>
      <c r="J25" s="361"/>
      <c r="K25" s="362"/>
      <c r="L25" s="363"/>
    </row>
    <row r="26" spans="1:12">
      <c r="A26" s="49">
        <v>16</v>
      </c>
      <c r="B26" s="50"/>
      <c r="C26" s="51"/>
      <c r="D26" s="361"/>
      <c r="E26" s="362"/>
      <c r="F26" s="363"/>
      <c r="G26" s="361"/>
      <c r="H26" s="362"/>
      <c r="I26" s="363"/>
      <c r="J26" s="361"/>
      <c r="K26" s="362"/>
      <c r="L26" s="363"/>
    </row>
    <row r="27" spans="1:12">
      <c r="A27" s="49">
        <v>17</v>
      </c>
      <c r="B27" s="50"/>
      <c r="C27" s="51"/>
      <c r="D27" s="361"/>
      <c r="E27" s="362"/>
      <c r="F27" s="363"/>
      <c r="G27" s="361"/>
      <c r="H27" s="362"/>
      <c r="I27" s="363"/>
      <c r="J27" s="361"/>
      <c r="K27" s="362"/>
      <c r="L27" s="363"/>
    </row>
    <row r="28" spans="1:12">
      <c r="A28" s="49">
        <v>18</v>
      </c>
      <c r="B28" s="50"/>
      <c r="C28" s="51"/>
      <c r="D28" s="361"/>
      <c r="E28" s="362"/>
      <c r="F28" s="363"/>
      <c r="G28" s="361"/>
      <c r="H28" s="362"/>
      <c r="I28" s="363"/>
      <c r="J28" s="361"/>
      <c r="K28" s="362"/>
      <c r="L28" s="363"/>
    </row>
    <row r="29" spans="1:12">
      <c r="A29" s="49">
        <v>19</v>
      </c>
      <c r="B29" s="50"/>
      <c r="C29" s="51"/>
      <c r="D29" s="361"/>
      <c r="E29" s="362"/>
      <c r="F29" s="363"/>
      <c r="G29" s="361"/>
      <c r="H29" s="362"/>
      <c r="I29" s="363"/>
      <c r="J29" s="361"/>
      <c r="K29" s="362"/>
      <c r="L29" s="363"/>
    </row>
    <row r="30" spans="1:12">
      <c r="A30" s="49">
        <v>20</v>
      </c>
      <c r="B30" s="50"/>
      <c r="C30" s="51"/>
      <c r="D30" s="361"/>
      <c r="E30" s="362"/>
      <c r="F30" s="363"/>
      <c r="G30" s="361"/>
      <c r="H30" s="362"/>
      <c r="I30" s="363"/>
      <c r="J30" s="361"/>
      <c r="K30" s="362"/>
      <c r="L30" s="363"/>
    </row>
    <row r="31" spans="1:12">
      <c r="A31" s="49">
        <v>21</v>
      </c>
      <c r="B31" s="50"/>
      <c r="C31" s="51"/>
      <c r="D31" s="361"/>
      <c r="E31" s="362"/>
      <c r="F31" s="363"/>
      <c r="G31" s="361"/>
      <c r="H31" s="362"/>
      <c r="I31" s="363"/>
      <c r="J31" s="361"/>
      <c r="K31" s="362"/>
      <c r="L31" s="363"/>
    </row>
    <row r="32" spans="1:12">
      <c r="A32" s="49">
        <v>22</v>
      </c>
      <c r="B32" s="50"/>
      <c r="C32" s="51"/>
      <c r="D32" s="361"/>
      <c r="E32" s="362"/>
      <c r="F32" s="363"/>
      <c r="G32" s="361"/>
      <c r="H32" s="362"/>
      <c r="I32" s="363"/>
      <c r="J32" s="361"/>
      <c r="K32" s="362"/>
      <c r="L32" s="363"/>
    </row>
    <row r="33" spans="1:12">
      <c r="A33" s="49">
        <v>23</v>
      </c>
      <c r="B33" s="50"/>
      <c r="C33" s="51"/>
      <c r="D33" s="361"/>
      <c r="E33" s="362"/>
      <c r="F33" s="363"/>
      <c r="G33" s="361"/>
      <c r="H33" s="362"/>
      <c r="I33" s="363"/>
      <c r="J33" s="361"/>
      <c r="K33" s="362"/>
      <c r="L33" s="363"/>
    </row>
    <row r="34" spans="1:12">
      <c r="A34" s="49">
        <v>24</v>
      </c>
      <c r="B34" s="50"/>
      <c r="C34" s="51"/>
      <c r="D34" s="361"/>
      <c r="E34" s="362"/>
      <c r="F34" s="363"/>
      <c r="G34" s="361"/>
      <c r="H34" s="362"/>
      <c r="I34" s="363"/>
      <c r="J34" s="361"/>
      <c r="K34" s="362"/>
      <c r="L34" s="363"/>
    </row>
    <row r="35" spans="1:12">
      <c r="A35" s="49">
        <v>25</v>
      </c>
      <c r="B35" s="50"/>
      <c r="C35" s="51"/>
      <c r="D35" s="361"/>
      <c r="E35" s="362"/>
      <c r="F35" s="363"/>
      <c r="G35" s="361"/>
      <c r="H35" s="362"/>
      <c r="I35" s="363"/>
      <c r="J35" s="361"/>
      <c r="K35" s="362"/>
      <c r="L35" s="363"/>
    </row>
    <row r="36" spans="1:12">
      <c r="A36" s="49">
        <v>26</v>
      </c>
      <c r="B36" s="50"/>
      <c r="C36" s="51"/>
      <c r="D36" s="361"/>
      <c r="E36" s="362"/>
      <c r="F36" s="363"/>
      <c r="G36" s="361"/>
      <c r="H36" s="362"/>
      <c r="I36" s="363"/>
      <c r="J36" s="361"/>
      <c r="K36" s="362"/>
      <c r="L36" s="363"/>
    </row>
    <row r="37" spans="1:12">
      <c r="A37" s="49">
        <v>27</v>
      </c>
      <c r="B37" s="50"/>
      <c r="C37" s="51"/>
      <c r="D37" s="361"/>
      <c r="E37" s="362"/>
      <c r="F37" s="363"/>
      <c r="G37" s="361"/>
      <c r="H37" s="362"/>
      <c r="I37" s="363"/>
      <c r="J37" s="361"/>
      <c r="K37" s="362"/>
      <c r="L37" s="363"/>
    </row>
    <row r="38" spans="1:12">
      <c r="A38" s="49">
        <v>28</v>
      </c>
      <c r="B38" s="50"/>
      <c r="C38" s="51"/>
      <c r="D38" s="361"/>
      <c r="E38" s="362"/>
      <c r="F38" s="363"/>
      <c r="G38" s="361"/>
      <c r="H38" s="362"/>
      <c r="I38" s="363"/>
      <c r="J38" s="361"/>
      <c r="K38" s="362"/>
      <c r="L38" s="363"/>
    </row>
    <row r="39" spans="1:12">
      <c r="A39" s="49">
        <v>29</v>
      </c>
      <c r="B39" s="50"/>
      <c r="C39" s="51"/>
      <c r="D39" s="361"/>
      <c r="E39" s="362"/>
      <c r="F39" s="363"/>
      <c r="G39" s="361"/>
      <c r="H39" s="362"/>
      <c r="I39" s="363"/>
      <c r="J39" s="361"/>
      <c r="K39" s="362"/>
      <c r="L39" s="363"/>
    </row>
    <row r="40" spans="1:12">
      <c r="A40" s="49">
        <v>30</v>
      </c>
      <c r="B40" s="50"/>
      <c r="C40" s="51"/>
      <c r="D40" s="361"/>
      <c r="E40" s="362"/>
      <c r="F40" s="363"/>
      <c r="G40" s="361"/>
      <c r="H40" s="362"/>
      <c r="I40" s="363"/>
      <c r="J40" s="361"/>
      <c r="K40" s="362"/>
      <c r="L40" s="363"/>
    </row>
    <row r="41" spans="1:12">
      <c r="A41" s="49">
        <v>31</v>
      </c>
      <c r="B41" s="50"/>
      <c r="C41" s="51"/>
      <c r="D41" s="361"/>
      <c r="E41" s="362"/>
      <c r="F41" s="363"/>
      <c r="G41" s="361"/>
      <c r="H41" s="362"/>
      <c r="I41" s="363"/>
      <c r="J41" s="361"/>
      <c r="K41" s="362"/>
      <c r="L41" s="363"/>
    </row>
    <row r="42" spans="1:12">
      <c r="A42" s="49">
        <v>32</v>
      </c>
      <c r="B42" s="50"/>
      <c r="C42" s="51"/>
      <c r="D42" s="361"/>
      <c r="E42" s="362"/>
      <c r="F42" s="363"/>
      <c r="G42" s="361"/>
      <c r="H42" s="362"/>
      <c r="I42" s="363"/>
      <c r="J42" s="361"/>
      <c r="K42" s="362"/>
      <c r="L42" s="363"/>
    </row>
    <row r="43" spans="1:12">
      <c r="A43" s="49">
        <v>33</v>
      </c>
      <c r="B43" s="50"/>
      <c r="C43" s="51"/>
      <c r="D43" s="361"/>
      <c r="E43" s="362"/>
      <c r="F43" s="363"/>
      <c r="G43" s="361"/>
      <c r="H43" s="362"/>
      <c r="I43" s="363"/>
      <c r="J43" s="361"/>
      <c r="K43" s="362"/>
      <c r="L43" s="363"/>
    </row>
    <row r="44" spans="1:12">
      <c r="A44" s="49">
        <v>34</v>
      </c>
      <c r="B44" s="50"/>
      <c r="C44" s="51"/>
      <c r="D44" s="361"/>
      <c r="E44" s="362"/>
      <c r="F44" s="363"/>
      <c r="G44" s="361"/>
      <c r="H44" s="362"/>
      <c r="I44" s="363"/>
      <c r="J44" s="361"/>
      <c r="K44" s="362"/>
      <c r="L44" s="363"/>
    </row>
    <row r="45" spans="1:12">
      <c r="A45" s="49">
        <v>35</v>
      </c>
      <c r="B45" s="50"/>
      <c r="C45" s="51"/>
      <c r="D45" s="361"/>
      <c r="E45" s="362"/>
      <c r="F45" s="363"/>
      <c r="G45" s="361"/>
      <c r="H45" s="362"/>
      <c r="I45" s="363"/>
      <c r="J45" s="361"/>
      <c r="K45" s="362"/>
      <c r="L45" s="363"/>
    </row>
    <row r="46" spans="1:12">
      <c r="A46" s="49">
        <v>36</v>
      </c>
      <c r="B46" s="50"/>
      <c r="C46" s="51"/>
      <c r="D46" s="361"/>
      <c r="E46" s="362"/>
      <c r="F46" s="363"/>
      <c r="G46" s="361"/>
      <c r="H46" s="362"/>
      <c r="I46" s="363"/>
      <c r="J46" s="361"/>
      <c r="K46" s="362"/>
      <c r="L46" s="363"/>
    </row>
    <row r="47" spans="1:12">
      <c r="A47" s="49">
        <v>37</v>
      </c>
      <c r="B47" s="50"/>
      <c r="C47" s="51"/>
      <c r="D47" s="361"/>
      <c r="E47" s="362"/>
      <c r="F47" s="363"/>
      <c r="G47" s="361"/>
      <c r="H47" s="362"/>
      <c r="I47" s="363"/>
      <c r="J47" s="361"/>
      <c r="K47" s="362"/>
      <c r="L47" s="363"/>
    </row>
    <row r="48" spans="1:12">
      <c r="A48" s="49">
        <v>38</v>
      </c>
      <c r="B48" s="50"/>
      <c r="C48" s="51"/>
      <c r="D48" s="361"/>
      <c r="E48" s="362"/>
      <c r="F48" s="363"/>
      <c r="G48" s="361"/>
      <c r="H48" s="362"/>
      <c r="I48" s="363"/>
      <c r="J48" s="361"/>
      <c r="K48" s="362"/>
      <c r="L48" s="363"/>
    </row>
    <row r="49" spans="1:12">
      <c r="A49" s="49">
        <v>39</v>
      </c>
      <c r="B49" s="50"/>
      <c r="C49" s="51"/>
      <c r="D49" s="361"/>
      <c r="E49" s="362"/>
      <c r="F49" s="363"/>
      <c r="G49" s="361"/>
      <c r="H49" s="362"/>
      <c r="I49" s="363"/>
      <c r="J49" s="361"/>
      <c r="K49" s="362"/>
      <c r="L49" s="363"/>
    </row>
    <row r="50" spans="1:12">
      <c r="A50" s="49">
        <v>40</v>
      </c>
      <c r="B50" s="50"/>
      <c r="C50" s="51"/>
      <c r="D50" s="361"/>
      <c r="E50" s="362"/>
      <c r="F50" s="363"/>
      <c r="G50" s="361"/>
      <c r="H50" s="362"/>
      <c r="I50" s="363"/>
      <c r="J50" s="361"/>
      <c r="K50" s="362"/>
      <c r="L50" s="363"/>
    </row>
    <row r="51" spans="1:12">
      <c r="A51" s="49">
        <v>41</v>
      </c>
      <c r="B51" s="50"/>
      <c r="C51" s="51"/>
      <c r="D51" s="361"/>
      <c r="E51" s="362"/>
      <c r="F51" s="363"/>
      <c r="G51" s="361"/>
      <c r="H51" s="362"/>
      <c r="I51" s="363"/>
      <c r="J51" s="361"/>
      <c r="K51" s="362"/>
      <c r="L51" s="363"/>
    </row>
    <row r="52" spans="1:12">
      <c r="A52" s="49">
        <v>42</v>
      </c>
      <c r="B52" s="50"/>
      <c r="C52" s="51"/>
      <c r="D52" s="361"/>
      <c r="E52" s="362"/>
      <c r="F52" s="363"/>
      <c r="G52" s="361"/>
      <c r="H52" s="362"/>
      <c r="I52" s="363"/>
      <c r="J52" s="361"/>
      <c r="K52" s="362"/>
      <c r="L52" s="363"/>
    </row>
    <row r="53" spans="1:12">
      <c r="A53" s="49">
        <v>43</v>
      </c>
      <c r="B53" s="50"/>
      <c r="C53" s="51"/>
      <c r="D53" s="361"/>
      <c r="E53" s="362"/>
      <c r="F53" s="363"/>
      <c r="G53" s="361"/>
      <c r="H53" s="362"/>
      <c r="I53" s="363"/>
      <c r="J53" s="361"/>
      <c r="K53" s="362"/>
      <c r="L53" s="363"/>
    </row>
    <row r="54" spans="1:12">
      <c r="A54" s="49">
        <v>44</v>
      </c>
      <c r="B54" s="50"/>
      <c r="C54" s="51"/>
      <c r="D54" s="361"/>
      <c r="E54" s="362"/>
      <c r="F54" s="363"/>
      <c r="G54" s="361"/>
      <c r="H54" s="362"/>
      <c r="I54" s="363"/>
      <c r="J54" s="361"/>
      <c r="K54" s="362"/>
      <c r="L54" s="363"/>
    </row>
    <row r="55" spans="1:12">
      <c r="A55" s="49">
        <v>45</v>
      </c>
      <c r="B55" s="50"/>
      <c r="C55" s="51"/>
      <c r="D55" s="361"/>
      <c r="E55" s="362"/>
      <c r="F55" s="363"/>
      <c r="G55" s="361"/>
      <c r="H55" s="362"/>
      <c r="I55" s="363"/>
      <c r="J55" s="361"/>
      <c r="K55" s="362"/>
      <c r="L55" s="363"/>
    </row>
    <row r="99" spans="1:1">
      <c r="A99" s="52"/>
    </row>
    <row r="100" spans="1:1">
      <c r="A100" s="24"/>
    </row>
    <row r="101" spans="1:1">
      <c r="A101" s="24"/>
    </row>
  </sheetData>
  <mergeCells count="141">
    <mergeCell ref="D12:F12"/>
    <mergeCell ref="G12:I12"/>
    <mergeCell ref="D13:F13"/>
    <mergeCell ref="G13:I13"/>
    <mergeCell ref="D14:F14"/>
    <mergeCell ref="G14:I14"/>
    <mergeCell ref="D11:F11"/>
    <mergeCell ref="G11:I11"/>
    <mergeCell ref="A1:XFD1"/>
    <mergeCell ref="D10:F10"/>
    <mergeCell ref="G10:I10"/>
    <mergeCell ref="J10:L10"/>
    <mergeCell ref="J11:L11"/>
    <mergeCell ref="A4:L5"/>
    <mergeCell ref="D18:F18"/>
    <mergeCell ref="G18:I18"/>
    <mergeCell ref="D19:F19"/>
    <mergeCell ref="G19:I19"/>
    <mergeCell ref="D20:F20"/>
    <mergeCell ref="G20:I20"/>
    <mergeCell ref="D15:F15"/>
    <mergeCell ref="G15:I15"/>
    <mergeCell ref="D16:F16"/>
    <mergeCell ref="G16:I16"/>
    <mergeCell ref="D17:F17"/>
    <mergeCell ref="G17:I17"/>
    <mergeCell ref="D24:F24"/>
    <mergeCell ref="G24:I24"/>
    <mergeCell ref="D25:F25"/>
    <mergeCell ref="G25:I25"/>
    <mergeCell ref="D26:F26"/>
    <mergeCell ref="G26:I26"/>
    <mergeCell ref="D21:F21"/>
    <mergeCell ref="G21:I21"/>
    <mergeCell ref="D22:F22"/>
    <mergeCell ref="G22:I22"/>
    <mergeCell ref="D23:F23"/>
    <mergeCell ref="G23:I23"/>
    <mergeCell ref="D30:F30"/>
    <mergeCell ref="G30:I30"/>
    <mergeCell ref="D31:F31"/>
    <mergeCell ref="G31:I31"/>
    <mergeCell ref="D32:F32"/>
    <mergeCell ref="G32:I32"/>
    <mergeCell ref="D27:F27"/>
    <mergeCell ref="G27:I27"/>
    <mergeCell ref="D28:F28"/>
    <mergeCell ref="G28:I28"/>
    <mergeCell ref="D29:F29"/>
    <mergeCell ref="G29:I29"/>
    <mergeCell ref="D36:F36"/>
    <mergeCell ref="G36:I36"/>
    <mergeCell ref="D37:F37"/>
    <mergeCell ref="G37:I37"/>
    <mergeCell ref="D38:F38"/>
    <mergeCell ref="G38:I38"/>
    <mergeCell ref="D33:F33"/>
    <mergeCell ref="G33:I33"/>
    <mergeCell ref="D34:F34"/>
    <mergeCell ref="G34:I34"/>
    <mergeCell ref="D35:F35"/>
    <mergeCell ref="G35:I35"/>
    <mergeCell ref="D42:F42"/>
    <mergeCell ref="G42:I42"/>
    <mergeCell ref="D43:F43"/>
    <mergeCell ref="G43:I43"/>
    <mergeCell ref="D44:F44"/>
    <mergeCell ref="G44:I44"/>
    <mergeCell ref="D39:F39"/>
    <mergeCell ref="G39:I39"/>
    <mergeCell ref="D40:F40"/>
    <mergeCell ref="G40:I40"/>
    <mergeCell ref="D41:F41"/>
    <mergeCell ref="G41:I41"/>
    <mergeCell ref="D48:F48"/>
    <mergeCell ref="G48:I48"/>
    <mergeCell ref="D49:F49"/>
    <mergeCell ref="G49:I49"/>
    <mergeCell ref="D50:F50"/>
    <mergeCell ref="G50:I50"/>
    <mergeCell ref="D45:F45"/>
    <mergeCell ref="G45:I45"/>
    <mergeCell ref="D46:F46"/>
    <mergeCell ref="G46:I46"/>
    <mergeCell ref="D47:F47"/>
    <mergeCell ref="G47:I47"/>
    <mergeCell ref="D54:F54"/>
    <mergeCell ref="G54:I54"/>
    <mergeCell ref="D55:F55"/>
    <mergeCell ref="G55:I55"/>
    <mergeCell ref="D51:F51"/>
    <mergeCell ref="G51:I51"/>
    <mergeCell ref="D52:F52"/>
    <mergeCell ref="G52:I52"/>
    <mergeCell ref="D53:F53"/>
    <mergeCell ref="G53:I53"/>
    <mergeCell ref="J17:L17"/>
    <mergeCell ref="J18:L18"/>
    <mergeCell ref="J19:L19"/>
    <mergeCell ref="J20:L20"/>
    <mergeCell ref="J21:L21"/>
    <mergeCell ref="J12:L12"/>
    <mergeCell ref="J13:L13"/>
    <mergeCell ref="J14:L14"/>
    <mergeCell ref="J15:L15"/>
    <mergeCell ref="J16:L16"/>
    <mergeCell ref="J36:L36"/>
    <mergeCell ref="J27:L27"/>
    <mergeCell ref="J28:L28"/>
    <mergeCell ref="J29:L29"/>
    <mergeCell ref="J30:L30"/>
    <mergeCell ref="J31:L31"/>
    <mergeCell ref="J22:L22"/>
    <mergeCell ref="J23:L23"/>
    <mergeCell ref="J24:L24"/>
    <mergeCell ref="J25:L25"/>
    <mergeCell ref="J26:L26"/>
    <mergeCell ref="J52:L52"/>
    <mergeCell ref="J53:L53"/>
    <mergeCell ref="J54:L54"/>
    <mergeCell ref="J55:L55"/>
    <mergeCell ref="A7:L7"/>
    <mergeCell ref="J47:L47"/>
    <mergeCell ref="J48:L48"/>
    <mergeCell ref="J49:L49"/>
    <mergeCell ref="J50:L50"/>
    <mergeCell ref="J51:L51"/>
    <mergeCell ref="J42:L42"/>
    <mergeCell ref="J43:L43"/>
    <mergeCell ref="J44:L44"/>
    <mergeCell ref="J45:L45"/>
    <mergeCell ref="J46:L46"/>
    <mergeCell ref="J37:L37"/>
    <mergeCell ref="J38:L38"/>
    <mergeCell ref="J39:L39"/>
    <mergeCell ref="J40:L40"/>
    <mergeCell ref="J41:L41"/>
    <mergeCell ref="J32:L32"/>
    <mergeCell ref="J33:L33"/>
    <mergeCell ref="J34:L34"/>
    <mergeCell ref="J35:L35"/>
  </mergeCells>
  <conditionalFormatting sqref="C16:C55">
    <cfRule type="expression" dxfId="6" priority="6">
      <formula>IF(B16="N",1,0)</formula>
    </cfRule>
  </conditionalFormatting>
  <conditionalFormatting sqref="C11">
    <cfRule type="expression" dxfId="5" priority="5">
      <formula>IF(B11="N",1,0)</formula>
    </cfRule>
  </conditionalFormatting>
  <conditionalFormatting sqref="C12">
    <cfRule type="expression" dxfId="4" priority="4">
      <formula>IF(B12="N",1,0)</formula>
    </cfRule>
  </conditionalFormatting>
  <conditionalFormatting sqref="C13">
    <cfRule type="expression" dxfId="3" priority="3">
      <formula>IF(B13="N",1,0)</formula>
    </cfRule>
  </conditionalFormatting>
  <conditionalFormatting sqref="C14">
    <cfRule type="expression" dxfId="2" priority="2">
      <formula>IF(B14="N",1,0)</formula>
    </cfRule>
  </conditionalFormatting>
  <conditionalFormatting sqref="C15">
    <cfRule type="expression" dxfId="1" priority="1">
      <formula>IF(B15="N",1,0)</formula>
    </cfRule>
  </conditionalFormatting>
  <dataValidations count="1">
    <dataValidation type="list" allowBlank="1" showInputMessage="1" showErrorMessage="1" sqref="B12:B55" xr:uid="{4B9FBFCF-D23C-4CB1-B48E-7CB99D672454}">
      <formula1>"Y,N"</formula1>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5DDC2-EACC-41C9-9764-A2F441C5083E}">
  <sheetPr codeName="Sheet9">
    <tabColor theme="4" tint="0.59999389629810485"/>
  </sheetPr>
  <dimension ref="A1:BW78"/>
  <sheetViews>
    <sheetView zoomScale="90" zoomScaleNormal="90" workbookViewId="0">
      <selection activeCell="B11" sqref="B11"/>
    </sheetView>
  </sheetViews>
  <sheetFormatPr defaultColWidth="8.84375" defaultRowHeight="13.5"/>
  <cols>
    <col min="1" max="1" width="43" style="161" customWidth="1"/>
    <col min="2" max="2" width="16.23046875" style="160" customWidth="1"/>
    <col min="3" max="3" width="18.4609375" style="161" customWidth="1"/>
    <col min="4" max="4" width="15.84375" style="161" customWidth="1"/>
    <col min="5" max="5" width="31.61328125" style="161" customWidth="1"/>
    <col min="6" max="6" width="18.4609375" style="161" customWidth="1"/>
    <col min="7" max="7" width="25" style="161" customWidth="1"/>
    <col min="8" max="8" width="26.765625" style="161" customWidth="1"/>
    <col min="9" max="9" width="11" style="161" customWidth="1"/>
    <col min="10" max="10" width="14" style="161" customWidth="1"/>
    <col min="11" max="11" width="15" style="161" bestFit="1" customWidth="1"/>
    <col min="12" max="12" width="13.84375" style="161" customWidth="1"/>
    <col min="13" max="13" width="12.61328125" style="161" customWidth="1"/>
    <col min="14" max="30" width="10.61328125" style="161" customWidth="1"/>
    <col min="31" max="57" width="9.23046875" style="161" customWidth="1"/>
    <col min="58" max="72" width="6.4609375" style="161" bestFit="1" customWidth="1"/>
    <col min="73" max="74" width="8.84375" style="161"/>
    <col min="75" max="75" width="8.84375" style="162"/>
    <col min="76" max="16384" width="8.84375" style="161"/>
  </cols>
  <sheetData>
    <row r="1" spans="1:53" s="185" customFormat="1">
      <c r="A1" s="185" t="s">
        <v>13</v>
      </c>
    </row>
    <row r="2" spans="1:53" s="185" customFormat="1"/>
    <row r="3" spans="1:53" s="185" customFormat="1"/>
    <row r="5" spans="1:53">
      <c r="B5" s="161"/>
    </row>
    <row r="6" spans="1:53" s="160" customFormat="1" ht="17.5" customHeight="1">
      <c r="A6" s="377" t="s">
        <v>180</v>
      </c>
      <c r="B6" s="186" t="s">
        <v>181</v>
      </c>
      <c r="C6" s="379" t="s">
        <v>182</v>
      </c>
      <c r="D6" s="376" t="s">
        <v>183</v>
      </c>
      <c r="E6" s="377" t="s">
        <v>184</v>
      </c>
      <c r="F6" s="377"/>
      <c r="G6" s="377"/>
      <c r="H6" s="377" t="s">
        <v>185</v>
      </c>
      <c r="I6" s="377"/>
      <c r="J6" s="377"/>
      <c r="K6" s="188"/>
    </row>
    <row r="7" spans="1:53" s="113" customFormat="1" ht="16.5" customHeight="1">
      <c r="A7" s="377"/>
      <c r="B7" s="187" t="s">
        <v>186</v>
      </c>
      <c r="C7" s="379"/>
      <c r="D7" s="376"/>
      <c r="E7" s="377"/>
      <c r="F7" s="377"/>
      <c r="G7" s="377"/>
      <c r="H7" s="377"/>
      <c r="I7" s="377"/>
      <c r="J7" s="377"/>
      <c r="K7" s="188"/>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row>
    <row r="8" spans="1:53" s="113" customFormat="1" ht="16.5" customHeight="1">
      <c r="A8" s="190" t="s">
        <v>187</v>
      </c>
      <c r="B8" s="191"/>
      <c r="C8" s="191"/>
      <c r="D8" s="192"/>
      <c r="E8" s="190"/>
      <c r="F8" s="190"/>
      <c r="G8" s="190"/>
      <c r="H8" s="193"/>
      <c r="I8" s="194"/>
      <c r="J8" s="195"/>
      <c r="K8" s="188"/>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row>
    <row r="9" spans="1:53" s="113" customFormat="1" ht="16.5" customHeight="1">
      <c r="A9" s="190" t="s">
        <v>188</v>
      </c>
      <c r="B9" s="191"/>
      <c r="C9" s="191"/>
      <c r="D9" s="192"/>
      <c r="E9" s="190"/>
      <c r="F9" s="190"/>
      <c r="G9" s="190"/>
      <c r="H9" s="193"/>
      <c r="I9" s="194"/>
      <c r="J9" s="195"/>
      <c r="K9" s="188"/>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row>
    <row r="10" spans="1:53" s="113" customFormat="1" ht="16.5" customHeight="1">
      <c r="A10" s="196" t="s">
        <v>189</v>
      </c>
      <c r="B10" s="292">
        <v>3.9199999999999999E-2</v>
      </c>
      <c r="C10" s="191"/>
      <c r="D10" s="192"/>
      <c r="E10" s="190"/>
      <c r="F10" s="190"/>
      <c r="G10" s="190"/>
      <c r="H10" s="193"/>
      <c r="I10" s="194"/>
      <c r="J10" s="195"/>
      <c r="K10" s="188"/>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row>
    <row r="11" spans="1:53" s="113" customFormat="1" ht="16.5" customHeight="1">
      <c r="A11" s="190"/>
      <c r="B11" s="191"/>
      <c r="C11" s="191"/>
      <c r="D11" s="192"/>
      <c r="E11" s="190"/>
      <c r="F11" s="190"/>
      <c r="G11" s="190"/>
      <c r="H11" s="193"/>
      <c r="I11" s="194"/>
      <c r="J11" s="195"/>
      <c r="K11" s="188"/>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row>
    <row r="12" spans="1:53" s="113" customFormat="1" ht="16.5" customHeight="1">
      <c r="A12" s="190" t="s">
        <v>190</v>
      </c>
      <c r="B12" s="191"/>
      <c r="C12" s="191"/>
      <c r="D12" s="192"/>
      <c r="E12" s="190"/>
      <c r="F12" s="190"/>
      <c r="G12" s="190"/>
      <c r="H12" s="193"/>
      <c r="I12" s="194"/>
      <c r="J12" s="195"/>
      <c r="K12" s="188"/>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row>
    <row r="13" spans="1:53" s="165" customFormat="1" ht="20.149999999999999" customHeight="1">
      <c r="A13" s="197" t="s">
        <v>191</v>
      </c>
      <c r="B13" s="114">
        <v>3.5000000000000003E-2</v>
      </c>
      <c r="C13" s="163">
        <v>3.5000000000000003E-2</v>
      </c>
      <c r="D13" s="163" t="s">
        <v>192</v>
      </c>
      <c r="E13" s="378" t="s">
        <v>193</v>
      </c>
      <c r="F13" s="378"/>
      <c r="G13" s="378"/>
      <c r="H13" s="380" t="s">
        <v>194</v>
      </c>
      <c r="I13" s="381"/>
      <c r="J13" s="382"/>
      <c r="V13" s="198"/>
      <c r="W13" s="198"/>
      <c r="X13" s="198"/>
      <c r="Y13" s="198"/>
      <c r="Z13" s="198"/>
      <c r="AA13" s="198"/>
      <c r="AB13" s="198"/>
      <c r="AC13" s="198"/>
      <c r="AD13" s="198"/>
      <c r="AE13" s="198"/>
      <c r="AF13" s="198"/>
      <c r="AG13" s="198"/>
      <c r="AH13" s="198"/>
      <c r="AI13" s="198"/>
      <c r="AJ13" s="198"/>
      <c r="AK13" s="198"/>
      <c r="AL13" s="198"/>
      <c r="AM13" s="198"/>
      <c r="AN13" s="198"/>
      <c r="AO13" s="198"/>
      <c r="AP13" s="198"/>
      <c r="AQ13" s="198"/>
      <c r="AR13" s="198"/>
      <c r="AS13" s="198"/>
      <c r="AT13" s="198"/>
      <c r="AU13" s="198"/>
      <c r="AV13" s="198"/>
      <c r="AW13" s="198"/>
      <c r="AX13" s="198"/>
      <c r="AY13" s="198"/>
    </row>
    <row r="14" spans="1:53" s="165" customFormat="1" ht="20.149999999999999" customHeight="1">
      <c r="A14" s="197" t="s">
        <v>195</v>
      </c>
      <c r="B14" s="114">
        <v>0.03</v>
      </c>
      <c r="C14" s="163">
        <v>0.03</v>
      </c>
      <c r="D14" s="163" t="s">
        <v>192</v>
      </c>
      <c r="E14" s="378" t="s">
        <v>193</v>
      </c>
      <c r="F14" s="378"/>
      <c r="G14" s="378"/>
      <c r="H14" s="380" t="s">
        <v>194</v>
      </c>
      <c r="I14" s="381"/>
      <c r="J14" s="382"/>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row>
    <row r="15" spans="1:53" s="165" customFormat="1" ht="20.149999999999999" customHeight="1">
      <c r="A15" s="197" t="s">
        <v>196</v>
      </c>
      <c r="B15" s="114">
        <v>1.4999999999999999E-2</v>
      </c>
      <c r="C15" s="163">
        <v>1.4999999999999999E-2</v>
      </c>
      <c r="D15" s="163" t="s">
        <v>192</v>
      </c>
      <c r="E15" s="378" t="s">
        <v>193</v>
      </c>
      <c r="F15" s="378"/>
      <c r="G15" s="378"/>
      <c r="H15" s="380" t="s">
        <v>194</v>
      </c>
      <c r="I15" s="381"/>
      <c r="J15" s="382"/>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row>
    <row r="16" spans="1:53" s="165" customFormat="1" ht="20.149999999999999" customHeight="1">
      <c r="A16" s="197" t="s">
        <v>197</v>
      </c>
      <c r="B16" s="114">
        <v>1.286E-2</v>
      </c>
      <c r="C16" s="163">
        <v>1.286E-2</v>
      </c>
      <c r="D16" s="163" t="s">
        <v>192</v>
      </c>
      <c r="E16" s="378" t="s">
        <v>193</v>
      </c>
      <c r="F16" s="378"/>
      <c r="G16" s="378"/>
      <c r="H16" s="380" t="s">
        <v>194</v>
      </c>
      <c r="I16" s="381"/>
      <c r="J16" s="382"/>
      <c r="U16" s="198"/>
      <c r="V16" s="198"/>
      <c r="W16" s="198"/>
      <c r="X16" s="198"/>
      <c r="Y16" s="198"/>
      <c r="Z16" s="198"/>
      <c r="AA16" s="198"/>
      <c r="AB16" s="198"/>
      <c r="AC16" s="198"/>
      <c r="AD16" s="198"/>
      <c r="AE16" s="198"/>
      <c r="AF16" s="198"/>
      <c r="AG16" s="198"/>
      <c r="AH16" s="198"/>
      <c r="AI16" s="198"/>
      <c r="AJ16" s="198"/>
      <c r="AK16" s="198"/>
      <c r="AL16" s="198"/>
      <c r="AM16" s="198"/>
      <c r="AN16" s="198"/>
      <c r="AO16" s="198"/>
      <c r="AP16" s="198"/>
      <c r="AQ16" s="198"/>
      <c r="AR16" s="198"/>
      <c r="AS16" s="198"/>
      <c r="AT16" s="198"/>
      <c r="AU16" s="198"/>
      <c r="AV16" s="198"/>
      <c r="AW16" s="198"/>
      <c r="AX16" s="198"/>
      <c r="AY16" s="198"/>
    </row>
    <row r="17" spans="1:75" s="165" customFormat="1" ht="20.149999999999999" customHeight="1">
      <c r="A17" s="197"/>
      <c r="B17" s="299"/>
      <c r="C17" s="163"/>
      <c r="D17" s="163"/>
      <c r="E17" s="389"/>
      <c r="F17" s="389"/>
      <c r="G17" s="389"/>
      <c r="H17" s="380"/>
      <c r="I17" s="381"/>
      <c r="J17" s="382"/>
      <c r="U17" s="198"/>
      <c r="V17" s="198"/>
      <c r="W17" s="198"/>
      <c r="X17" s="198"/>
      <c r="Y17" s="198"/>
      <c r="Z17" s="198"/>
      <c r="AA17" s="198"/>
      <c r="AB17" s="198"/>
      <c r="AC17" s="198"/>
      <c r="AD17" s="198"/>
      <c r="AE17" s="198"/>
      <c r="AF17" s="198"/>
      <c r="AG17" s="198"/>
      <c r="AH17" s="198"/>
      <c r="AI17" s="198"/>
      <c r="AJ17" s="198"/>
      <c r="AK17" s="198"/>
      <c r="AL17" s="198"/>
      <c r="AM17" s="198"/>
      <c r="AN17" s="198"/>
      <c r="AO17" s="198"/>
      <c r="AP17" s="198"/>
      <c r="AQ17" s="198"/>
      <c r="AR17" s="198"/>
      <c r="AS17" s="198"/>
      <c r="AT17" s="198"/>
      <c r="AU17" s="198"/>
      <c r="AV17" s="198"/>
      <c r="AW17" s="198"/>
      <c r="AX17" s="198"/>
    </row>
    <row r="18" spans="1:75" s="165" customFormat="1" ht="20.149999999999999" customHeight="1">
      <c r="A18" s="197"/>
      <c r="B18" s="300"/>
      <c r="C18" s="293"/>
      <c r="D18" s="163"/>
      <c r="E18" s="226"/>
      <c r="F18" s="228"/>
      <c r="G18" s="166"/>
      <c r="H18" s="223" t="s">
        <v>198</v>
      </c>
      <c r="I18" s="224"/>
      <c r="J18" s="225"/>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row>
    <row r="19" spans="1:75" s="165" customFormat="1" ht="20.149999999999999" customHeight="1">
      <c r="A19" s="197"/>
      <c r="B19" s="300"/>
      <c r="C19" s="293"/>
      <c r="D19" s="163"/>
      <c r="E19" s="226"/>
      <c r="F19" s="228"/>
      <c r="G19" s="166"/>
      <c r="H19" s="223" t="s">
        <v>198</v>
      </c>
      <c r="I19" s="224"/>
      <c r="J19" s="225"/>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8"/>
    </row>
    <row r="20" spans="1:75" s="165" customFormat="1" ht="36.65" customHeight="1">
      <c r="A20" s="197" t="s">
        <v>199</v>
      </c>
      <c r="B20" s="116">
        <f>C20*_xlfn.XLOOKUP($D20,$B$32:$AD$32,$B$33:$AD$33,,0)</f>
        <v>2.2401506466810659</v>
      </c>
      <c r="C20" s="163">
        <v>1.9512195121951219</v>
      </c>
      <c r="D20" s="163" t="s">
        <v>200</v>
      </c>
      <c r="E20" s="393" t="s">
        <v>201</v>
      </c>
      <c r="F20" s="394"/>
      <c r="G20" s="167" t="s">
        <v>202</v>
      </c>
      <c r="H20" s="380" t="s">
        <v>203</v>
      </c>
      <c r="I20" s="381"/>
      <c r="J20" s="382"/>
      <c r="L20" s="198"/>
      <c r="M20" s="198"/>
      <c r="U20" s="198"/>
      <c r="V20" s="198"/>
      <c r="W20" s="198"/>
      <c r="X20" s="198"/>
      <c r="Y20" s="198"/>
      <c r="Z20" s="198"/>
      <c r="AA20" s="198"/>
      <c r="AB20" s="198"/>
      <c r="AC20" s="198"/>
      <c r="AD20" s="198"/>
      <c r="AE20" s="198"/>
      <c r="AF20" s="198"/>
      <c r="AG20" s="198"/>
      <c r="AH20" s="198"/>
      <c r="AI20" s="198"/>
      <c r="AJ20" s="198"/>
      <c r="AK20" s="198"/>
      <c r="AL20" s="198"/>
      <c r="AM20" s="198"/>
      <c r="AN20" s="198"/>
      <c r="AO20" s="198"/>
      <c r="AP20" s="198"/>
      <c r="AQ20" s="198"/>
      <c r="AR20" s="198"/>
      <c r="AS20" s="198"/>
      <c r="AT20" s="198"/>
      <c r="AU20" s="198"/>
      <c r="AV20" s="198"/>
    </row>
    <row r="21" spans="1:75" s="165" customFormat="1" ht="37.5" customHeight="1">
      <c r="A21" s="199" t="s">
        <v>204</v>
      </c>
      <c r="B21" s="116">
        <f>C21*_xlfn.XLOOKUP($D21,$B$32:$AD$32,$B$33:$AD$33,,0)</f>
        <v>1.5067243337405847E-2</v>
      </c>
      <c r="C21" s="163">
        <v>1.3123893805309735E-2</v>
      </c>
      <c r="D21" s="163" t="s">
        <v>200</v>
      </c>
      <c r="E21" s="393" t="s">
        <v>205</v>
      </c>
      <c r="F21" s="394"/>
      <c r="G21" s="167" t="s">
        <v>206</v>
      </c>
      <c r="H21" s="395" t="s">
        <v>207</v>
      </c>
      <c r="I21" s="396"/>
      <c r="J21" s="397"/>
      <c r="L21" s="198"/>
      <c r="M21" s="198"/>
      <c r="U21" s="198"/>
      <c r="V21" s="198"/>
      <c r="W21" s="198"/>
      <c r="X21" s="198"/>
      <c r="Y21" s="198"/>
      <c r="Z21" s="198"/>
      <c r="AA21" s="198"/>
      <c r="AB21" s="198"/>
      <c r="AC21" s="198"/>
      <c r="AD21" s="198"/>
      <c r="AE21" s="198"/>
      <c r="AF21" s="198"/>
      <c r="AG21" s="198"/>
      <c r="AH21" s="198"/>
      <c r="AI21" s="198"/>
      <c r="AJ21" s="198"/>
      <c r="AK21" s="198"/>
      <c r="AL21" s="198"/>
      <c r="AM21" s="198"/>
      <c r="AN21" s="198"/>
      <c r="AO21" s="198"/>
      <c r="AP21" s="198"/>
      <c r="AQ21" s="198"/>
      <c r="AR21" s="198"/>
      <c r="AS21" s="198"/>
      <c r="AT21" s="198"/>
      <c r="AU21" s="198"/>
      <c r="AV21" s="198"/>
    </row>
    <row r="22" spans="1:75" s="165" customFormat="1" ht="20.149999999999999" customHeight="1">
      <c r="A22" s="197" t="s">
        <v>208</v>
      </c>
      <c r="B22" s="115">
        <v>10</v>
      </c>
      <c r="C22" s="163">
        <v>10</v>
      </c>
      <c r="D22" s="163" t="s">
        <v>209</v>
      </c>
      <c r="E22" s="281" t="s">
        <v>210</v>
      </c>
      <c r="F22" s="166"/>
      <c r="G22" s="166"/>
      <c r="H22" s="223"/>
      <c r="I22" s="224"/>
      <c r="J22" s="225"/>
      <c r="U22" s="198"/>
      <c r="V22" s="198"/>
      <c r="W22" s="198"/>
      <c r="X22" s="198"/>
      <c r="Y22" s="198"/>
      <c r="Z22" s="198"/>
      <c r="AA22" s="198"/>
      <c r="AB22" s="198"/>
      <c r="AC22" s="198"/>
      <c r="AD22" s="198"/>
      <c r="AE22" s="198"/>
      <c r="AF22" s="198"/>
      <c r="AG22" s="198"/>
      <c r="AH22" s="198"/>
      <c r="AI22" s="198"/>
      <c r="AJ22" s="198"/>
      <c r="AK22" s="198"/>
      <c r="AL22" s="198"/>
      <c r="AM22" s="198"/>
      <c r="AN22" s="198"/>
      <c r="AO22" s="198"/>
      <c r="AP22" s="198"/>
      <c r="AQ22" s="198"/>
      <c r="AR22" s="198"/>
      <c r="AS22" s="198"/>
      <c r="AT22" s="198"/>
      <c r="AU22" s="198"/>
      <c r="AV22" s="198"/>
      <c r="AW22" s="198"/>
      <c r="AX22" s="198"/>
    </row>
    <row r="23" spans="1:75" s="165" customFormat="1" ht="37.5" customHeight="1">
      <c r="A23" s="199" t="s">
        <v>211</v>
      </c>
      <c r="B23" s="132">
        <v>28</v>
      </c>
      <c r="C23" s="163">
        <v>28</v>
      </c>
      <c r="D23" s="163">
        <v>2014</v>
      </c>
      <c r="E23" s="164" t="s">
        <v>212</v>
      </c>
      <c r="F23" s="168"/>
      <c r="G23" s="167"/>
      <c r="H23" s="166"/>
      <c r="I23" s="166"/>
      <c r="J23" s="166"/>
      <c r="L23" s="198"/>
      <c r="M23" s="198"/>
      <c r="U23" s="198"/>
      <c r="V23" s="198"/>
      <c r="W23" s="198"/>
      <c r="X23" s="198"/>
      <c r="Y23" s="198"/>
      <c r="Z23" s="198"/>
      <c r="AA23" s="198"/>
      <c r="AB23" s="198"/>
      <c r="AC23" s="198"/>
      <c r="AD23" s="198"/>
      <c r="AE23" s="198"/>
      <c r="AF23" s="198"/>
      <c r="AG23" s="198"/>
      <c r="AH23" s="198"/>
      <c r="AI23" s="198"/>
      <c r="AJ23" s="198"/>
      <c r="AK23" s="198"/>
      <c r="AL23" s="198"/>
      <c r="AM23" s="198"/>
      <c r="AN23" s="198"/>
      <c r="AO23" s="198"/>
      <c r="AP23" s="198"/>
      <c r="AQ23" s="198"/>
      <c r="AR23" s="198"/>
      <c r="AS23" s="198"/>
      <c r="AT23" s="198"/>
      <c r="AU23" s="198"/>
      <c r="AV23" s="198"/>
    </row>
    <row r="24" spans="1:75" s="165" customFormat="1" ht="37.5" customHeight="1">
      <c r="A24" s="199" t="s">
        <v>213</v>
      </c>
      <c r="B24" s="120">
        <v>6.5600000000000001E-4</v>
      </c>
      <c r="C24" s="163"/>
      <c r="D24" s="163"/>
      <c r="E24" s="280" t="s">
        <v>214</v>
      </c>
      <c r="F24" s="168"/>
      <c r="G24" s="167"/>
      <c r="H24" s="166"/>
      <c r="I24" s="166"/>
      <c r="J24" s="166"/>
      <c r="L24" s="198"/>
      <c r="M24" s="198"/>
      <c r="U24" s="198"/>
      <c r="V24" s="198"/>
      <c r="W24" s="198"/>
      <c r="X24" s="198"/>
      <c r="Y24" s="198"/>
      <c r="Z24" s="198"/>
      <c r="AA24" s="198"/>
      <c r="AB24" s="198"/>
      <c r="AC24" s="198"/>
      <c r="AD24" s="198"/>
      <c r="AE24" s="198"/>
      <c r="AF24" s="198"/>
      <c r="AG24" s="198"/>
      <c r="AH24" s="198"/>
      <c r="AI24" s="198"/>
      <c r="AJ24" s="198"/>
      <c r="AK24" s="198"/>
      <c r="AL24" s="198"/>
      <c r="AM24" s="198"/>
      <c r="AN24" s="198"/>
      <c r="AO24" s="198"/>
      <c r="AP24" s="198"/>
      <c r="AQ24" s="198"/>
      <c r="AR24" s="198"/>
      <c r="AS24" s="198"/>
      <c r="AT24" s="198"/>
      <c r="AU24" s="198"/>
      <c r="AV24" s="198"/>
    </row>
    <row r="25" spans="1:75" s="165" customFormat="1" ht="37.5" customHeight="1">
      <c r="A25" s="199" t="s">
        <v>215</v>
      </c>
      <c r="B25" s="131">
        <v>90909.1</v>
      </c>
      <c r="C25" s="163"/>
      <c r="D25" s="163"/>
      <c r="E25" s="280" t="s">
        <v>214</v>
      </c>
      <c r="F25" s="168"/>
      <c r="G25" s="167"/>
      <c r="H25" s="226"/>
      <c r="I25" s="227"/>
      <c r="J25" s="228"/>
      <c r="L25" s="198"/>
      <c r="M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row>
    <row r="26" spans="1:75" s="165" customFormat="1" ht="37.5" customHeight="1">
      <c r="A26" s="199" t="s">
        <v>216</v>
      </c>
      <c r="B26" s="116">
        <v>4.32</v>
      </c>
      <c r="C26" s="163"/>
      <c r="D26" s="163"/>
      <c r="E26" s="280" t="s">
        <v>214</v>
      </c>
      <c r="F26" s="168"/>
      <c r="G26" s="167"/>
      <c r="H26" s="226"/>
      <c r="I26" s="227"/>
      <c r="J26" s="228"/>
      <c r="L26" s="198"/>
      <c r="M26" s="198"/>
      <c r="U26" s="198"/>
      <c r="V26" s="198"/>
      <c r="W26" s="198"/>
      <c r="X26" s="198"/>
      <c r="Y26" s="198"/>
      <c r="Z26" s="198"/>
      <c r="AA26" s="198"/>
      <c r="AB26" s="198"/>
      <c r="AC26" s="198"/>
      <c r="AD26" s="198"/>
      <c r="AE26" s="198"/>
      <c r="AF26" s="198"/>
      <c r="AG26" s="198"/>
      <c r="AH26" s="198"/>
      <c r="AI26" s="198"/>
      <c r="AJ26" s="198"/>
      <c r="AK26" s="198"/>
      <c r="AL26" s="198"/>
      <c r="AM26" s="198"/>
      <c r="AN26" s="198"/>
      <c r="AO26" s="198"/>
      <c r="AP26" s="198"/>
      <c r="AQ26" s="198"/>
      <c r="AR26" s="198"/>
      <c r="AS26" s="198"/>
      <c r="AT26" s="198"/>
      <c r="AU26" s="198"/>
      <c r="AV26" s="198"/>
    </row>
    <row r="27" spans="1:75" s="165" customFormat="1" ht="20.149999999999999" customHeight="1">
      <c r="A27" s="197" t="s">
        <v>217</v>
      </c>
      <c r="B27" s="278">
        <f>C27*Y31</f>
        <v>6.8298167477239984</v>
      </c>
      <c r="C27" s="163">
        <v>6.01</v>
      </c>
      <c r="D27" s="163" t="s">
        <v>218</v>
      </c>
      <c r="E27" s="166" t="s">
        <v>219</v>
      </c>
      <c r="F27" s="166"/>
      <c r="G27" s="166"/>
      <c r="H27" s="223"/>
      <c r="I27" s="224"/>
      <c r="J27" s="225"/>
      <c r="U27" s="198"/>
      <c r="V27" s="198"/>
      <c r="W27" s="198"/>
      <c r="X27" s="198"/>
      <c r="Y27" s="198"/>
      <c r="Z27" s="198"/>
      <c r="AA27" s="198"/>
      <c r="AB27" s="198"/>
      <c r="AC27" s="198"/>
      <c r="AD27" s="198"/>
      <c r="AE27" s="198"/>
      <c r="AF27" s="198"/>
      <c r="AG27" s="198"/>
      <c r="AH27" s="198"/>
      <c r="AI27" s="198"/>
      <c r="AJ27" s="198"/>
      <c r="AK27" s="198"/>
      <c r="AL27" s="198"/>
      <c r="AM27" s="198"/>
      <c r="AN27" s="198"/>
      <c r="AO27" s="198"/>
      <c r="AP27" s="198"/>
      <c r="AQ27" s="198"/>
      <c r="AR27" s="198"/>
      <c r="AS27" s="198"/>
      <c r="AT27" s="198"/>
      <c r="AU27" s="198"/>
      <c r="AV27" s="198"/>
      <c r="AW27" s="198"/>
      <c r="AX27" s="198"/>
    </row>
    <row r="28" spans="1:75" ht="20.149999999999999" customHeight="1">
      <c r="A28" s="201"/>
      <c r="B28" s="202"/>
      <c r="D28" s="203"/>
      <c r="E28" s="203"/>
      <c r="F28" s="203"/>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row>
    <row r="29" spans="1:75">
      <c r="A29" s="205" t="s">
        <v>220</v>
      </c>
      <c r="B29" s="170" t="s">
        <v>221</v>
      </c>
      <c r="C29" s="206" t="s">
        <v>222</v>
      </c>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283"/>
      <c r="AD29" s="283"/>
      <c r="AE29" s="204"/>
      <c r="AF29" s="204"/>
      <c r="AG29" s="204"/>
      <c r="AH29" s="204"/>
      <c r="AI29" s="204"/>
      <c r="AJ29" s="204"/>
      <c r="AK29" s="204"/>
      <c r="AL29" s="204"/>
      <c r="AM29" s="204"/>
      <c r="AN29" s="204"/>
      <c r="AO29" s="204"/>
      <c r="AP29" s="204"/>
      <c r="AQ29" s="204"/>
      <c r="AR29" s="204"/>
      <c r="AS29" s="204"/>
      <c r="AT29" s="204"/>
      <c r="AU29" s="204"/>
      <c r="AV29" s="204"/>
      <c r="AW29" s="204"/>
      <c r="BW29" s="161"/>
    </row>
    <row r="30" spans="1:75">
      <c r="A30" s="172" t="s">
        <v>223</v>
      </c>
      <c r="B30" s="173">
        <v>36616</v>
      </c>
      <c r="C30" s="173">
        <v>36981</v>
      </c>
      <c r="D30" s="173">
        <v>37346</v>
      </c>
      <c r="E30" s="173">
        <v>37711</v>
      </c>
      <c r="F30" s="173">
        <v>38077</v>
      </c>
      <c r="G30" s="173">
        <v>38442</v>
      </c>
      <c r="H30" s="173">
        <v>38807</v>
      </c>
      <c r="I30" s="173">
        <v>39172</v>
      </c>
      <c r="J30" s="173">
        <v>39538</v>
      </c>
      <c r="K30" s="173">
        <v>39903</v>
      </c>
      <c r="L30" s="173">
        <v>40268</v>
      </c>
      <c r="M30" s="173">
        <v>40633</v>
      </c>
      <c r="N30" s="173">
        <v>40999</v>
      </c>
      <c r="O30" s="173">
        <v>41364</v>
      </c>
      <c r="P30" s="173">
        <v>41729</v>
      </c>
      <c r="Q30" s="173">
        <v>42094</v>
      </c>
      <c r="R30" s="173">
        <v>42460</v>
      </c>
      <c r="S30" s="173">
        <v>42825</v>
      </c>
      <c r="T30" s="173">
        <v>43190</v>
      </c>
      <c r="U30" s="173">
        <v>43555</v>
      </c>
      <c r="V30" s="173">
        <v>43921</v>
      </c>
      <c r="W30" s="173">
        <v>44286</v>
      </c>
      <c r="X30" s="173">
        <v>44651</v>
      </c>
      <c r="Y30" s="173">
        <v>45016</v>
      </c>
      <c r="Z30" s="173">
        <v>45382</v>
      </c>
      <c r="AA30" s="173">
        <v>45747</v>
      </c>
      <c r="AB30" s="173">
        <v>46112</v>
      </c>
      <c r="AC30" s="284"/>
      <c r="AD30" s="285"/>
      <c r="AE30" s="204"/>
      <c r="AF30" s="204"/>
      <c r="AG30" s="204"/>
      <c r="AH30" s="204"/>
      <c r="AI30" s="204"/>
      <c r="AJ30" s="204"/>
      <c r="AK30" s="204"/>
      <c r="AL30" s="204"/>
      <c r="AM30" s="204"/>
      <c r="AN30" s="204"/>
      <c r="AO30" s="204"/>
      <c r="AP30" s="204"/>
      <c r="AQ30" s="204"/>
      <c r="AR30" s="204"/>
      <c r="AS30" s="204"/>
      <c r="AT30" s="204"/>
      <c r="AU30" s="204"/>
      <c r="AV30" s="204"/>
      <c r="AW30" s="204"/>
      <c r="BW30" s="161"/>
    </row>
    <row r="31" spans="1:75" ht="27">
      <c r="A31" s="174" t="s">
        <v>224</v>
      </c>
      <c r="B31" s="175">
        <v>0.56549575070821523</v>
      </c>
      <c r="C31" s="175">
        <v>0.58237960339943329</v>
      </c>
      <c r="D31" s="175">
        <v>0.59107648725212458</v>
      </c>
      <c r="E31" s="175">
        <v>0.60345609065155803</v>
      </c>
      <c r="F31" s="175">
        <v>0.62031161473087815</v>
      </c>
      <c r="G31" s="175">
        <v>0.6396033994334277</v>
      </c>
      <c r="H31" s="175">
        <v>0.65645892351274782</v>
      </c>
      <c r="I31" s="175">
        <v>0.68096317280453267</v>
      </c>
      <c r="J31" s="175">
        <v>0.70909348441926356</v>
      </c>
      <c r="K31" s="175">
        <v>0.73014164305949025</v>
      </c>
      <c r="L31" s="175">
        <v>0.73348441926345587</v>
      </c>
      <c r="M31" s="175">
        <v>0.76988668555240791</v>
      </c>
      <c r="N31" s="175">
        <v>0.8068271954674221</v>
      </c>
      <c r="O31" s="175">
        <v>0.83175637393767698</v>
      </c>
      <c r="P31" s="175">
        <v>0.85575070821529742</v>
      </c>
      <c r="Q31" s="175">
        <v>0.87252124645892348</v>
      </c>
      <c r="R31" s="175">
        <v>0.88192634560906513</v>
      </c>
      <c r="S31" s="175">
        <v>0.9008215297450427</v>
      </c>
      <c r="T31" s="175">
        <v>0.93453257790368272</v>
      </c>
      <c r="U31" s="175">
        <v>0.96308781869688376</v>
      </c>
      <c r="V31" s="175">
        <v>0.98801699716713864</v>
      </c>
      <c r="W31" s="175">
        <v>1</v>
      </c>
      <c r="X31" s="175">
        <v>1.0447418038860117</v>
      </c>
      <c r="Y31" s="175">
        <v>1.1364087766595672</v>
      </c>
      <c r="Z31" s="175">
        <v>1.1994442516398711</v>
      </c>
      <c r="AA31" s="175">
        <v>1.2271187357798576</v>
      </c>
      <c r="AB31" s="175">
        <v>1.2459863358992065</v>
      </c>
      <c r="AC31" s="286"/>
      <c r="AD31" s="287"/>
      <c r="AE31" s="204"/>
      <c r="AF31" s="204"/>
      <c r="AG31" s="204"/>
      <c r="AH31" s="204"/>
      <c r="AI31" s="204"/>
      <c r="AJ31" s="204"/>
      <c r="AK31" s="204"/>
      <c r="AL31" s="204"/>
      <c r="AM31" s="204"/>
      <c r="AN31" s="204"/>
      <c r="AO31" s="204"/>
      <c r="AP31" s="204"/>
      <c r="AQ31" s="204"/>
      <c r="AR31" s="204"/>
      <c r="AS31" s="204"/>
      <c r="AT31" s="204"/>
      <c r="AU31" s="204"/>
      <c r="AV31" s="204"/>
      <c r="AW31" s="204"/>
      <c r="BW31" s="161"/>
    </row>
    <row r="32" spans="1:75">
      <c r="A32" s="174" t="s">
        <v>225</v>
      </c>
      <c r="B32" s="176" t="s">
        <v>226</v>
      </c>
      <c r="C32" s="176" t="s">
        <v>227</v>
      </c>
      <c r="D32" s="176" t="s">
        <v>228</v>
      </c>
      <c r="E32" s="176" t="s">
        <v>229</v>
      </c>
      <c r="F32" s="176" t="s">
        <v>230</v>
      </c>
      <c r="G32" s="176" t="s">
        <v>231</v>
      </c>
      <c r="H32" s="176" t="s">
        <v>232</v>
      </c>
      <c r="I32" s="176" t="s">
        <v>233</v>
      </c>
      <c r="J32" s="176" t="s">
        <v>234</v>
      </c>
      <c r="K32" s="176" t="s">
        <v>235</v>
      </c>
      <c r="L32" s="176" t="s">
        <v>236</v>
      </c>
      <c r="M32" s="176" t="s">
        <v>237</v>
      </c>
      <c r="N32" s="176" t="s">
        <v>238</v>
      </c>
      <c r="O32" s="176" t="s">
        <v>239</v>
      </c>
      <c r="P32" s="176" t="s">
        <v>240</v>
      </c>
      <c r="Q32" s="176" t="s">
        <v>241</v>
      </c>
      <c r="R32" s="176" t="s">
        <v>242</v>
      </c>
      <c r="S32" s="176" t="s">
        <v>243</v>
      </c>
      <c r="T32" s="176" t="s">
        <v>244</v>
      </c>
      <c r="U32" s="176" t="s">
        <v>245</v>
      </c>
      <c r="V32" s="176" t="s">
        <v>246</v>
      </c>
      <c r="W32" s="176" t="s">
        <v>209</v>
      </c>
      <c r="X32" s="176" t="s">
        <v>200</v>
      </c>
      <c r="Y32" s="176" t="s">
        <v>247</v>
      </c>
      <c r="Z32" s="176" t="s">
        <v>192</v>
      </c>
      <c r="AA32" s="176" t="s">
        <v>248</v>
      </c>
      <c r="AB32" s="176" t="s">
        <v>249</v>
      </c>
      <c r="AC32" s="288"/>
      <c r="AD32" s="289"/>
      <c r="AE32" s="204"/>
      <c r="AF32" s="204"/>
      <c r="AG32" s="204"/>
      <c r="AH32" s="204"/>
      <c r="AI32" s="204"/>
      <c r="AJ32" s="204"/>
      <c r="AK32" s="204"/>
      <c r="AL32" s="204"/>
      <c r="AM32" s="204"/>
      <c r="AN32" s="204"/>
      <c r="AO32" s="204"/>
      <c r="AP32" s="204"/>
      <c r="AQ32" s="204"/>
      <c r="AR32" s="204"/>
      <c r="AS32" s="204"/>
      <c r="AT32" s="204"/>
      <c r="AU32" s="204"/>
      <c r="AV32" s="204"/>
      <c r="AW32" s="204"/>
      <c r="BW32" s="161"/>
    </row>
    <row r="33" spans="1:75">
      <c r="A33" s="174" t="s">
        <v>250</v>
      </c>
      <c r="B33" s="207">
        <f>$Z$31/B$31</f>
        <v>2.1210490974294887</v>
      </c>
      <c r="C33" s="207">
        <f t="shared" ref="C33:AB33" si="0">$Z$31/C$31</f>
        <v>2.0595574512543759</v>
      </c>
      <c r="D33" s="207">
        <f t="shared" si="0"/>
        <v>2.029253874089981</v>
      </c>
      <c r="E33" s="207">
        <f t="shared" si="0"/>
        <v>1.9876247339633581</v>
      </c>
      <c r="F33" s="207">
        <f t="shared" si="0"/>
        <v>1.9336156588979063</v>
      </c>
      <c r="G33" s="207">
        <f t="shared" si="0"/>
        <v>1.8752937409375257</v>
      </c>
      <c r="H33" s="207">
        <f t="shared" si="0"/>
        <v>1.8271428853789951</v>
      </c>
      <c r="I33" s="207">
        <f t="shared" si="0"/>
        <v>1.7613937134074151</v>
      </c>
      <c r="J33" s="207">
        <f t="shared" si="0"/>
        <v>1.6915178012419578</v>
      </c>
      <c r="K33" s="207">
        <f t="shared" si="0"/>
        <v>1.6427555708422223</v>
      </c>
      <c r="L33" s="207">
        <f t="shared" si="0"/>
        <v>1.6352688893437148</v>
      </c>
      <c r="M33" s="207">
        <f t="shared" si="0"/>
        <v>1.5579490776350389</v>
      </c>
      <c r="N33" s="207">
        <f t="shared" si="0"/>
        <v>1.4866185205185019</v>
      </c>
      <c r="O33" s="207">
        <f t="shared" si="0"/>
        <v>1.4420619898125899</v>
      </c>
      <c r="P33" s="207">
        <f t="shared" si="0"/>
        <v>1.4016281145023652</v>
      </c>
      <c r="Q33" s="207">
        <f t="shared" si="0"/>
        <v>1.3746877299638782</v>
      </c>
      <c r="R33" s="207">
        <f t="shared" si="0"/>
        <v>1.360027691214424</v>
      </c>
      <c r="S33" s="207">
        <f t="shared" si="0"/>
        <v>1.3315004271482576</v>
      </c>
      <c r="T33" s="207">
        <f t="shared" si="0"/>
        <v>1.2834697045344645</v>
      </c>
      <c r="U33" s="207">
        <f t="shared" si="0"/>
        <v>1.2454152449594804</v>
      </c>
      <c r="V33" s="207">
        <f t="shared" si="0"/>
        <v>1.2139915154080758</v>
      </c>
      <c r="W33" s="207">
        <f t="shared" si="0"/>
        <v>1.1994442516398711</v>
      </c>
      <c r="X33" s="207">
        <f t="shared" si="0"/>
        <v>1.1480772064240463</v>
      </c>
      <c r="Y33" s="207">
        <f t="shared" si="0"/>
        <v>1.0554690145614631</v>
      </c>
      <c r="Z33" s="207">
        <f t="shared" si="0"/>
        <v>1</v>
      </c>
      <c r="AA33" s="207">
        <f t="shared" si="0"/>
        <v>0.97744759057696329</v>
      </c>
      <c r="AB33" s="207">
        <f t="shared" si="0"/>
        <v>0.96264639272649266</v>
      </c>
      <c r="AC33" s="290"/>
      <c r="AD33" s="291"/>
      <c r="AE33" s="204"/>
      <c r="AF33" s="204"/>
      <c r="AG33" s="204"/>
      <c r="AH33" s="204"/>
      <c r="AI33" s="204"/>
      <c r="AJ33" s="204"/>
      <c r="AK33" s="204"/>
      <c r="AL33" s="204"/>
      <c r="AM33" s="204"/>
      <c r="AN33" s="204"/>
      <c r="AO33" s="204"/>
      <c r="AP33" s="204"/>
      <c r="AQ33" s="204"/>
      <c r="AR33" s="204"/>
      <c r="AS33" s="204"/>
      <c r="AT33" s="204"/>
      <c r="AU33" s="204"/>
      <c r="AV33" s="204"/>
      <c r="AW33" s="204"/>
      <c r="BW33" s="161"/>
    </row>
    <row r="34" spans="1:75" ht="20.149999999999999" customHeight="1">
      <c r="A34" s="200"/>
      <c r="B34" s="208"/>
      <c r="C34" s="204"/>
      <c r="D34" s="204"/>
      <c r="E34" s="209"/>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row>
    <row r="35" spans="1:75">
      <c r="A35" s="210"/>
    </row>
    <row r="36" spans="1:75">
      <c r="A36" s="211"/>
      <c r="B36" s="161"/>
    </row>
    <row r="37" spans="1:75">
      <c r="B37" s="212"/>
    </row>
    <row r="38" spans="1:75">
      <c r="A38" s="213" t="s">
        <v>251</v>
      </c>
      <c r="B38" s="390" t="s">
        <v>252</v>
      </c>
      <c r="C38" s="390"/>
      <c r="D38" s="214" t="s">
        <v>253</v>
      </c>
      <c r="E38" s="214">
        <v>2020</v>
      </c>
      <c r="F38" s="215">
        <v>2021</v>
      </c>
      <c r="G38" s="215">
        <v>2022</v>
      </c>
      <c r="H38" s="215">
        <v>2023</v>
      </c>
      <c r="I38" s="215">
        <v>2024</v>
      </c>
      <c r="J38" s="215">
        <v>2025</v>
      </c>
      <c r="K38" s="215">
        <v>2026</v>
      </c>
      <c r="L38" s="215">
        <v>2027</v>
      </c>
      <c r="M38" s="215">
        <v>2028</v>
      </c>
      <c r="N38" s="215">
        <v>2029</v>
      </c>
      <c r="O38" s="215">
        <v>2030</v>
      </c>
      <c r="P38" s="215">
        <v>2031</v>
      </c>
      <c r="Q38" s="215">
        <v>2032</v>
      </c>
      <c r="R38" s="215">
        <v>2033</v>
      </c>
      <c r="S38" s="215">
        <v>2034</v>
      </c>
      <c r="T38" s="215">
        <v>2035</v>
      </c>
      <c r="U38" s="215">
        <v>2036</v>
      </c>
      <c r="V38" s="215">
        <v>2037</v>
      </c>
      <c r="W38" s="215">
        <v>2038</v>
      </c>
      <c r="X38" s="215">
        <v>2039</v>
      </c>
      <c r="Y38" s="215">
        <v>2040</v>
      </c>
      <c r="Z38" s="215">
        <v>2041</v>
      </c>
      <c r="AA38" s="215">
        <v>2042</v>
      </c>
      <c r="AB38" s="215">
        <v>2043</v>
      </c>
      <c r="AC38" s="215">
        <v>2044</v>
      </c>
      <c r="AD38" s="215">
        <v>2045</v>
      </c>
      <c r="AE38" s="215">
        <v>2046</v>
      </c>
      <c r="AF38" s="215">
        <v>2047</v>
      </c>
      <c r="AG38" s="215">
        <v>2048</v>
      </c>
      <c r="AH38" s="215">
        <v>2049</v>
      </c>
      <c r="AI38" s="215">
        <v>2050</v>
      </c>
      <c r="AJ38" s="215">
        <v>2051</v>
      </c>
      <c r="AK38" s="215">
        <v>2052</v>
      </c>
      <c r="AL38" s="215">
        <v>2053</v>
      </c>
      <c r="AM38" s="215">
        <v>2054</v>
      </c>
      <c r="AN38" s="215">
        <v>2055</v>
      </c>
      <c r="AO38" s="215">
        <v>2056</v>
      </c>
      <c r="AP38" s="215">
        <v>2057</v>
      </c>
      <c r="AQ38" s="215">
        <v>2058</v>
      </c>
      <c r="AR38" s="215">
        <v>2059</v>
      </c>
      <c r="AS38" s="215">
        <v>2060</v>
      </c>
      <c r="AT38" s="215">
        <v>2061</v>
      </c>
      <c r="AU38" s="215">
        <v>2062</v>
      </c>
      <c r="AV38" s="215">
        <v>2063</v>
      </c>
      <c r="AW38" s="215">
        <v>2064</v>
      </c>
      <c r="AX38" s="215">
        <v>2065</v>
      </c>
      <c r="AY38" s="215">
        <v>2066</v>
      </c>
      <c r="AZ38" s="215">
        <v>2067</v>
      </c>
      <c r="BA38" s="215">
        <v>2068</v>
      </c>
      <c r="BB38" s="215">
        <v>2069</v>
      </c>
      <c r="BC38" s="215">
        <v>2070</v>
      </c>
      <c r="BD38" s="215">
        <v>2071</v>
      </c>
      <c r="BE38" s="215">
        <v>2072</v>
      </c>
      <c r="BF38" s="216">
        <v>2073</v>
      </c>
      <c r="BG38" s="216">
        <v>2074</v>
      </c>
      <c r="BH38" s="216">
        <v>2075</v>
      </c>
      <c r="BI38" s="216">
        <v>2076</v>
      </c>
    </row>
    <row r="39" spans="1:75" ht="54" customHeight="1">
      <c r="A39" s="217" t="s">
        <v>254</v>
      </c>
      <c r="B39" s="391" t="s">
        <v>255</v>
      </c>
      <c r="C39" s="392"/>
      <c r="D39" s="177" t="s">
        <v>192</v>
      </c>
      <c r="E39" s="163">
        <v>215.55</v>
      </c>
      <c r="F39" s="163">
        <v>235.83</v>
      </c>
      <c r="G39" s="218">
        <f>G40*1000</f>
        <v>189.92863312282626</v>
      </c>
      <c r="H39" s="218">
        <f t="shared" ref="H39:BI39" si="1">H40*1000</f>
        <v>172.86070548319196</v>
      </c>
      <c r="I39" s="218">
        <f t="shared" si="1"/>
        <v>157.3265863542702</v>
      </c>
      <c r="J39" s="218">
        <f t="shared" si="1"/>
        <v>143.188440106733</v>
      </c>
      <c r="K39" s="218">
        <f t="shared" si="1"/>
        <v>130.32081770356777</v>
      </c>
      <c r="L39" s="218">
        <f t="shared" si="1"/>
        <v>118.60954357954448</v>
      </c>
      <c r="M39" s="218">
        <f t="shared" si="1"/>
        <v>107.9507025512066</v>
      </c>
      <c r="N39" s="218">
        <f t="shared" si="1"/>
        <v>98.249717768147875</v>
      </c>
      <c r="O39" s="218">
        <f t="shared" si="1"/>
        <v>89.420511524154222</v>
      </c>
      <c r="P39" s="218">
        <f t="shared" si="1"/>
        <v>81.384741482012416</v>
      </c>
      <c r="Q39" s="218">
        <f t="shared" si="1"/>
        <v>74.071105534940514</v>
      </c>
      <c r="R39" s="218">
        <f t="shared" si="1"/>
        <v>67.414709136612856</v>
      </c>
      <c r="S39" s="218">
        <f t="shared" si="1"/>
        <v>61.356489486042342</v>
      </c>
      <c r="T39" s="218">
        <f t="shared" si="1"/>
        <v>55.842691458061417</v>
      </c>
      <c r="U39" s="218">
        <f t="shared" si="1"/>
        <v>50.824390629285183</v>
      </c>
      <c r="V39" s="218">
        <f t="shared" si="1"/>
        <v>46.257059167324108</v>
      </c>
      <c r="W39" s="218">
        <f t="shared" si="1"/>
        <v>42.100170731343162</v>
      </c>
      <c r="X39" s="218">
        <f t="shared" si="1"/>
        <v>38.316840878207636</v>
      </c>
      <c r="Y39" s="218">
        <f t="shared" si="1"/>
        <v>34.873499783525524</v>
      </c>
      <c r="Z39" s="218">
        <f t="shared" si="1"/>
        <v>31.739594373586151</v>
      </c>
      <c r="AA39" s="218">
        <f t="shared" si="1"/>
        <v>28.887317225203908</v>
      </c>
      <c r="AB39" s="218">
        <f t="shared" si="1"/>
        <v>26.291359827963596</v>
      </c>
      <c r="AC39" s="218">
        <f t="shared" si="1"/>
        <v>23.928688019542424</v>
      </c>
      <c r="AD39" s="218">
        <f t="shared" si="1"/>
        <v>21.778337601526122</v>
      </c>
      <c r="AE39" s="218">
        <f t="shared" si="1"/>
        <v>19.821228322200188</v>
      </c>
      <c r="AF39" s="218">
        <f t="shared" si="1"/>
        <v>18.039994575768699</v>
      </c>
      <c r="AG39" s="218">
        <f t="shared" si="1"/>
        <v>16.418831315779915</v>
      </c>
      <c r="AH39" s="218">
        <f t="shared" si="1"/>
        <v>14.943353815534516</v>
      </c>
      <c r="AI39" s="218">
        <f t="shared" si="1"/>
        <v>13.600470031118215</v>
      </c>
      <c r="AJ39" s="218">
        <f t="shared" si="1"/>
        <v>12.378264434524354</v>
      </c>
      <c r="AK39" s="218">
        <f t="shared" si="1"/>
        <v>11.265892286107471</v>
      </c>
      <c r="AL39" s="218">
        <f t="shared" si="1"/>
        <v>10.253483408237821</v>
      </c>
      <c r="AM39" s="218">
        <f t="shared" si="1"/>
        <v>9.3320546063319085</v>
      </c>
      <c r="AN39" s="218">
        <f t="shared" si="1"/>
        <v>8.4934299601629242</v>
      </c>
      <c r="AO39" s="218">
        <f t="shared" si="1"/>
        <v>7.7301682781888621</v>
      </c>
      <c r="AP39" s="218">
        <f t="shared" si="1"/>
        <v>7.0354970711939702</v>
      </c>
      <c r="AQ39" s="218">
        <f t="shared" si="1"/>
        <v>6.4032524593857989</v>
      </c>
      <c r="AR39" s="218">
        <f t="shared" si="1"/>
        <v>5.8278244797383172</v>
      </c>
      <c r="AS39" s="218">
        <f t="shared" si="1"/>
        <v>5.3041073082872039</v>
      </c>
      <c r="AT39" s="218">
        <f t="shared" si="1"/>
        <v>4.8274539556978882</v>
      </c>
      <c r="AU39" s="218">
        <f t="shared" si="1"/>
        <v>4.3936350341125703</v>
      </c>
      <c r="AV39" s="218">
        <f t="shared" si="1"/>
        <v>3.9988012294134152</v>
      </c>
      <c r="AW39" s="218">
        <f t="shared" si="1"/>
        <v>3.6394491459138671</v>
      </c>
      <c r="AX39" s="218">
        <f t="shared" si="1"/>
        <v>3.3123902204151756</v>
      </c>
      <c r="AY39" s="218">
        <f t="shared" si="1"/>
        <v>3.0147224297997552</v>
      </c>
      <c r="AZ39" s="218">
        <f t="shared" si="1"/>
        <v>2.7438045411203325</v>
      </c>
      <c r="BA39" s="218">
        <f t="shared" si="1"/>
        <v>2.4972326757036192</v>
      </c>
      <c r="BB39" s="218">
        <f t="shared" si="1"/>
        <v>2.2728189793196951</v>
      </c>
      <c r="BC39" s="218">
        <f t="shared" si="1"/>
        <v>2.0685722091556138</v>
      </c>
      <c r="BD39" s="218">
        <f t="shared" si="1"/>
        <v>1.8826800653397096</v>
      </c>
      <c r="BE39" s="218">
        <f t="shared" si="1"/>
        <v>1.7134931102426363</v>
      </c>
      <c r="BF39" s="218">
        <f t="shared" si="1"/>
        <v>1.5595101328696561</v>
      </c>
      <c r="BG39" s="218">
        <f t="shared" si="1"/>
        <v>1.4193648284811273</v>
      </c>
      <c r="BH39" s="218">
        <f t="shared" si="1"/>
        <v>1.2918136752482641</v>
      </c>
      <c r="BI39" s="218">
        <f t="shared" si="1"/>
        <v>1.175724900372658</v>
      </c>
      <c r="BW39" s="161"/>
    </row>
    <row r="40" spans="1:75">
      <c r="A40" s="217" t="s">
        <v>256</v>
      </c>
      <c r="B40" s="387" t="s">
        <v>257</v>
      </c>
      <c r="C40" s="387"/>
      <c r="D40" s="177" t="s">
        <v>192</v>
      </c>
      <c r="E40" s="178">
        <f>E39/1000</f>
        <v>0.21555000000000002</v>
      </c>
      <c r="F40" s="178">
        <f>F39/1000</f>
        <v>0.23583000000000001</v>
      </c>
      <c r="G40" s="178">
        <f>9.25945032510716E+81*EXP(-0.0941622869*G38)</f>
        <v>0.18992863312282626</v>
      </c>
      <c r="H40" s="178">
        <f t="shared" ref="H40:BH40" si="2">9.25945032510716E+81*EXP(-0.0941622869*H38)</f>
        <v>0.17286070548319196</v>
      </c>
      <c r="I40" s="178">
        <f t="shared" si="2"/>
        <v>0.15732658635427021</v>
      </c>
      <c r="J40" s="178">
        <f t="shared" si="2"/>
        <v>0.14318844010673298</v>
      </c>
      <c r="K40" s="178">
        <f t="shared" si="2"/>
        <v>0.13032081770356777</v>
      </c>
      <c r="L40" s="178">
        <f t="shared" si="2"/>
        <v>0.11860954357954448</v>
      </c>
      <c r="M40" s="178">
        <f t="shared" si="2"/>
        <v>0.1079507025512066</v>
      </c>
      <c r="N40" s="178">
        <f t="shared" si="2"/>
        <v>9.8249717768147879E-2</v>
      </c>
      <c r="O40" s="178">
        <f t="shared" si="2"/>
        <v>8.9420511524154228E-2</v>
      </c>
      <c r="P40" s="178">
        <f t="shared" si="2"/>
        <v>8.1384741482012413E-2</v>
      </c>
      <c r="Q40" s="178">
        <f t="shared" si="2"/>
        <v>7.4071105534940521E-2</v>
      </c>
      <c r="R40" s="178">
        <f t="shared" si="2"/>
        <v>6.7414709136612849E-2</v>
      </c>
      <c r="S40" s="178">
        <f t="shared" si="2"/>
        <v>6.1356489486042345E-2</v>
      </c>
      <c r="T40" s="178">
        <f t="shared" si="2"/>
        <v>5.5842691458061415E-2</v>
      </c>
      <c r="U40" s="178">
        <f t="shared" si="2"/>
        <v>5.0824390629285184E-2</v>
      </c>
      <c r="V40" s="178">
        <f t="shared" si="2"/>
        <v>4.6257059167324109E-2</v>
      </c>
      <c r="W40" s="178">
        <f t="shared" si="2"/>
        <v>4.2100170731343166E-2</v>
      </c>
      <c r="X40" s="178">
        <f t="shared" si="2"/>
        <v>3.8316840878207636E-2</v>
      </c>
      <c r="Y40" s="178">
        <f t="shared" si="2"/>
        <v>3.4873499783525524E-2</v>
      </c>
      <c r="Z40" s="178">
        <f t="shared" si="2"/>
        <v>3.1739594373586151E-2</v>
      </c>
      <c r="AA40" s="178">
        <f t="shared" si="2"/>
        <v>2.8887317225203907E-2</v>
      </c>
      <c r="AB40" s="178">
        <f t="shared" si="2"/>
        <v>2.6291359827963597E-2</v>
      </c>
      <c r="AC40" s="178">
        <f t="shared" si="2"/>
        <v>2.3928688019542423E-2</v>
      </c>
      <c r="AD40" s="178">
        <f t="shared" si="2"/>
        <v>2.1778337601526122E-2</v>
      </c>
      <c r="AE40" s="178">
        <f t="shared" si="2"/>
        <v>1.9821228322200186E-2</v>
      </c>
      <c r="AF40" s="178">
        <f t="shared" si="2"/>
        <v>1.80399945757687E-2</v>
      </c>
      <c r="AG40" s="178">
        <f t="shared" si="2"/>
        <v>1.6418831315779914E-2</v>
      </c>
      <c r="AH40" s="178">
        <f t="shared" si="2"/>
        <v>1.4943353815534516E-2</v>
      </c>
      <c r="AI40" s="178">
        <f t="shared" si="2"/>
        <v>1.3600470031118216E-2</v>
      </c>
      <c r="AJ40" s="178">
        <f t="shared" si="2"/>
        <v>1.2378264434524354E-2</v>
      </c>
      <c r="AK40" s="178">
        <f t="shared" si="2"/>
        <v>1.1265892286107471E-2</v>
      </c>
      <c r="AL40" s="178">
        <f t="shared" si="2"/>
        <v>1.0253483408237821E-2</v>
      </c>
      <c r="AM40" s="178">
        <f t="shared" si="2"/>
        <v>9.3320546063319076E-3</v>
      </c>
      <c r="AN40" s="178">
        <f t="shared" si="2"/>
        <v>8.4934299601629234E-3</v>
      </c>
      <c r="AO40" s="178">
        <f t="shared" si="2"/>
        <v>7.7301682781888625E-3</v>
      </c>
      <c r="AP40" s="178">
        <f t="shared" si="2"/>
        <v>7.0354970711939699E-3</v>
      </c>
      <c r="AQ40" s="178">
        <f t="shared" si="2"/>
        <v>6.4032524593857993E-3</v>
      </c>
      <c r="AR40" s="178">
        <f t="shared" si="2"/>
        <v>5.8278244797383173E-3</v>
      </c>
      <c r="AS40" s="178">
        <f t="shared" si="2"/>
        <v>5.3041073082872037E-3</v>
      </c>
      <c r="AT40" s="178">
        <f t="shared" si="2"/>
        <v>4.8274539556978878E-3</v>
      </c>
      <c r="AU40" s="178">
        <f t="shared" si="2"/>
        <v>4.3936350341125703E-3</v>
      </c>
      <c r="AV40" s="178">
        <f t="shared" si="2"/>
        <v>3.9988012294134151E-3</v>
      </c>
      <c r="AW40" s="178">
        <f t="shared" si="2"/>
        <v>3.6394491459138673E-3</v>
      </c>
      <c r="AX40" s="178">
        <f t="shared" si="2"/>
        <v>3.3123902204151758E-3</v>
      </c>
      <c r="AY40" s="178">
        <f t="shared" si="2"/>
        <v>3.0147224297997553E-3</v>
      </c>
      <c r="AZ40" s="178">
        <f t="shared" si="2"/>
        <v>2.7438045411203324E-3</v>
      </c>
      <c r="BA40" s="178">
        <f t="shared" si="2"/>
        <v>2.4972326757036192E-3</v>
      </c>
      <c r="BB40" s="178">
        <f t="shared" si="2"/>
        <v>2.272818979319695E-3</v>
      </c>
      <c r="BC40" s="178">
        <f t="shared" si="2"/>
        <v>2.0685722091556137E-3</v>
      </c>
      <c r="BD40" s="178">
        <f t="shared" si="2"/>
        <v>1.8826800653397096E-3</v>
      </c>
      <c r="BE40" s="178">
        <f t="shared" si="2"/>
        <v>1.7134931102426364E-3</v>
      </c>
      <c r="BF40" s="178">
        <f t="shared" si="2"/>
        <v>1.5595101328696561E-3</v>
      </c>
      <c r="BG40" s="178">
        <f t="shared" si="2"/>
        <v>1.4193648284811272E-3</v>
      </c>
      <c r="BH40" s="178">
        <f t="shared" si="2"/>
        <v>1.2918136752482642E-3</v>
      </c>
      <c r="BI40" s="178">
        <f>9.25945032510716E+81*EXP(-0.0941622869*BI38)</f>
        <v>1.1757249003726579E-3</v>
      </c>
      <c r="BW40" s="161"/>
    </row>
    <row r="41" spans="1:75" s="179" customFormat="1" ht="64.75" customHeight="1">
      <c r="A41" s="219" t="s">
        <v>258</v>
      </c>
      <c r="B41" s="388" t="s">
        <v>259</v>
      </c>
      <c r="C41" s="388"/>
      <c r="D41" s="177" t="s">
        <v>247</v>
      </c>
      <c r="E41" s="163">
        <v>253</v>
      </c>
      <c r="F41" s="163">
        <v>257</v>
      </c>
      <c r="G41" s="163">
        <v>261</v>
      </c>
      <c r="H41" s="163">
        <v>265</v>
      </c>
      <c r="I41" s="163">
        <v>269</v>
      </c>
      <c r="J41" s="163">
        <v>273</v>
      </c>
      <c r="K41" s="163">
        <v>277</v>
      </c>
      <c r="L41" s="163">
        <v>281</v>
      </c>
      <c r="M41" s="163">
        <v>286</v>
      </c>
      <c r="N41" s="163">
        <v>290</v>
      </c>
      <c r="O41" s="163">
        <v>294</v>
      </c>
      <c r="P41" s="163">
        <v>299</v>
      </c>
      <c r="Q41" s="163">
        <v>304</v>
      </c>
      <c r="R41" s="163">
        <v>308</v>
      </c>
      <c r="S41" s="163">
        <v>313</v>
      </c>
      <c r="T41" s="163">
        <v>318</v>
      </c>
      <c r="U41" s="163">
        <v>322</v>
      </c>
      <c r="V41" s="163">
        <v>327</v>
      </c>
      <c r="W41" s="163">
        <v>332</v>
      </c>
      <c r="X41" s="163">
        <v>337</v>
      </c>
      <c r="Y41" s="163">
        <v>343</v>
      </c>
      <c r="Z41" s="163">
        <v>348</v>
      </c>
      <c r="AA41" s="163">
        <v>353</v>
      </c>
      <c r="AB41" s="163">
        <v>358</v>
      </c>
      <c r="AC41" s="163">
        <v>364</v>
      </c>
      <c r="AD41" s="163">
        <v>369</v>
      </c>
      <c r="AE41" s="163">
        <v>375</v>
      </c>
      <c r="AF41" s="163">
        <v>380</v>
      </c>
      <c r="AG41" s="163">
        <v>386</v>
      </c>
      <c r="AH41" s="163">
        <v>392</v>
      </c>
      <c r="AI41" s="163">
        <v>398</v>
      </c>
      <c r="AJ41" s="220">
        <f t="shared" ref="AJ41:BE41" si="3">SLOPE(AD41:AI41,AD38:AI38)+AI41</f>
        <v>403.77142857142854</v>
      </c>
      <c r="AK41" s="220">
        <f t="shared" si="3"/>
        <v>409.59591836734688</v>
      </c>
      <c r="AL41" s="220">
        <f t="shared" si="3"/>
        <v>415.51860058309029</v>
      </c>
      <c r="AM41" s="220">
        <f t="shared" si="3"/>
        <v>421.40866305705947</v>
      </c>
      <c r="AN41" s="220">
        <f t="shared" si="3"/>
        <v>427.27790896650197</v>
      </c>
      <c r="AO41" s="220">
        <f t="shared" si="3"/>
        <v>433.14144983807756</v>
      </c>
      <c r="AP41" s="220">
        <f t="shared" si="3"/>
        <v>439.02105385535413</v>
      </c>
      <c r="AQ41" s="220">
        <f t="shared" si="3"/>
        <v>444.90286731576668</v>
      </c>
      <c r="AR41" s="220">
        <f t="shared" si="3"/>
        <v>450.7777829423336</v>
      </c>
      <c r="AS41" s="220">
        <f t="shared" si="3"/>
        <v>456.65207089923194</v>
      </c>
      <c r="AT41" s="220">
        <f t="shared" si="3"/>
        <v>462.52811725456996</v>
      </c>
      <c r="AU41" s="220">
        <f t="shared" si="3"/>
        <v>468.40529736430318</v>
      </c>
      <c r="AV41" s="220">
        <f t="shared" si="3"/>
        <v>474.281618944819</v>
      </c>
      <c r="AW41" s="220">
        <f t="shared" si="3"/>
        <v>480.15740030957636</v>
      </c>
      <c r="AX41" s="220">
        <f t="shared" si="3"/>
        <v>486.03351205479657</v>
      </c>
      <c r="AY41" s="220">
        <f t="shared" si="3"/>
        <v>491.90983709832108</v>
      </c>
      <c r="AZ41" s="220">
        <f t="shared" si="3"/>
        <v>497.78609494560658</v>
      </c>
      <c r="BA41" s="220">
        <f t="shared" si="3"/>
        <v>503.66223077738493</v>
      </c>
      <c r="BB41" s="220">
        <f t="shared" si="3"/>
        <v>509.5383870092262</v>
      </c>
      <c r="BC41" s="220">
        <f t="shared" si="3"/>
        <v>515.41459693817762</v>
      </c>
      <c r="BD41" s="220">
        <f t="shared" si="3"/>
        <v>521.29080293764616</v>
      </c>
      <c r="BE41" s="221">
        <f t="shared" si="3"/>
        <v>527.16698840639413</v>
      </c>
      <c r="BF41" s="221">
        <f>SLOPE(AZ41:BE41,AZ38:BE38)+BE41</f>
        <v>533.04317108392763</v>
      </c>
      <c r="BG41" s="221">
        <f>SLOPE(BA41:BF41,BA38:BF38)+BF41</f>
        <v>538.91936284746146</v>
      </c>
      <c r="BH41" s="221">
        <f>SLOPE(BB41:BG41,BB38:BG38)+BG41</f>
        <v>544.79555676452355</v>
      </c>
      <c r="BI41" s="221">
        <f>SLOPE(BC41:BH41,BC38:BH38)+BH41</f>
        <v>550.67174709420101</v>
      </c>
    </row>
    <row r="42" spans="1:75" s="179" customFormat="1" ht="27">
      <c r="A42" s="222" t="s">
        <v>260</v>
      </c>
      <c r="B42" s="385" t="s">
        <v>261</v>
      </c>
      <c r="C42" s="386"/>
      <c r="D42" s="180" t="s">
        <v>192</v>
      </c>
      <c r="E42" s="181">
        <f>E$41*$Y$33</f>
        <v>267.03366068405018</v>
      </c>
      <c r="F42" s="181">
        <f t="shared" ref="F42:BI42" si="4">F$41*$Y$33</f>
        <v>271.25553674229604</v>
      </c>
      <c r="G42" s="181">
        <f t="shared" si="4"/>
        <v>275.47741280054186</v>
      </c>
      <c r="H42" s="181">
        <f t="shared" si="4"/>
        <v>279.69928885878772</v>
      </c>
      <c r="I42" s="181">
        <f t="shared" si="4"/>
        <v>283.92116491703359</v>
      </c>
      <c r="J42" s="181">
        <f t="shared" si="4"/>
        <v>288.14304097527946</v>
      </c>
      <c r="K42" s="181">
        <f t="shared" si="4"/>
        <v>292.36491703352527</v>
      </c>
      <c r="L42" s="181">
        <f t="shared" si="4"/>
        <v>296.58679309177114</v>
      </c>
      <c r="M42" s="181">
        <f t="shared" si="4"/>
        <v>301.86413816457843</v>
      </c>
      <c r="N42" s="181">
        <f t="shared" si="4"/>
        <v>306.0860142228243</v>
      </c>
      <c r="O42" s="181">
        <f t="shared" si="4"/>
        <v>310.30789028107017</v>
      </c>
      <c r="P42" s="181">
        <f t="shared" si="4"/>
        <v>315.58523535387747</v>
      </c>
      <c r="Q42" s="181">
        <f t="shared" si="4"/>
        <v>320.86258042668481</v>
      </c>
      <c r="R42" s="181">
        <f t="shared" si="4"/>
        <v>325.08445648493063</v>
      </c>
      <c r="S42" s="181">
        <f t="shared" si="4"/>
        <v>330.36180155773798</v>
      </c>
      <c r="T42" s="181">
        <f t="shared" si="4"/>
        <v>335.63914663054527</v>
      </c>
      <c r="U42" s="181">
        <f t="shared" si="4"/>
        <v>339.86102268879114</v>
      </c>
      <c r="V42" s="181">
        <f t="shared" si="4"/>
        <v>345.13836776159843</v>
      </c>
      <c r="W42" s="181">
        <f t="shared" si="4"/>
        <v>350.41571283440578</v>
      </c>
      <c r="X42" s="181">
        <f t="shared" si="4"/>
        <v>355.69305790721307</v>
      </c>
      <c r="Y42" s="181">
        <f t="shared" si="4"/>
        <v>362.02587199458185</v>
      </c>
      <c r="Z42" s="181">
        <f t="shared" si="4"/>
        <v>367.3032170673892</v>
      </c>
      <c r="AA42" s="181">
        <f t="shared" si="4"/>
        <v>372.58056214019649</v>
      </c>
      <c r="AB42" s="181">
        <f t="shared" si="4"/>
        <v>377.85790721300378</v>
      </c>
      <c r="AC42" s="181">
        <f t="shared" si="4"/>
        <v>384.19072130037256</v>
      </c>
      <c r="AD42" s="181">
        <f t="shared" si="4"/>
        <v>389.46806637317991</v>
      </c>
      <c r="AE42" s="181">
        <f t="shared" si="4"/>
        <v>395.80088046054868</v>
      </c>
      <c r="AF42" s="181">
        <f t="shared" si="4"/>
        <v>401.07822553335598</v>
      </c>
      <c r="AG42" s="181">
        <f t="shared" si="4"/>
        <v>407.41103962072475</v>
      </c>
      <c r="AH42" s="181">
        <f t="shared" si="4"/>
        <v>413.74385370809352</v>
      </c>
      <c r="AI42" s="181">
        <f t="shared" si="4"/>
        <v>420.07666779546236</v>
      </c>
      <c r="AJ42" s="181">
        <f t="shared" si="4"/>
        <v>426.16823182235987</v>
      </c>
      <c r="AK42" s="181">
        <f t="shared" si="4"/>
        <v>432.31580032758109</v>
      </c>
      <c r="AL42" s="181">
        <f t="shared" si="4"/>
        <v>438.56700788939253</v>
      </c>
      <c r="AM42" s="181">
        <f t="shared" si="4"/>
        <v>444.78378632449824</v>
      </c>
      <c r="AN42" s="181">
        <f t="shared" si="4"/>
        <v>450.97859352075636</v>
      </c>
      <c r="AO42" s="181">
        <f t="shared" si="4"/>
        <v>457.16737922631916</v>
      </c>
      <c r="AP42" s="181">
        <f t="shared" si="4"/>
        <v>463.37311908444565</v>
      </c>
      <c r="AQ42" s="181">
        <f t="shared" si="4"/>
        <v>469.58119094134167</v>
      </c>
      <c r="AR42" s="181">
        <f t="shared" si="4"/>
        <v>475.78198234834599</v>
      </c>
      <c r="AS42" s="181">
        <f t="shared" si="4"/>
        <v>481.98211126946376</v>
      </c>
      <c r="AT42" s="181">
        <f t="shared" si="4"/>
        <v>488.18409612564983</v>
      </c>
      <c r="AU42" s="181">
        <f t="shared" si="4"/>
        <v>494.38727762447019</v>
      </c>
      <c r="AV42" s="181">
        <f t="shared" si="4"/>
        <v>500.58955297230347</v>
      </c>
      <c r="AW42" s="181">
        <f t="shared" si="4"/>
        <v>506.79125813914254</v>
      </c>
      <c r="AX42" s="181">
        <f t="shared" si="4"/>
        <v>512.99331201232314</v>
      </c>
      <c r="AY42" s="181">
        <f t="shared" si="4"/>
        <v>519.19559101525476</v>
      </c>
      <c r="AZ42" s="181">
        <f t="shared" si="4"/>
        <v>525.39779909463834</v>
      </c>
      <c r="BA42" s="181">
        <f t="shared" si="4"/>
        <v>531.5998783904347</v>
      </c>
      <c r="BB42" s="181">
        <f t="shared" si="4"/>
        <v>537.80197921786544</v>
      </c>
      <c r="BC42" s="181">
        <f t="shared" si="4"/>
        <v>544.00413672093202</v>
      </c>
      <c r="BD42" s="181">
        <f t="shared" si="4"/>
        <v>550.20629007655123</v>
      </c>
      <c r="BE42" s="182">
        <f t="shared" si="4"/>
        <v>556.40842176263106</v>
      </c>
      <c r="BF42" s="182">
        <f t="shared" si="4"/>
        <v>562.61055050267055</v>
      </c>
      <c r="BG42" s="182">
        <f t="shared" si="4"/>
        <v>568.81268883270172</v>
      </c>
      <c r="BH42" s="182">
        <f t="shared" si="4"/>
        <v>575.01482943571534</v>
      </c>
      <c r="BI42" s="182">
        <f t="shared" si="4"/>
        <v>581.21696625235563</v>
      </c>
    </row>
    <row r="43" spans="1:75" ht="60.75" customHeight="1">
      <c r="A43" s="183" t="s">
        <v>262</v>
      </c>
      <c r="B43" s="388" t="s">
        <v>263</v>
      </c>
      <c r="C43" s="388"/>
      <c r="D43" s="177" t="s">
        <v>247</v>
      </c>
      <c r="E43" s="261">
        <v>126.59504990000001</v>
      </c>
      <c r="F43" s="169">
        <v>128.52289329999999</v>
      </c>
      <c r="G43" s="169">
        <v>130.4800947</v>
      </c>
      <c r="H43" s="169">
        <v>132.4671012</v>
      </c>
      <c r="I43" s="169">
        <v>134.48436670000001</v>
      </c>
      <c r="J43" s="169">
        <v>136.532352</v>
      </c>
      <c r="K43" s="169">
        <v>138.61152490000001</v>
      </c>
      <c r="L43" s="169">
        <v>140.72236029999999</v>
      </c>
      <c r="M43" s="169">
        <v>142.86534040000001</v>
      </c>
      <c r="N43" s="169">
        <v>145.04095469999999</v>
      </c>
      <c r="O43" s="169">
        <v>147.24970020000001</v>
      </c>
      <c r="P43" s="169">
        <v>149.49208139999999</v>
      </c>
      <c r="Q43" s="169">
        <v>151.76861059999999</v>
      </c>
      <c r="R43" s="169">
        <v>154.0798077</v>
      </c>
      <c r="S43" s="169">
        <v>156.42620070000001</v>
      </c>
      <c r="T43" s="169">
        <v>158.80832559999999</v>
      </c>
      <c r="U43" s="169">
        <v>161.22672650000001</v>
      </c>
      <c r="V43" s="169">
        <v>163.6819558</v>
      </c>
      <c r="W43" s="169">
        <v>166.17457440000001</v>
      </c>
      <c r="X43" s="169">
        <v>168.70515169999999</v>
      </c>
      <c r="Y43" s="169">
        <v>171.2742657</v>
      </c>
      <c r="Z43" s="169">
        <v>173.84337970000001</v>
      </c>
      <c r="AA43" s="169">
        <v>176.45103040000001</v>
      </c>
      <c r="AB43" s="169">
        <v>179.0977958</v>
      </c>
      <c r="AC43" s="169">
        <v>181.78426279999999</v>
      </c>
      <c r="AD43" s="169">
        <v>184.5110267</v>
      </c>
      <c r="AE43" s="169">
        <v>187.2786921</v>
      </c>
      <c r="AF43" s="169">
        <v>190.0878725</v>
      </c>
      <c r="AG43" s="169">
        <v>192.93919059999999</v>
      </c>
      <c r="AH43" s="169">
        <v>195.83327840000001</v>
      </c>
      <c r="AI43" s="169">
        <v>198.7707776</v>
      </c>
      <c r="AJ43" s="220">
        <f>SLOPE(AD43:AI43,AD38:AI38)+AI43</f>
        <v>201.62260135714286</v>
      </c>
      <c r="AK43" s="220">
        <f t="shared" ref="AK43:BI43" si="5">SLOPE(AE43:AJ43,AE38:AJ38)+AJ43</f>
        <v>204.49866848244898</v>
      </c>
      <c r="AL43" s="220">
        <f t="shared" si="5"/>
        <v>207.38557452198251</v>
      </c>
      <c r="AM43" s="220">
        <f t="shared" si="5"/>
        <v>210.27357205382256</v>
      </c>
      <c r="AN43" s="220">
        <f t="shared" si="5"/>
        <v>213.15705565840446</v>
      </c>
      <c r="AO43" s="220">
        <f t="shared" si="5"/>
        <v>216.0362330418786</v>
      </c>
      <c r="AP43" s="220">
        <f t="shared" si="5"/>
        <v>218.91998496997533</v>
      </c>
      <c r="AQ43" s="220">
        <f t="shared" si="5"/>
        <v>221.80404330145825</v>
      </c>
      <c r="AR43" s="220">
        <f t="shared" si="5"/>
        <v>224.68720787372428</v>
      </c>
      <c r="AS43" s="220">
        <f t="shared" si="5"/>
        <v>227.56986198677475</v>
      </c>
      <c r="AT43" s="220">
        <f t="shared" si="5"/>
        <v>230.4527481144568</v>
      </c>
      <c r="AU43" s="220">
        <f t="shared" si="5"/>
        <v>233.33604442832981</v>
      </c>
      <c r="AV43" s="220">
        <f t="shared" si="5"/>
        <v>236.21916059529605</v>
      </c>
      <c r="AW43" s="220">
        <f t="shared" si="5"/>
        <v>239.10216008845856</v>
      </c>
      <c r="AX43" s="220">
        <f t="shared" si="5"/>
        <v>241.98518732311879</v>
      </c>
      <c r="AY43" s="220">
        <f t="shared" si="5"/>
        <v>244.86827243085284</v>
      </c>
      <c r="AZ43" s="220">
        <f t="shared" si="5"/>
        <v>247.75135956683883</v>
      </c>
      <c r="BA43" s="220">
        <f t="shared" si="5"/>
        <v>250.63441495066385</v>
      </c>
      <c r="BB43" s="220">
        <f t="shared" si="5"/>
        <v>253.5174708169414</v>
      </c>
      <c r="BC43" s="220">
        <f t="shared" si="5"/>
        <v>256.40053720725672</v>
      </c>
      <c r="BD43" s="220">
        <f t="shared" si="5"/>
        <v>259.28360577762186</v>
      </c>
      <c r="BE43" s="220">
        <f t="shared" si="5"/>
        <v>262.16667022108976</v>
      </c>
      <c r="BF43" s="220">
        <f t="shared" si="5"/>
        <v>265.04973285373103</v>
      </c>
      <c r="BG43" s="220">
        <f t="shared" si="5"/>
        <v>267.93279731939236</v>
      </c>
      <c r="BH43" s="220">
        <f t="shared" si="5"/>
        <v>270.81586257353939</v>
      </c>
      <c r="BI43" s="220">
        <f t="shared" si="5"/>
        <v>273.698927261807</v>
      </c>
    </row>
    <row r="44" spans="1:75">
      <c r="A44" s="183" t="s">
        <v>264</v>
      </c>
      <c r="B44" s="385" t="s">
        <v>261</v>
      </c>
      <c r="C44" s="386"/>
      <c r="D44" s="180" t="s">
        <v>192</v>
      </c>
      <c r="E44" s="181">
        <f>E$43*$Y$33</f>
        <v>133.61715256631226</v>
      </c>
      <c r="F44" s="181">
        <f t="shared" ref="F44:BI44" si="6">F$43*$Y$33</f>
        <v>135.65193153993906</v>
      </c>
      <c r="G44" s="181">
        <f t="shared" si="6"/>
        <v>137.7176969728954</v>
      </c>
      <c r="H44" s="181">
        <f t="shared" si="6"/>
        <v>139.81492076537762</v>
      </c>
      <c r="I44" s="181">
        <f t="shared" si="6"/>
        <v>141.94408199477147</v>
      </c>
      <c r="J44" s="181">
        <f t="shared" si="6"/>
        <v>144.10566702119883</v>
      </c>
      <c r="K44" s="181">
        <f t="shared" si="6"/>
        <v>146.30016959306471</v>
      </c>
      <c r="L44" s="181">
        <f t="shared" si="6"/>
        <v>148.52809095260415</v>
      </c>
      <c r="M44" s="181">
        <f t="shared" si="6"/>
        <v>150.789940046976</v>
      </c>
      <c r="N44" s="181">
        <f t="shared" si="6"/>
        <v>153.0862335282628</v>
      </c>
      <c r="O44" s="181">
        <f t="shared" si="6"/>
        <v>155.41749596456489</v>
      </c>
      <c r="P44" s="181">
        <f t="shared" si="6"/>
        <v>157.78425984000003</v>
      </c>
      <c r="Q44" s="181">
        <f t="shared" si="6"/>
        <v>160.18706587134443</v>
      </c>
      <c r="R44" s="181">
        <f t="shared" si="6"/>
        <v>162.62646279693874</v>
      </c>
      <c r="S44" s="181">
        <f t="shared" si="6"/>
        <v>165.10300790442267</v>
      </c>
      <c r="T44" s="181">
        <f t="shared" si="6"/>
        <v>167.61726692518798</v>
      </c>
      <c r="U44" s="181">
        <f t="shared" si="6"/>
        <v>170.16981413992553</v>
      </c>
      <c r="V44" s="181">
        <f t="shared" si="6"/>
        <v>172.76123258971896</v>
      </c>
      <c r="W44" s="181">
        <f t="shared" si="6"/>
        <v>175.39211428713855</v>
      </c>
      <c r="X44" s="181">
        <f t="shared" si="6"/>
        <v>178.06306021624113</v>
      </c>
      <c r="Y44" s="181">
        <f t="shared" si="6"/>
        <v>180.7746804381172</v>
      </c>
      <c r="Z44" s="181">
        <f t="shared" si="6"/>
        <v>183.48630065999328</v>
      </c>
      <c r="AA44" s="181">
        <f t="shared" si="6"/>
        <v>186.2385951746428</v>
      </c>
      <c r="AB44" s="181">
        <f t="shared" si="6"/>
        <v>189.03217404315615</v>
      </c>
      <c r="AC44" s="181">
        <f t="shared" si="6"/>
        <v>191.86765672029804</v>
      </c>
      <c r="AD44" s="181">
        <f t="shared" si="6"/>
        <v>194.74567152677281</v>
      </c>
      <c r="AE44" s="181">
        <f t="shared" si="6"/>
        <v>197.66685659914668</v>
      </c>
      <c r="AF44" s="181">
        <f t="shared" si="6"/>
        <v>200.63185946766006</v>
      </c>
      <c r="AG44" s="181">
        <f t="shared" si="6"/>
        <v>203.64133737286829</v>
      </c>
      <c r="AH44" s="181">
        <f t="shared" si="6"/>
        <v>206.69595737118868</v>
      </c>
      <c r="AI44" s="181">
        <f t="shared" si="6"/>
        <v>209.79639675708776</v>
      </c>
      <c r="AJ44" s="181">
        <f t="shared" si="6"/>
        <v>212.80640836774228</v>
      </c>
      <c r="AK44" s="181">
        <f t="shared" si="6"/>
        <v>215.84200810230178</v>
      </c>
      <c r="AL44" s="181">
        <f t="shared" si="6"/>
        <v>218.88904797497975</v>
      </c>
      <c r="AM44" s="181">
        <f t="shared" si="6"/>
        <v>221.93723988396692</v>
      </c>
      <c r="AN44" s="181">
        <f t="shared" si="6"/>
        <v>224.9806674825991</v>
      </c>
      <c r="AO44" s="181">
        <f t="shared" si="6"/>
        <v>228.0195499982822</v>
      </c>
      <c r="AP44" s="181">
        <f t="shared" si="6"/>
        <v>231.06326080407018</v>
      </c>
      <c r="AQ44" s="181">
        <f t="shared" si="6"/>
        <v>234.10729500913823</v>
      </c>
      <c r="AR44" s="181">
        <f t="shared" si="6"/>
        <v>237.15038587904638</v>
      </c>
      <c r="AS44" s="181">
        <f t="shared" si="6"/>
        <v>240.19293797506933</v>
      </c>
      <c r="AT44" s="181">
        <f t="shared" si="6"/>
        <v>243.2357349553468</v>
      </c>
      <c r="AU44" s="181">
        <f t="shared" si="6"/>
        <v>246.27896487443905</v>
      </c>
      <c r="AV44" s="181">
        <f t="shared" si="6"/>
        <v>249.32200465405313</v>
      </c>
      <c r="AW44" s="181">
        <f t="shared" si="6"/>
        <v>252.36492128808257</v>
      </c>
      <c r="AX44" s="181">
        <f t="shared" si="6"/>
        <v>255.40786720240325</v>
      </c>
      <c r="AY44" s="181">
        <f t="shared" si="6"/>
        <v>258.45087419996014</v>
      </c>
      <c r="AZ44" s="181">
        <f t="shared" si="6"/>
        <v>261.49388333827409</v>
      </c>
      <c r="BA44" s="181">
        <f t="shared" si="6"/>
        <v>264.53685896316603</v>
      </c>
      <c r="BB44" s="181">
        <f t="shared" si="6"/>
        <v>267.5798350972716</v>
      </c>
      <c r="BC44" s="181">
        <f t="shared" si="6"/>
        <v>270.62282233917301</v>
      </c>
      <c r="BD44" s="181">
        <f t="shared" si="6"/>
        <v>273.66581188204941</v>
      </c>
      <c r="BE44" s="181">
        <f t="shared" si="6"/>
        <v>276.7087970691137</v>
      </c>
      <c r="BF44" s="181">
        <f t="shared" si="6"/>
        <v>279.75178034490654</v>
      </c>
      <c r="BG44" s="181">
        <f t="shared" si="6"/>
        <v>282.79476555539532</v>
      </c>
      <c r="BH44" s="181">
        <f t="shared" si="6"/>
        <v>285.83775159810625</v>
      </c>
      <c r="BI44" s="181">
        <f t="shared" si="6"/>
        <v>288.880737043549</v>
      </c>
    </row>
    <row r="45" spans="1:75" ht="62.25" customHeight="1">
      <c r="A45" s="183" t="s">
        <v>265</v>
      </c>
      <c r="B45" s="388" t="s">
        <v>266</v>
      </c>
      <c r="C45" s="388"/>
      <c r="D45" s="177" t="s">
        <v>247</v>
      </c>
      <c r="E45" s="169">
        <v>379.78514960000001</v>
      </c>
      <c r="F45" s="169">
        <v>385.56867979999998</v>
      </c>
      <c r="G45" s="169">
        <v>391.44028409999999</v>
      </c>
      <c r="H45" s="169">
        <v>397.40130360000001</v>
      </c>
      <c r="I45" s="169">
        <v>403.45310009999997</v>
      </c>
      <c r="J45" s="169">
        <v>409.59705600000001</v>
      </c>
      <c r="K45" s="169">
        <v>415.8345746</v>
      </c>
      <c r="L45" s="169">
        <v>422.16708080000001</v>
      </c>
      <c r="M45" s="169">
        <v>428.59602109999997</v>
      </c>
      <c r="N45" s="169">
        <v>435.12286410000002</v>
      </c>
      <c r="O45" s="169">
        <v>441.74910060000002</v>
      </c>
      <c r="P45" s="169">
        <v>448.4762442</v>
      </c>
      <c r="Q45" s="169">
        <v>455.3058317</v>
      </c>
      <c r="R45" s="169">
        <v>462.23942310000001</v>
      </c>
      <c r="S45" s="169">
        <v>469.2786021</v>
      </c>
      <c r="T45" s="169">
        <v>476.4249767</v>
      </c>
      <c r="U45" s="169">
        <v>483.68017939999999</v>
      </c>
      <c r="V45" s="169">
        <v>491.04586740000002</v>
      </c>
      <c r="W45" s="169">
        <v>498.52372329999997</v>
      </c>
      <c r="X45" s="169">
        <v>506.11545510000002</v>
      </c>
      <c r="Y45" s="169">
        <v>513.8227971</v>
      </c>
      <c r="Z45" s="169">
        <v>521.53013899999996</v>
      </c>
      <c r="AA45" s="169">
        <v>529.35309110000003</v>
      </c>
      <c r="AB45" s="169">
        <v>537.29338749999999</v>
      </c>
      <c r="AC45" s="169">
        <v>545.35278830000004</v>
      </c>
      <c r="AD45" s="169">
        <v>553.53308010000001</v>
      </c>
      <c r="AE45" s="169">
        <v>561.83607629999995</v>
      </c>
      <c r="AF45" s="169">
        <v>570.26361750000001</v>
      </c>
      <c r="AG45" s="169">
        <v>578.81757170000003</v>
      </c>
      <c r="AH45" s="169">
        <v>587.49983529999997</v>
      </c>
      <c r="AI45" s="169">
        <v>596.31233280000004</v>
      </c>
      <c r="AJ45" s="220">
        <f>SLOPE(AD45:AI45,AD38:AI38)+AI45</f>
        <v>604.86780407714286</v>
      </c>
      <c r="AK45" s="220">
        <f t="shared" ref="AK45:BI45" si="7">SLOPE(AE45:AJ45,AE38:AJ38)+AJ45</f>
        <v>613.49600545959186</v>
      </c>
      <c r="AL45" s="220">
        <f t="shared" si="7"/>
        <v>622.15672358614574</v>
      </c>
      <c r="AM45" s="220">
        <f t="shared" si="7"/>
        <v>630.82071619147848</v>
      </c>
      <c r="AN45" s="220">
        <f t="shared" si="7"/>
        <v>639.47116699714354</v>
      </c>
      <c r="AO45" s="220">
        <f t="shared" si="7"/>
        <v>648.10869915300862</v>
      </c>
      <c r="AP45" s="220">
        <f t="shared" si="7"/>
        <v>656.75995494150334</v>
      </c>
      <c r="AQ45" s="220">
        <f t="shared" si="7"/>
        <v>665.41212993909789</v>
      </c>
      <c r="AR45" s="220">
        <f t="shared" si="7"/>
        <v>674.06162365826071</v>
      </c>
      <c r="AS45" s="220">
        <f t="shared" si="7"/>
        <v>682.70958599963978</v>
      </c>
      <c r="AT45" s="220">
        <f t="shared" si="7"/>
        <v>691.35824438609211</v>
      </c>
      <c r="AU45" s="220">
        <f t="shared" si="7"/>
        <v>700.00813333063468</v>
      </c>
      <c r="AV45" s="220">
        <f t="shared" si="7"/>
        <v>708.6574818342923</v>
      </c>
      <c r="AW45" s="220">
        <f t="shared" si="7"/>
        <v>717.30648031656506</v>
      </c>
      <c r="AX45" s="220">
        <f t="shared" si="7"/>
        <v>725.95556202342277</v>
      </c>
      <c r="AY45" s="220">
        <f t="shared" si="7"/>
        <v>734.6048173495368</v>
      </c>
      <c r="AZ45" s="220">
        <f t="shared" si="7"/>
        <v>743.25407876033285</v>
      </c>
      <c r="BA45" s="220">
        <f t="shared" si="7"/>
        <v>751.90324491464946</v>
      </c>
      <c r="BB45" s="220">
        <f t="shared" si="7"/>
        <v>760.55241251634095</v>
      </c>
      <c r="BC45" s="220">
        <f t="shared" si="7"/>
        <v>769.20161169015114</v>
      </c>
      <c r="BD45" s="220">
        <f t="shared" si="7"/>
        <v>777.85081740410465</v>
      </c>
      <c r="BE45" s="220">
        <f t="shared" si="7"/>
        <v>786.50001073736132</v>
      </c>
      <c r="BF45" s="220">
        <f t="shared" si="7"/>
        <v>795.1491986381418</v>
      </c>
      <c r="BG45" s="220">
        <f t="shared" si="7"/>
        <v>803.79839203798394</v>
      </c>
      <c r="BH45" s="220">
        <f t="shared" si="7"/>
        <v>812.44758780328232</v>
      </c>
      <c r="BI45" s="220">
        <f t="shared" si="7"/>
        <v>821.09678187094153</v>
      </c>
    </row>
    <row r="46" spans="1:75" s="117" customFormat="1">
      <c r="A46" s="183" t="s">
        <v>267</v>
      </c>
      <c r="B46" s="385" t="s">
        <v>261</v>
      </c>
      <c r="C46" s="386"/>
      <c r="D46" s="180" t="s">
        <v>192</v>
      </c>
      <c r="E46" s="181">
        <f>E$45*$Y$33</f>
        <v>400.85145759338985</v>
      </c>
      <c r="F46" s="181">
        <f t="shared" ref="F46:BI46" si="8">F$45*$Y$33</f>
        <v>406.95579451427028</v>
      </c>
      <c r="G46" s="181">
        <f t="shared" si="8"/>
        <v>413.15309091868613</v>
      </c>
      <c r="H46" s="181">
        <f t="shared" si="8"/>
        <v>419.44476229613286</v>
      </c>
      <c r="I46" s="181">
        <f t="shared" si="8"/>
        <v>425.83224598431434</v>
      </c>
      <c r="J46" s="181">
        <f t="shared" si="8"/>
        <v>432.31700106359642</v>
      </c>
      <c r="K46" s="181">
        <f t="shared" si="8"/>
        <v>438.90050867364721</v>
      </c>
      <c r="L46" s="181">
        <f t="shared" si="8"/>
        <v>445.58427275226558</v>
      </c>
      <c r="M46" s="181">
        <f t="shared" si="8"/>
        <v>452.36982003538105</v>
      </c>
      <c r="N46" s="181">
        <f t="shared" si="8"/>
        <v>459.25870058478847</v>
      </c>
      <c r="O46" s="181">
        <f t="shared" si="8"/>
        <v>466.25248789369465</v>
      </c>
      <c r="P46" s="181">
        <f t="shared" si="8"/>
        <v>473.35277952000007</v>
      </c>
      <c r="Q46" s="181">
        <f t="shared" si="8"/>
        <v>480.56119750848637</v>
      </c>
      <c r="R46" s="181">
        <f t="shared" si="8"/>
        <v>487.87938839081625</v>
      </c>
      <c r="S46" s="181">
        <f t="shared" si="8"/>
        <v>495.30902371326795</v>
      </c>
      <c r="T46" s="181">
        <f t="shared" si="8"/>
        <v>502.85180067001704</v>
      </c>
      <c r="U46" s="181">
        <f t="shared" si="8"/>
        <v>510.50944231422966</v>
      </c>
      <c r="V46" s="181">
        <f t="shared" si="8"/>
        <v>518.2836977691569</v>
      </c>
      <c r="W46" s="181">
        <f t="shared" si="8"/>
        <v>526.17634296696247</v>
      </c>
      <c r="X46" s="181">
        <f t="shared" si="8"/>
        <v>534.18918064872344</v>
      </c>
      <c r="Y46" s="181">
        <f t="shared" si="8"/>
        <v>542.32404131435158</v>
      </c>
      <c r="Z46" s="181">
        <f t="shared" si="8"/>
        <v>550.45890187443285</v>
      </c>
      <c r="AA46" s="181">
        <f t="shared" si="8"/>
        <v>558.71578541838142</v>
      </c>
      <c r="AB46" s="181">
        <f t="shared" si="8"/>
        <v>567.0965222350153</v>
      </c>
      <c r="AC46" s="181">
        <f t="shared" si="8"/>
        <v>575.60297005534721</v>
      </c>
      <c r="AD46" s="181">
        <f t="shared" si="8"/>
        <v>584.23701458031849</v>
      </c>
      <c r="AE46" s="181">
        <f t="shared" si="8"/>
        <v>593.00056979743999</v>
      </c>
      <c r="AF46" s="181">
        <f t="shared" si="8"/>
        <v>601.89557840298016</v>
      </c>
      <c r="AG46" s="181">
        <f t="shared" si="8"/>
        <v>610.92401201305802</v>
      </c>
      <c r="AH46" s="181">
        <f t="shared" si="8"/>
        <v>620.08787221911291</v>
      </c>
      <c r="AI46" s="181">
        <f t="shared" si="8"/>
        <v>629.38919027126326</v>
      </c>
      <c r="AJ46" s="181">
        <f t="shared" si="8"/>
        <v>638.41922510925815</v>
      </c>
      <c r="AK46" s="181">
        <f t="shared" si="8"/>
        <v>647.52602431982939</v>
      </c>
      <c r="AL46" s="181">
        <f t="shared" si="8"/>
        <v>656.66714394625785</v>
      </c>
      <c r="AM46" s="181">
        <f t="shared" si="8"/>
        <v>665.81171968357626</v>
      </c>
      <c r="AN46" s="181">
        <f t="shared" si="8"/>
        <v>674.94200247094398</v>
      </c>
      <c r="AO46" s="181">
        <f t="shared" si="8"/>
        <v>684.05865002373775</v>
      </c>
      <c r="AP46" s="181">
        <f t="shared" si="8"/>
        <v>693.18978244553944</v>
      </c>
      <c r="AQ46" s="181">
        <f t="shared" si="8"/>
        <v>702.32188506406396</v>
      </c>
      <c r="AR46" s="181">
        <f t="shared" si="8"/>
        <v>711.45115767628431</v>
      </c>
      <c r="AS46" s="181">
        <f t="shared" si="8"/>
        <v>720.57881396670427</v>
      </c>
      <c r="AT46" s="181">
        <f t="shared" si="8"/>
        <v>729.70720491113184</v>
      </c>
      <c r="AU46" s="181">
        <f t="shared" si="8"/>
        <v>738.83689467149429</v>
      </c>
      <c r="AV46" s="181">
        <f t="shared" si="8"/>
        <v>747.96601401324847</v>
      </c>
      <c r="AW46" s="181">
        <f t="shared" si="8"/>
        <v>757.0947639182765</v>
      </c>
      <c r="AX46" s="181">
        <f t="shared" si="8"/>
        <v>766.22360166427518</v>
      </c>
      <c r="AY46" s="181">
        <f t="shared" si="8"/>
        <v>775.35262266001928</v>
      </c>
      <c r="AZ46" s="181">
        <f t="shared" si="8"/>
        <v>784.4816500779566</v>
      </c>
      <c r="BA46" s="181">
        <f t="shared" si="8"/>
        <v>793.61057695563159</v>
      </c>
      <c r="BB46" s="181">
        <f t="shared" si="8"/>
        <v>802.73950536096584</v>
      </c>
      <c r="BC46" s="181">
        <f t="shared" si="8"/>
        <v>811.86846708969301</v>
      </c>
      <c r="BD46" s="181">
        <f t="shared" si="8"/>
        <v>820.99743572133889</v>
      </c>
      <c r="BE46" s="181">
        <f t="shared" si="8"/>
        <v>830.12639128554292</v>
      </c>
      <c r="BF46" s="181">
        <f t="shared" si="8"/>
        <v>839.25534111593663</v>
      </c>
      <c r="BG46" s="181">
        <f t="shared" si="8"/>
        <v>848.38429675041948</v>
      </c>
      <c r="BH46" s="181">
        <f t="shared" si="8"/>
        <v>857.51325488156817</v>
      </c>
      <c r="BI46" s="181">
        <f t="shared" si="8"/>
        <v>866.64221122091135</v>
      </c>
    </row>
    <row r="47" spans="1:75" s="117" customFormat="1">
      <c r="A47" s="119" t="s">
        <v>268</v>
      </c>
      <c r="B47" s="383" t="s">
        <v>269</v>
      </c>
      <c r="C47" s="384"/>
      <c r="D47" s="119"/>
      <c r="E47" s="144">
        <v>0.81969999999999998</v>
      </c>
      <c r="F47" s="144">
        <v>0.81969999999999998</v>
      </c>
      <c r="G47" s="144">
        <v>0.81969999999999998</v>
      </c>
      <c r="H47" s="144">
        <v>0.81969999999999998</v>
      </c>
      <c r="I47" s="144">
        <v>0.81969999999999998</v>
      </c>
      <c r="J47" s="144">
        <v>0.81969999999999998</v>
      </c>
      <c r="K47" s="144">
        <v>0.81969999999999998</v>
      </c>
      <c r="L47" s="144">
        <v>0.81969999999999998</v>
      </c>
      <c r="M47" s="144">
        <v>0.81969999999999998</v>
      </c>
      <c r="N47" s="144">
        <v>0.81969999999999998</v>
      </c>
      <c r="O47" s="144">
        <v>0.81969999999999998</v>
      </c>
      <c r="P47" s="144">
        <v>0.81969999999999998</v>
      </c>
      <c r="Q47" s="144">
        <v>0.81969999999999998</v>
      </c>
      <c r="R47" s="144">
        <v>0.81969999999999998</v>
      </c>
      <c r="S47" s="144">
        <v>0.81969999999999998</v>
      </c>
      <c r="T47" s="144">
        <v>0.81969999999999998</v>
      </c>
      <c r="U47" s="144">
        <v>0.81969999999999998</v>
      </c>
      <c r="V47" s="144">
        <v>0.81969999999999998</v>
      </c>
      <c r="W47" s="144">
        <v>0.81969999999999998</v>
      </c>
      <c r="X47" s="144">
        <v>0.81969999999999998</v>
      </c>
      <c r="Y47" s="144">
        <v>0.81969999999999998</v>
      </c>
      <c r="Z47" s="144">
        <v>0.81969999999999998</v>
      </c>
      <c r="AA47" s="144">
        <v>0.81969999999999998</v>
      </c>
      <c r="AB47" s="144">
        <v>0.81969999999999998</v>
      </c>
      <c r="AC47" s="144">
        <v>0.81969999999999998</v>
      </c>
      <c r="AD47" s="144">
        <v>0.81969999999999998</v>
      </c>
      <c r="AE47" s="144">
        <v>0.81969999999999998</v>
      </c>
      <c r="AF47" s="144">
        <v>0.81969999999999998</v>
      </c>
      <c r="AG47" s="144">
        <v>0.81969999999999998</v>
      </c>
      <c r="AH47" s="144">
        <v>0.81969999999999998</v>
      </c>
      <c r="AI47" s="144">
        <v>0.81969999999999998</v>
      </c>
      <c r="AJ47" s="144">
        <v>0.81969999999999998</v>
      </c>
      <c r="AK47" s="144">
        <v>0.81969999999999998</v>
      </c>
      <c r="AL47" s="144">
        <v>0.81969999999999998</v>
      </c>
      <c r="AM47" s="144">
        <v>0.81969999999999998</v>
      </c>
      <c r="AN47" s="144">
        <v>0.81969999999999998</v>
      </c>
      <c r="AO47" s="144">
        <v>0.81969999999999998</v>
      </c>
      <c r="AP47" s="144">
        <v>0.81969999999999998</v>
      </c>
      <c r="AQ47" s="144">
        <v>0.81969999999999998</v>
      </c>
      <c r="AR47" s="144">
        <v>0.81969999999999998</v>
      </c>
      <c r="AS47" s="144">
        <v>0.81969999999999998</v>
      </c>
      <c r="AT47" s="144">
        <v>0.81969999999999998</v>
      </c>
      <c r="AU47" s="144">
        <v>0.81969999999999998</v>
      </c>
      <c r="AV47" s="144">
        <v>0.81969999999999998</v>
      </c>
      <c r="AW47" s="144">
        <v>0.81969999999999998</v>
      </c>
      <c r="AX47" s="144">
        <v>0.81969999999999998</v>
      </c>
      <c r="AY47" s="144">
        <v>0.81969999999999998</v>
      </c>
      <c r="AZ47" s="144">
        <v>0.81969999999999998</v>
      </c>
      <c r="BA47" s="144">
        <v>0.81969999999999998</v>
      </c>
      <c r="BB47" s="144">
        <v>0.81969999999999998</v>
      </c>
      <c r="BC47" s="144">
        <v>0.81969999999999998</v>
      </c>
      <c r="BD47" s="144">
        <v>0.81969999999999998</v>
      </c>
      <c r="BE47" s="144">
        <v>0.81969999999999998</v>
      </c>
      <c r="BF47" s="144">
        <v>0.81969999999999998</v>
      </c>
      <c r="BG47" s="144">
        <v>0.81969999999999998</v>
      </c>
      <c r="BH47" s="144">
        <v>0.81969999999999998</v>
      </c>
      <c r="BI47" s="144">
        <v>0.81969999999999998</v>
      </c>
    </row>
    <row r="48" spans="1:75" s="117" customFormat="1">
      <c r="G48" s="184"/>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J48" s="118"/>
      <c r="BK48" s="118"/>
      <c r="BL48" s="118"/>
      <c r="BM48" s="118"/>
      <c r="BN48" s="118"/>
      <c r="BO48" s="118"/>
      <c r="BP48" s="118"/>
      <c r="BQ48" s="118"/>
      <c r="BR48" s="118"/>
      <c r="BS48" s="118"/>
      <c r="BT48" s="118"/>
      <c r="BU48" s="118"/>
      <c r="BV48" s="118"/>
    </row>
    <row r="49" spans="1:74" s="117" customFormat="1">
      <c r="A49" s="305" t="s">
        <v>270</v>
      </c>
      <c r="G49" s="184"/>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c r="BB49" s="161"/>
      <c r="BC49" s="161"/>
      <c r="BD49" s="161"/>
      <c r="BE49" s="161"/>
      <c r="BF49" s="161"/>
      <c r="BG49" s="161"/>
      <c r="BH49" s="161"/>
      <c r="BJ49" s="118"/>
      <c r="BK49" s="118"/>
      <c r="BL49" s="118"/>
      <c r="BM49" s="118"/>
      <c r="BN49" s="118"/>
      <c r="BO49" s="118"/>
      <c r="BP49" s="118"/>
      <c r="BQ49" s="118"/>
      <c r="BR49" s="118"/>
      <c r="BS49" s="118"/>
      <c r="BT49" s="118"/>
      <c r="BU49" s="118"/>
      <c r="BV49" s="118"/>
    </row>
    <row r="50" spans="1:74">
      <c r="A50" s="301" t="s">
        <v>271</v>
      </c>
      <c r="B50" s="117" t="s">
        <v>272</v>
      </c>
      <c r="C50" s="117"/>
      <c r="D50" s="117"/>
      <c r="E50" s="117"/>
      <c r="F50" s="184"/>
      <c r="G50" s="161" t="s">
        <v>273</v>
      </c>
      <c r="L50" s="161" t="s">
        <v>274</v>
      </c>
      <c r="Q50" s="161" t="s">
        <v>275</v>
      </c>
      <c r="V50" s="161" t="s">
        <v>276</v>
      </c>
    </row>
    <row r="51" spans="1:74">
      <c r="A51" s="301" t="s">
        <v>277</v>
      </c>
      <c r="B51" s="302">
        <v>2027</v>
      </c>
      <c r="C51" s="302">
        <v>2028</v>
      </c>
      <c r="D51" s="302">
        <v>2029</v>
      </c>
      <c r="E51" s="302">
        <v>2030</v>
      </c>
      <c r="F51" s="302">
        <v>2031</v>
      </c>
      <c r="G51" s="302">
        <v>2032</v>
      </c>
      <c r="H51" s="302">
        <v>2033</v>
      </c>
      <c r="I51" s="302">
        <v>2034</v>
      </c>
      <c r="J51" s="302">
        <v>2035</v>
      </c>
      <c r="K51" s="302">
        <v>2036</v>
      </c>
      <c r="L51" s="302">
        <v>2037</v>
      </c>
      <c r="M51" s="302">
        <v>2038</v>
      </c>
      <c r="N51" s="302">
        <v>2039</v>
      </c>
      <c r="O51" s="302">
        <v>2040</v>
      </c>
      <c r="P51" s="302">
        <v>2041</v>
      </c>
      <c r="Q51" s="302">
        <v>2042</v>
      </c>
      <c r="R51" s="302">
        <v>2043</v>
      </c>
      <c r="S51" s="302">
        <v>2044</v>
      </c>
      <c r="T51" s="302">
        <v>2045</v>
      </c>
      <c r="U51" s="302">
        <v>2046</v>
      </c>
      <c r="V51" s="302">
        <v>2047</v>
      </c>
      <c r="W51" s="302">
        <v>2048</v>
      </c>
      <c r="X51" s="302">
        <v>2049</v>
      </c>
      <c r="Y51" s="302">
        <v>2050</v>
      </c>
      <c r="Z51" s="302">
        <v>2051</v>
      </c>
      <c r="AA51" s="302">
        <v>2052</v>
      </c>
      <c r="AB51" s="302">
        <v>2053</v>
      </c>
      <c r="AC51" s="302">
        <v>2054</v>
      </c>
      <c r="AD51" s="302">
        <v>2055</v>
      </c>
      <c r="AE51" s="302">
        <v>2056</v>
      </c>
      <c r="AF51" s="302">
        <v>2057</v>
      </c>
      <c r="AG51" s="302">
        <v>2058</v>
      </c>
      <c r="AH51" s="302">
        <v>2059</v>
      </c>
      <c r="AI51" s="302">
        <v>2060</v>
      </c>
      <c r="AJ51" s="302">
        <v>2061</v>
      </c>
      <c r="AK51" s="302">
        <v>2062</v>
      </c>
      <c r="AL51" s="302">
        <v>2063</v>
      </c>
      <c r="AM51" s="302">
        <v>2064</v>
      </c>
      <c r="AN51" s="302">
        <v>2065</v>
      </c>
      <c r="AO51" s="302">
        <v>2066</v>
      </c>
      <c r="AP51" s="302">
        <v>2067</v>
      </c>
      <c r="AQ51" s="302">
        <v>2068</v>
      </c>
      <c r="AR51" s="302">
        <v>2069</v>
      </c>
      <c r="AS51" s="302">
        <v>2070</v>
      </c>
      <c r="AT51" s="302">
        <v>2071</v>
      </c>
      <c r="AU51" s="302">
        <v>2072</v>
      </c>
      <c r="AV51" s="302">
        <v>2073</v>
      </c>
      <c r="AW51" s="302">
        <v>2074</v>
      </c>
      <c r="AX51" s="302">
        <v>2075</v>
      </c>
      <c r="AY51" s="302">
        <v>2076</v>
      </c>
    </row>
    <row r="52" spans="1:74">
      <c r="A52" s="301" t="s">
        <v>278</v>
      </c>
      <c r="B52" s="297">
        <v>1</v>
      </c>
      <c r="C52" s="303">
        <f>B52</f>
        <v>1</v>
      </c>
      <c r="D52" s="303">
        <f>B52</f>
        <v>1</v>
      </c>
      <c r="E52" s="303">
        <f>B52</f>
        <v>1</v>
      </c>
      <c r="F52" s="304">
        <f>B52</f>
        <v>1</v>
      </c>
      <c r="G52" s="297">
        <v>1</v>
      </c>
      <c r="H52" s="303">
        <f>G52</f>
        <v>1</v>
      </c>
      <c r="I52" s="303">
        <f>G52</f>
        <v>1</v>
      </c>
      <c r="J52" s="303">
        <f>G52</f>
        <v>1</v>
      </c>
      <c r="K52" s="304">
        <f>G52</f>
        <v>1</v>
      </c>
      <c r="L52" s="297">
        <v>1</v>
      </c>
      <c r="M52" s="303">
        <f>L52</f>
        <v>1</v>
      </c>
      <c r="N52" s="303">
        <f>L52</f>
        <v>1</v>
      </c>
      <c r="O52" s="303">
        <f>L52</f>
        <v>1</v>
      </c>
      <c r="P52" s="304">
        <f>L52</f>
        <v>1</v>
      </c>
      <c r="Q52" s="297">
        <v>1</v>
      </c>
      <c r="R52" s="303">
        <f>Q52</f>
        <v>1</v>
      </c>
      <c r="S52" s="303">
        <f>Q52</f>
        <v>1</v>
      </c>
      <c r="T52" s="303">
        <f>Q52</f>
        <v>1</v>
      </c>
      <c r="U52" s="304">
        <f>Q52</f>
        <v>1</v>
      </c>
      <c r="V52" s="297">
        <v>1</v>
      </c>
      <c r="W52" s="303">
        <f>V52</f>
        <v>1</v>
      </c>
      <c r="X52" s="303">
        <f>V52</f>
        <v>1</v>
      </c>
      <c r="Y52" s="303">
        <f>V52</f>
        <v>1</v>
      </c>
      <c r="Z52" s="304">
        <f>V52</f>
        <v>1</v>
      </c>
      <c r="AA52" s="304">
        <f t="shared" ref="AA52:AY52" si="9">W52</f>
        <v>1</v>
      </c>
      <c r="AB52" s="304">
        <f t="shared" si="9"/>
        <v>1</v>
      </c>
      <c r="AC52" s="304">
        <f t="shared" si="9"/>
        <v>1</v>
      </c>
      <c r="AD52" s="304">
        <f t="shared" si="9"/>
        <v>1</v>
      </c>
      <c r="AE52" s="304">
        <f t="shared" si="9"/>
        <v>1</v>
      </c>
      <c r="AF52" s="304">
        <f t="shared" si="9"/>
        <v>1</v>
      </c>
      <c r="AG52" s="304">
        <f t="shared" si="9"/>
        <v>1</v>
      </c>
      <c r="AH52" s="304">
        <f t="shared" si="9"/>
        <v>1</v>
      </c>
      <c r="AI52" s="304">
        <f t="shared" si="9"/>
        <v>1</v>
      </c>
      <c r="AJ52" s="304">
        <f t="shared" si="9"/>
        <v>1</v>
      </c>
      <c r="AK52" s="304">
        <f t="shared" si="9"/>
        <v>1</v>
      </c>
      <c r="AL52" s="304">
        <f t="shared" si="9"/>
        <v>1</v>
      </c>
      <c r="AM52" s="304">
        <f t="shared" si="9"/>
        <v>1</v>
      </c>
      <c r="AN52" s="304">
        <f t="shared" si="9"/>
        <v>1</v>
      </c>
      <c r="AO52" s="304">
        <f t="shared" si="9"/>
        <v>1</v>
      </c>
      <c r="AP52" s="304">
        <f t="shared" si="9"/>
        <v>1</v>
      </c>
      <c r="AQ52" s="304">
        <f t="shared" si="9"/>
        <v>1</v>
      </c>
      <c r="AR52" s="304">
        <f t="shared" si="9"/>
        <v>1</v>
      </c>
      <c r="AS52" s="304">
        <f t="shared" si="9"/>
        <v>1</v>
      </c>
      <c r="AT52" s="304">
        <f t="shared" si="9"/>
        <v>1</v>
      </c>
      <c r="AU52" s="304">
        <f t="shared" si="9"/>
        <v>1</v>
      </c>
      <c r="AV52" s="304">
        <f t="shared" si="9"/>
        <v>1</v>
      </c>
      <c r="AW52" s="304">
        <f t="shared" si="9"/>
        <v>1</v>
      </c>
      <c r="AX52" s="304">
        <f t="shared" si="9"/>
        <v>1</v>
      </c>
      <c r="AY52" s="304">
        <f t="shared" si="9"/>
        <v>1</v>
      </c>
    </row>
    <row r="53" spans="1:74" ht="14" thickBot="1"/>
    <row r="54" spans="1:74" ht="14.5">
      <c r="A54" s="146" t="s">
        <v>279</v>
      </c>
      <c r="B54" s="25"/>
      <c r="C54" s="264" t="s">
        <v>280</v>
      </c>
      <c r="D54" s="25"/>
      <c r="E54" s="265" t="s">
        <v>281</v>
      </c>
    </row>
    <row r="55" spans="1:74">
      <c r="A55" s="147" t="s">
        <v>282</v>
      </c>
      <c r="B55"/>
      <c r="C55" s="148" t="s">
        <v>283</v>
      </c>
      <c r="D55"/>
      <c r="E55" s="128" t="s">
        <v>284</v>
      </c>
    </row>
    <row r="56" spans="1:74">
      <c r="A56" s="147" t="s">
        <v>285</v>
      </c>
      <c r="B56"/>
      <c r="C56" s="148" t="s">
        <v>286</v>
      </c>
      <c r="D56"/>
      <c r="E56" s="128" t="s">
        <v>287</v>
      </c>
    </row>
    <row r="57" spans="1:74">
      <c r="A57" s="147" t="s">
        <v>288</v>
      </c>
      <c r="B57"/>
      <c r="C57" s="148" t="s">
        <v>289</v>
      </c>
      <c r="D57"/>
      <c r="E57" s="128" t="s">
        <v>290</v>
      </c>
    </row>
    <row r="58" spans="1:74">
      <c r="A58" s="147" t="s">
        <v>291</v>
      </c>
      <c r="B58"/>
      <c r="C58" s="148" t="s">
        <v>292</v>
      </c>
      <c r="D58"/>
      <c r="E58" s="128" t="s">
        <v>293</v>
      </c>
    </row>
    <row r="59" spans="1:74">
      <c r="A59" s="147" t="s">
        <v>294</v>
      </c>
      <c r="B59"/>
      <c r="C59" s="148" t="s">
        <v>295</v>
      </c>
      <c r="D59"/>
      <c r="E59" s="128"/>
    </row>
    <row r="60" spans="1:74">
      <c r="A60" s="147" t="s">
        <v>296</v>
      </c>
      <c r="B60"/>
      <c r="C60" s="148" t="s">
        <v>297</v>
      </c>
      <c r="D60"/>
      <c r="E60" s="128"/>
    </row>
    <row r="61" spans="1:74">
      <c r="A61" s="147" t="s">
        <v>298</v>
      </c>
      <c r="B61"/>
      <c r="C61" s="148" t="s">
        <v>299</v>
      </c>
      <c r="D61"/>
      <c r="E61" s="128"/>
    </row>
    <row r="62" spans="1:74">
      <c r="A62" s="147" t="s">
        <v>300</v>
      </c>
      <c r="B62"/>
      <c r="D62"/>
      <c r="E62" s="128"/>
    </row>
    <row r="63" spans="1:74">
      <c r="A63" s="147" t="s">
        <v>301</v>
      </c>
      <c r="B63"/>
      <c r="C63" s="4" t="s">
        <v>302</v>
      </c>
      <c r="D63"/>
      <c r="E63" s="128"/>
    </row>
    <row r="64" spans="1:74">
      <c r="A64" s="147" t="s">
        <v>303</v>
      </c>
      <c r="B64"/>
      <c r="C64" s="148" t="s">
        <v>304</v>
      </c>
      <c r="D64"/>
      <c r="E64" s="128"/>
    </row>
    <row r="65" spans="1:5">
      <c r="A65" s="147" t="s">
        <v>305</v>
      </c>
      <c r="B65"/>
      <c r="C65" s="148" t="s">
        <v>306</v>
      </c>
      <c r="D65"/>
      <c r="E65" s="128"/>
    </row>
    <row r="66" spans="1:5">
      <c r="A66" s="147" t="s">
        <v>307</v>
      </c>
      <c r="B66"/>
      <c r="C66"/>
      <c r="D66"/>
      <c r="E66" s="128"/>
    </row>
    <row r="67" spans="1:5">
      <c r="A67" s="147" t="s">
        <v>308</v>
      </c>
      <c r="B67"/>
      <c r="C67"/>
      <c r="D67"/>
      <c r="E67" s="128"/>
    </row>
    <row r="68" spans="1:5">
      <c r="A68" s="147" t="s">
        <v>309</v>
      </c>
      <c r="B68"/>
      <c r="C68"/>
      <c r="D68"/>
      <c r="E68" s="128"/>
    </row>
    <row r="69" spans="1:5">
      <c r="A69" s="147" t="s">
        <v>310</v>
      </c>
      <c r="B69"/>
      <c r="C69"/>
      <c r="D69"/>
      <c r="E69" s="128"/>
    </row>
    <row r="70" spans="1:5">
      <c r="A70" s="147" t="s">
        <v>311</v>
      </c>
      <c r="B70"/>
      <c r="C70"/>
      <c r="D70"/>
      <c r="E70" s="128"/>
    </row>
    <row r="71" spans="1:5">
      <c r="A71" s="147" t="s">
        <v>312</v>
      </c>
      <c r="B71"/>
      <c r="C71"/>
      <c r="D71"/>
      <c r="E71" s="128"/>
    </row>
    <row r="72" spans="1:5">
      <c r="A72" s="147" t="s">
        <v>313</v>
      </c>
      <c r="B72"/>
      <c r="C72"/>
      <c r="D72"/>
      <c r="E72" s="128"/>
    </row>
    <row r="73" spans="1:5">
      <c r="A73" s="147" t="s">
        <v>314</v>
      </c>
      <c r="B73"/>
      <c r="C73"/>
      <c r="D73"/>
      <c r="E73" s="128"/>
    </row>
    <row r="74" spans="1:5">
      <c r="A74" s="147" t="s">
        <v>315</v>
      </c>
      <c r="B74"/>
      <c r="C74"/>
      <c r="D74"/>
      <c r="E74" s="128"/>
    </row>
    <row r="75" spans="1:5">
      <c r="A75" s="147" t="s">
        <v>316</v>
      </c>
      <c r="B75"/>
      <c r="C75"/>
      <c r="D75"/>
      <c r="E75" s="128"/>
    </row>
    <row r="76" spans="1:5">
      <c r="A76" s="147" t="s">
        <v>317</v>
      </c>
      <c r="B76"/>
      <c r="C76"/>
      <c r="D76"/>
      <c r="E76" s="128"/>
    </row>
    <row r="77" spans="1:5">
      <c r="A77" s="147" t="s">
        <v>318</v>
      </c>
      <c r="B77"/>
      <c r="C77"/>
      <c r="D77"/>
      <c r="E77" s="128"/>
    </row>
    <row r="78" spans="1:5" ht="14" thickBot="1">
      <c r="A78" s="149" t="s">
        <v>319</v>
      </c>
      <c r="B78" s="7"/>
      <c r="C78" s="7"/>
      <c r="D78" s="7"/>
      <c r="E78" s="126"/>
    </row>
  </sheetData>
  <mergeCells count="29">
    <mergeCell ref="E17:G17"/>
    <mergeCell ref="H17:J17"/>
    <mergeCell ref="B42:C42"/>
    <mergeCell ref="B38:C38"/>
    <mergeCell ref="B39:C39"/>
    <mergeCell ref="E20:F20"/>
    <mergeCell ref="H20:J20"/>
    <mergeCell ref="E21:F21"/>
    <mergeCell ref="H21:J21"/>
    <mergeCell ref="E14:G14"/>
    <mergeCell ref="H14:J14"/>
    <mergeCell ref="E15:G15"/>
    <mergeCell ref="H15:J15"/>
    <mergeCell ref="E16:G16"/>
    <mergeCell ref="H16:J16"/>
    <mergeCell ref="B47:C47"/>
    <mergeCell ref="B46:C46"/>
    <mergeCell ref="B40:C40"/>
    <mergeCell ref="B41:C41"/>
    <mergeCell ref="B43:C43"/>
    <mergeCell ref="B44:C44"/>
    <mergeCell ref="B45:C45"/>
    <mergeCell ref="D6:D7"/>
    <mergeCell ref="E6:G7"/>
    <mergeCell ref="H6:J7"/>
    <mergeCell ref="E13:G13"/>
    <mergeCell ref="A6:A7"/>
    <mergeCell ref="C6:C7"/>
    <mergeCell ref="H13:J13"/>
  </mergeCells>
  <conditionalFormatting sqref="B31:AD31">
    <cfRule type="cellIs" dxfId="0" priority="1" operator="equal">
      <formula>FALSE()</formula>
    </cfRule>
  </conditionalFormatting>
  <hyperlinks>
    <hyperlink ref="C29" r:id="rId1" xr:uid="{B62DB8CF-8E1D-47C2-850C-86226457CEFB}"/>
    <hyperlink ref="B41:C41" r:id="rId2" display="Green Book supplementary guidance: valuation of energy use and greenhouse gas emissions for appraisal (data tables 1-19, see table 3, central values)" xr:uid="{15F35748-58C0-4875-BB19-AEFE491AC9DF}"/>
    <hyperlink ref="B39" r:id="rId3" display="https://assets.publishing.service.gov.uk/media/647f50dd103ca60013039a8a/2023-ghg-cf-methodology-paper.pdf" xr:uid="{844E1203-F2FC-4101-A308-4C3395D586D2}"/>
    <hyperlink ref="B39:C39" r:id="rId4" display="2023 Government Greenhouse Gas Conversion Factors for Company Reporting (see table 9, column Total, under &quot;For electricity CONSUMED (including grid losses)&quot;, from 2010 to 2021)" xr:uid="{B57B273D-13A5-45B6-980F-E6C353B14953}"/>
    <hyperlink ref="E13" r:id="rId5" xr:uid="{2B291EB8-301D-45C4-AB7A-F4BB5100E231}"/>
    <hyperlink ref="E13:G13" r:id="rId6" display="HMRC Green Book (see Discount Factors spreadsheet 'Standard Discount Factors' tab" xr:uid="{05771C0B-0016-4C83-A107-1F127A3CD600}"/>
    <hyperlink ref="E14" r:id="rId7" xr:uid="{E491B461-C035-43B9-8348-569358E63ADE}"/>
    <hyperlink ref="E15" r:id="rId8" xr:uid="{CDF339DC-CE8A-49B0-9842-FCB1379E57BE}"/>
    <hyperlink ref="E16" r:id="rId9" xr:uid="{13A285D5-398E-4881-8113-675C508C9BEA}"/>
    <hyperlink ref="E14:G16" r:id="rId10" display="HMRC Green Book (see Discount Factors spreadsheet 'Standard Discount Factors' tab" xr:uid="{3DA40ECB-6B62-41EE-86A6-B1ACCF2F4FB0}"/>
    <hyperlink ref="E20" r:id="rId11" display="Health and Safety Executive Link" xr:uid="{8885F079-F21A-4921-93CD-48785BE384F1}"/>
    <hyperlink ref="E20:F20" r:id="rId12" display="Health and Safety Executive Link" xr:uid="{45030B6E-94AF-4B14-8044-1F9C62FE6D9F}"/>
    <hyperlink ref="G20" r:id="rId13" location=":~:text=The%20total%20of%20135%20worker,for%202020%2F21%20was%20145." display="HSE Work-related fatality figures published" xr:uid="{61BAD291-5837-401C-AFCE-AEAD61E35E61}"/>
    <hyperlink ref="E21" r:id="rId14" display="Health and Safety Executive Link" xr:uid="{3153EDAD-359C-490E-9067-9B90BCE5167A}"/>
    <hyperlink ref="E21:F21" r:id="rId15" display="Health and Safety Executive Link" xr:uid="{B162121C-6E97-462B-A635-3B0C2F11DCFA}"/>
    <hyperlink ref="G21" r:id="rId16" xr:uid="{9BF86369-B4BB-4900-AFED-3B6456224FAA}"/>
    <hyperlink ref="B43:C43" r:id="rId17" display="Green Book supplementary guidance: valuation of energy use and greenhouse gas emissions for appraisal (data tables 1-19, see table 3, central values)" xr:uid="{F74290DB-2834-40B7-A9E1-AEDC0015C121}"/>
    <hyperlink ref="B45:C45" r:id="rId18" display="Green Book supplementary guidance: valuation of energy use and greenhouse gas emissions for appraisal (data tables 1-19, see table 3, central values)" xr:uid="{3F12380D-DB3F-4517-84DA-A9CCF3837ABE}"/>
    <hyperlink ref="E23" r:id="rId19" xr:uid="{E942D3B3-9AF6-4378-AC2B-793D56533775}"/>
    <hyperlink ref="E22" r:id="rId20" display="https://www.ofgem.gov.uk/sites/default/files/docs/2021/04/dno_common_network_asset_indices_methodology_v2.1_final_01-04-2021.pdf" xr:uid="{C2FB76B2-D2DB-49AD-BC88-5C63DEA810CC}"/>
  </hyperlinks>
  <pageMargins left="0.7" right="0.7" top="0.75" bottom="0.75" header="0.3" footer="0.3"/>
  <ignoredErrors>
    <ignoredError sqref="AJ41:BH41 AJ43:BH43 AJ45:BH45"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tint="0.59999389629810485"/>
  </sheetPr>
  <dimension ref="A1:G33"/>
  <sheetViews>
    <sheetView zoomScale="80" zoomScaleNormal="80" workbookViewId="0">
      <selection activeCell="C9" sqref="C9"/>
    </sheetView>
  </sheetViews>
  <sheetFormatPr defaultRowHeight="13.5"/>
  <cols>
    <col min="1" max="1" width="39" customWidth="1"/>
    <col min="2" max="2" width="56.15234375" bestFit="1" customWidth="1"/>
    <col min="3" max="3" width="14.4609375" bestFit="1" customWidth="1"/>
    <col min="4" max="4" width="47.84375" customWidth="1"/>
    <col min="5" max="7" width="12.61328125" customWidth="1"/>
  </cols>
  <sheetData>
    <row r="1" spans="1:7" s="360" customFormat="1" ht="56.9" customHeight="1"/>
    <row r="2" spans="1:7">
      <c r="A2" s="1"/>
    </row>
    <row r="3" spans="1:7">
      <c r="A3" s="401" t="s">
        <v>320</v>
      </c>
      <c r="B3" s="401"/>
      <c r="C3" s="401"/>
      <c r="D3" s="401"/>
      <c r="E3" s="401"/>
      <c r="F3" s="401"/>
      <c r="G3" s="401"/>
    </row>
    <row r="4" spans="1:7">
      <c r="A4" s="1"/>
      <c r="B4" s="1"/>
      <c r="C4" s="1"/>
      <c r="D4" s="1"/>
      <c r="E4" s="1"/>
      <c r="F4" s="1"/>
      <c r="G4" s="1"/>
    </row>
    <row r="5" spans="1:7">
      <c r="A5" s="1"/>
      <c r="B5" s="27"/>
      <c r="C5" s="1"/>
      <c r="D5" s="1"/>
      <c r="E5" s="1"/>
      <c r="F5" s="1"/>
      <c r="G5" s="1"/>
    </row>
    <row r="6" spans="1:7">
      <c r="A6" s="1"/>
      <c r="B6" s="27"/>
      <c r="C6" s="1"/>
      <c r="D6" s="1"/>
      <c r="E6" s="1"/>
      <c r="F6" s="1"/>
      <c r="G6" s="1"/>
    </row>
    <row r="8" spans="1:7">
      <c r="A8" s="5" t="s">
        <v>321</v>
      </c>
      <c r="B8" s="5" t="s">
        <v>322</v>
      </c>
      <c r="C8" s="5" t="s">
        <v>323</v>
      </c>
      <c r="D8" s="5" t="s">
        <v>324</v>
      </c>
      <c r="E8" s="402" t="s">
        <v>325</v>
      </c>
      <c r="F8" s="402"/>
      <c r="G8" s="402"/>
    </row>
    <row r="9" spans="1:7" ht="158.25" customHeight="1">
      <c r="A9" s="322" t="s">
        <v>326</v>
      </c>
      <c r="B9" s="323" t="s">
        <v>327</v>
      </c>
      <c r="C9" s="322" t="s">
        <v>328</v>
      </c>
      <c r="D9" s="60" t="s">
        <v>329</v>
      </c>
      <c r="E9" s="398" t="s">
        <v>330</v>
      </c>
      <c r="F9" s="399"/>
      <c r="G9" s="400"/>
    </row>
    <row r="10" spans="1:7" ht="232.5" customHeight="1">
      <c r="A10" s="60" t="s">
        <v>331</v>
      </c>
      <c r="B10" s="323" t="s">
        <v>327</v>
      </c>
      <c r="C10" s="322" t="s">
        <v>328</v>
      </c>
      <c r="D10" s="60" t="s">
        <v>332</v>
      </c>
      <c r="E10" s="398" t="s">
        <v>333</v>
      </c>
      <c r="F10" s="399"/>
      <c r="G10" s="400"/>
    </row>
    <row r="11" spans="1:7" ht="136.5" customHeight="1">
      <c r="A11" s="60" t="s">
        <v>334</v>
      </c>
      <c r="B11" s="324" t="s">
        <v>335</v>
      </c>
      <c r="C11" s="322" t="s">
        <v>336</v>
      </c>
      <c r="D11" s="60" t="s">
        <v>337</v>
      </c>
      <c r="E11" s="398" t="s">
        <v>338</v>
      </c>
      <c r="F11" s="399"/>
      <c r="G11" s="400"/>
    </row>
    <row r="12" spans="1:7" ht="136.5" customHeight="1">
      <c r="A12" s="60" t="s">
        <v>339</v>
      </c>
      <c r="B12" s="324" t="s">
        <v>327</v>
      </c>
      <c r="C12" s="322" t="s">
        <v>328</v>
      </c>
      <c r="D12" s="60" t="s">
        <v>340</v>
      </c>
      <c r="E12" s="398" t="s">
        <v>341</v>
      </c>
      <c r="F12" s="399"/>
      <c r="G12" s="400"/>
    </row>
    <row r="13" spans="1:7">
      <c r="A13" s="60"/>
      <c r="B13" s="60"/>
      <c r="C13" s="60"/>
      <c r="D13" s="60"/>
      <c r="E13" s="398"/>
      <c r="F13" s="399"/>
      <c r="G13" s="400"/>
    </row>
    <row r="14" spans="1:7">
      <c r="A14" s="60"/>
      <c r="B14" s="60"/>
      <c r="C14" s="60"/>
      <c r="D14" s="60"/>
      <c r="E14" s="398"/>
      <c r="F14" s="399"/>
      <c r="G14" s="400"/>
    </row>
    <row r="15" spans="1:7">
      <c r="A15" s="60"/>
      <c r="B15" s="60"/>
      <c r="C15" s="60"/>
      <c r="D15" s="60"/>
      <c r="E15" s="398"/>
      <c r="F15" s="399"/>
      <c r="G15" s="400"/>
    </row>
    <row r="16" spans="1:7">
      <c r="A16" s="60"/>
      <c r="B16" s="60"/>
      <c r="C16" s="60"/>
      <c r="D16" s="60"/>
      <c r="E16" s="398"/>
      <c r="F16" s="399"/>
      <c r="G16" s="400"/>
    </row>
    <row r="17" spans="1:7">
      <c r="A17" s="60"/>
      <c r="B17" s="60"/>
      <c r="C17" s="60"/>
      <c r="D17" s="60"/>
      <c r="E17" s="398"/>
      <c r="F17" s="399"/>
      <c r="G17" s="400"/>
    </row>
    <row r="18" spans="1:7">
      <c r="A18" s="60"/>
      <c r="B18" s="60"/>
      <c r="C18" s="60"/>
      <c r="D18" s="60"/>
      <c r="E18" s="398"/>
      <c r="F18" s="399"/>
      <c r="G18" s="400"/>
    </row>
    <row r="19" spans="1:7">
      <c r="A19" s="60"/>
      <c r="B19" s="60"/>
      <c r="C19" s="60"/>
      <c r="D19" s="60"/>
      <c r="E19" s="398"/>
      <c r="F19" s="399"/>
      <c r="G19" s="400"/>
    </row>
    <row r="20" spans="1:7">
      <c r="A20" s="60"/>
      <c r="B20" s="60"/>
      <c r="C20" s="60"/>
      <c r="D20" s="60"/>
      <c r="E20" s="398"/>
      <c r="F20" s="399"/>
      <c r="G20" s="400"/>
    </row>
    <row r="21" spans="1:7">
      <c r="A21" s="60"/>
      <c r="B21" s="60"/>
      <c r="C21" s="60"/>
      <c r="D21" s="60"/>
      <c r="E21" s="398"/>
      <c r="F21" s="399"/>
      <c r="G21" s="400"/>
    </row>
    <row r="22" spans="1:7">
      <c r="A22" s="60"/>
      <c r="B22" s="60"/>
      <c r="C22" s="60"/>
      <c r="D22" s="60"/>
      <c r="E22" s="398"/>
      <c r="F22" s="399"/>
      <c r="G22" s="400"/>
    </row>
    <row r="23" spans="1:7">
      <c r="A23" s="60"/>
      <c r="B23" s="60"/>
      <c r="C23" s="60"/>
      <c r="D23" s="60"/>
      <c r="E23" s="398"/>
      <c r="F23" s="399"/>
      <c r="G23" s="400"/>
    </row>
    <row r="24" spans="1:7">
      <c r="A24" s="60"/>
      <c r="B24" s="60"/>
      <c r="C24" s="60"/>
      <c r="D24" s="60"/>
      <c r="E24" s="398"/>
      <c r="F24" s="399"/>
      <c r="G24" s="400"/>
    </row>
    <row r="25" spans="1:7">
      <c r="A25" s="60"/>
      <c r="B25" s="60"/>
      <c r="C25" s="60"/>
      <c r="D25" s="60"/>
      <c r="E25" s="398"/>
      <c r="F25" s="399"/>
      <c r="G25" s="400"/>
    </row>
    <row r="26" spans="1:7">
      <c r="A26" s="60"/>
      <c r="B26" s="60"/>
      <c r="C26" s="60"/>
      <c r="D26" s="60"/>
      <c r="E26" s="398"/>
      <c r="F26" s="399"/>
      <c r="G26" s="400"/>
    </row>
    <row r="27" spans="1:7">
      <c r="A27" s="60"/>
      <c r="B27" s="60"/>
      <c r="C27" s="60"/>
      <c r="D27" s="60"/>
      <c r="E27" s="398"/>
      <c r="F27" s="399"/>
      <c r="G27" s="400"/>
    </row>
    <row r="28" spans="1:7">
      <c r="A28" s="60"/>
      <c r="B28" s="60"/>
      <c r="C28" s="60"/>
      <c r="D28" s="60"/>
      <c r="E28" s="398"/>
      <c r="F28" s="399"/>
      <c r="G28" s="400"/>
    </row>
    <row r="29" spans="1:7">
      <c r="A29" s="60"/>
      <c r="B29" s="60"/>
      <c r="C29" s="60"/>
      <c r="D29" s="60"/>
      <c r="E29" s="398"/>
      <c r="F29" s="399"/>
      <c r="G29" s="400"/>
    </row>
    <row r="30" spans="1:7">
      <c r="A30" s="60"/>
      <c r="B30" s="60"/>
      <c r="C30" s="60"/>
      <c r="D30" s="60"/>
      <c r="E30" s="398"/>
      <c r="F30" s="399"/>
      <c r="G30" s="400"/>
    </row>
    <row r="31" spans="1:7">
      <c r="A31" s="60"/>
      <c r="B31" s="60"/>
      <c r="C31" s="60"/>
      <c r="D31" s="60"/>
      <c r="E31" s="398"/>
      <c r="F31" s="399"/>
      <c r="G31" s="400"/>
    </row>
    <row r="32" spans="1:7">
      <c r="A32" s="60"/>
      <c r="B32" s="60"/>
      <c r="C32" s="60"/>
      <c r="D32" s="60"/>
      <c r="E32" s="398"/>
      <c r="F32" s="399"/>
      <c r="G32" s="400"/>
    </row>
    <row r="33" spans="1:7">
      <c r="A33" s="60"/>
      <c r="B33" s="60"/>
      <c r="C33" s="60"/>
      <c r="D33" s="60"/>
      <c r="E33" s="398"/>
      <c r="F33" s="399"/>
      <c r="G33" s="400"/>
    </row>
  </sheetData>
  <mergeCells count="28">
    <mergeCell ref="E30:G30"/>
    <mergeCell ref="E31:G31"/>
    <mergeCell ref="E32:G32"/>
    <mergeCell ref="E33:G33"/>
    <mergeCell ref="E24:G24"/>
    <mergeCell ref="E25:G25"/>
    <mergeCell ref="E26:G26"/>
    <mergeCell ref="E27:G27"/>
    <mergeCell ref="E28:G28"/>
    <mergeCell ref="E29:G29"/>
    <mergeCell ref="E23:G23"/>
    <mergeCell ref="E12:G12"/>
    <mergeCell ref="E13:G13"/>
    <mergeCell ref="E14:G14"/>
    <mergeCell ref="E15:G15"/>
    <mergeCell ref="E16:G16"/>
    <mergeCell ref="E17:G17"/>
    <mergeCell ref="E18:G18"/>
    <mergeCell ref="E19:G19"/>
    <mergeCell ref="E20:G20"/>
    <mergeCell ref="E21:G21"/>
    <mergeCell ref="E22:G22"/>
    <mergeCell ref="E11:G11"/>
    <mergeCell ref="A1:XFD1"/>
    <mergeCell ref="A3:G3"/>
    <mergeCell ref="E8:G8"/>
    <mergeCell ref="E9:G9"/>
    <mergeCell ref="E10:G10"/>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#REF!</xm:f>
          </x14:formula1>
          <xm:sqref>C13:C33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tabColor rgb="FFFF0000"/>
    <pageSetUpPr autoPageBreaks="0"/>
  </sheetPr>
  <dimension ref="A1:BB347"/>
  <sheetViews>
    <sheetView tabSelected="1" topLeftCell="C198" zoomScale="80" zoomScaleNormal="80" workbookViewId="0">
      <selection activeCell="F226" sqref="F226"/>
    </sheetView>
  </sheetViews>
  <sheetFormatPr defaultColWidth="9" defaultRowHeight="13.5" outlineLevelRow="3"/>
  <cols>
    <col min="1" max="1" width="31.3828125" customWidth="1"/>
    <col min="2" max="2" width="32.84375" customWidth="1"/>
    <col min="3" max="3" width="23.61328125" customWidth="1"/>
    <col min="4" max="4" width="18.3828125" customWidth="1"/>
    <col min="5" max="5" width="21.3828125" bestFit="1" customWidth="1"/>
    <col min="6" max="6" width="19.61328125" bestFit="1" customWidth="1"/>
    <col min="7" max="7" width="15.765625" customWidth="1"/>
    <col min="8" max="49" width="14.61328125" customWidth="1"/>
    <col min="50" max="62" width="9" customWidth="1"/>
  </cols>
  <sheetData>
    <row r="1" spans="1:21" ht="56.9" customHeight="1" thickBot="1"/>
    <row r="2" spans="1:21" ht="15" customHeight="1" thickBot="1">
      <c r="A2" s="12" t="s">
        <v>80</v>
      </c>
      <c r="F2" s="24"/>
      <c r="G2" s="10"/>
      <c r="I2" s="407" t="s">
        <v>342</v>
      </c>
      <c r="J2" s="408"/>
      <c r="K2" s="408"/>
      <c r="L2" s="408"/>
      <c r="M2" s="408"/>
      <c r="N2" s="408"/>
      <c r="O2" s="408"/>
      <c r="P2" s="408"/>
      <c r="Q2" s="408"/>
      <c r="R2" s="408"/>
      <c r="S2" s="408"/>
      <c r="T2" s="408"/>
      <c r="U2" s="409"/>
    </row>
    <row r="3" spans="1:21" ht="13.5" customHeight="1" outlineLevel="1" thickBot="1">
      <c r="A3" s="3"/>
      <c r="B3" s="7"/>
      <c r="F3" s="24"/>
      <c r="G3" s="10"/>
      <c r="I3" s="410" t="s">
        <v>343</v>
      </c>
      <c r="J3" s="411"/>
      <c r="K3" s="411"/>
      <c r="L3" s="411"/>
      <c r="M3" s="411"/>
      <c r="N3" s="412"/>
      <c r="O3" s="1"/>
      <c r="P3" s="416" t="s">
        <v>344</v>
      </c>
      <c r="Q3" s="417"/>
      <c r="R3" s="417"/>
      <c r="S3" s="417"/>
      <c r="T3" s="417"/>
      <c r="U3" s="418"/>
    </row>
    <row r="4" spans="1:21" ht="56.25" customHeight="1" outlineLevel="1">
      <c r="A4" s="31" t="s">
        <v>158</v>
      </c>
      <c r="B4" s="86" t="s">
        <v>345</v>
      </c>
      <c r="E4" s="53" t="s">
        <v>346</v>
      </c>
      <c r="F4" s="91">
        <v>45632</v>
      </c>
      <c r="G4" s="28"/>
      <c r="H4" s="10"/>
      <c r="I4" s="413"/>
      <c r="J4" s="414"/>
      <c r="K4" s="414"/>
      <c r="L4" s="414"/>
      <c r="M4" s="414"/>
      <c r="N4" s="415"/>
      <c r="P4" s="419"/>
      <c r="Q4" s="420"/>
      <c r="R4" s="420"/>
      <c r="S4" s="420"/>
      <c r="T4" s="420"/>
      <c r="U4" s="421"/>
    </row>
    <row r="5" spans="1:21" outlineLevel="1">
      <c r="A5" s="13" t="s">
        <v>347</v>
      </c>
      <c r="B5" s="88" t="s">
        <v>348</v>
      </c>
      <c r="E5" s="14"/>
      <c r="H5" s="10"/>
      <c r="I5" s="422" t="s">
        <v>163</v>
      </c>
      <c r="J5" s="423"/>
      <c r="K5" s="423"/>
      <c r="L5" s="423"/>
      <c r="M5" s="423"/>
      <c r="N5" s="424"/>
      <c r="P5" s="422" t="s">
        <v>349</v>
      </c>
      <c r="Q5" s="434"/>
      <c r="R5" s="434"/>
      <c r="S5" s="434"/>
      <c r="T5" s="434"/>
      <c r="U5" s="435"/>
    </row>
    <row r="6" spans="1:21" outlineLevel="1">
      <c r="A6" s="13" t="s">
        <v>350</v>
      </c>
      <c r="B6" s="88" t="s">
        <v>351</v>
      </c>
      <c r="E6" s="53" t="s">
        <v>352</v>
      </c>
      <c r="F6" s="90" t="s">
        <v>353</v>
      </c>
      <c r="H6" s="10"/>
      <c r="I6" s="425"/>
      <c r="J6" s="426"/>
      <c r="K6" s="426"/>
      <c r="L6" s="426"/>
      <c r="M6" s="426"/>
      <c r="N6" s="427"/>
      <c r="P6" s="436"/>
      <c r="Q6" s="437"/>
      <c r="R6" s="437"/>
      <c r="S6" s="437"/>
      <c r="T6" s="437"/>
      <c r="U6" s="438"/>
    </row>
    <row r="7" spans="1:21" outlineLevel="1">
      <c r="A7" s="13" t="s">
        <v>354</v>
      </c>
      <c r="B7" s="88" t="s">
        <v>175</v>
      </c>
      <c r="E7" s="14"/>
      <c r="H7" s="10"/>
      <c r="I7" s="425"/>
      <c r="J7" s="426"/>
      <c r="K7" s="426"/>
      <c r="L7" s="426"/>
      <c r="M7" s="426"/>
      <c r="N7" s="427"/>
      <c r="P7" s="436"/>
      <c r="Q7" s="437"/>
      <c r="R7" s="437"/>
      <c r="S7" s="437"/>
      <c r="T7" s="437"/>
      <c r="U7" s="438"/>
    </row>
    <row r="8" spans="1:21" ht="41" outlineLevel="1" thickBot="1">
      <c r="A8" s="34" t="s">
        <v>355</v>
      </c>
      <c r="B8" s="89" t="s">
        <v>356</v>
      </c>
      <c r="E8" s="14"/>
      <c r="H8" s="10"/>
      <c r="I8" s="425"/>
      <c r="J8" s="426"/>
      <c r="K8" s="426"/>
      <c r="L8" s="426"/>
      <c r="M8" s="426"/>
      <c r="N8" s="427"/>
      <c r="P8" s="436"/>
      <c r="Q8" s="437"/>
      <c r="R8" s="437"/>
      <c r="S8" s="437"/>
      <c r="T8" s="437"/>
      <c r="U8" s="438"/>
    </row>
    <row r="9" spans="1:21" outlineLevel="1">
      <c r="E9" s="14"/>
      <c r="H9" s="10"/>
      <c r="I9" s="425"/>
      <c r="J9" s="426"/>
      <c r="K9" s="426"/>
      <c r="L9" s="426"/>
      <c r="M9" s="426"/>
      <c r="N9" s="427"/>
      <c r="P9" s="436"/>
      <c r="Q9" s="437"/>
      <c r="R9" s="437"/>
      <c r="S9" s="437"/>
      <c r="T9" s="437"/>
      <c r="U9" s="438"/>
    </row>
    <row r="10" spans="1:21" ht="14" outlineLevel="1" thickBot="1">
      <c r="A10" s="32" t="s">
        <v>357</v>
      </c>
      <c r="B10" s="35">
        <v>2027</v>
      </c>
      <c r="E10" s="14"/>
      <c r="H10" s="10"/>
      <c r="I10" s="425"/>
      <c r="J10" s="426"/>
      <c r="K10" s="426"/>
      <c r="L10" s="426"/>
      <c r="M10" s="426"/>
      <c r="N10" s="427"/>
      <c r="P10" s="436"/>
      <c r="Q10" s="437"/>
      <c r="R10" s="437"/>
      <c r="S10" s="437"/>
      <c r="T10" s="437"/>
      <c r="U10" s="438"/>
    </row>
    <row r="11" spans="1:21" outlineLevel="1">
      <c r="A11" s="16"/>
      <c r="H11" s="10"/>
      <c r="I11" s="425"/>
      <c r="J11" s="426"/>
      <c r="K11" s="426"/>
      <c r="L11" s="426"/>
      <c r="M11" s="426"/>
      <c r="N11" s="427"/>
      <c r="P11" s="436"/>
      <c r="Q11" s="437"/>
      <c r="R11" s="437"/>
      <c r="S11" s="437"/>
      <c r="T11" s="437"/>
      <c r="U11" s="438"/>
    </row>
    <row r="12" spans="1:21" ht="40.5" outlineLevel="1">
      <c r="A12" s="26" t="s">
        <v>358</v>
      </c>
      <c r="B12" s="26" t="s">
        <v>359</v>
      </c>
      <c r="C12" s="26" t="s">
        <v>360</v>
      </c>
      <c r="D12" s="26" t="s">
        <v>361</v>
      </c>
      <c r="E12" s="26" t="s">
        <v>362</v>
      </c>
      <c r="F12" s="26" t="s">
        <v>363</v>
      </c>
      <c r="G12" s="26" t="s">
        <v>364</v>
      </c>
      <c r="I12" s="425"/>
      <c r="J12" s="426"/>
      <c r="K12" s="426"/>
      <c r="L12" s="426"/>
      <c r="M12" s="426"/>
      <c r="N12" s="427"/>
      <c r="P12" s="436"/>
      <c r="Q12" s="437"/>
      <c r="R12" s="437"/>
      <c r="S12" s="437"/>
      <c r="T12" s="437"/>
      <c r="U12" s="438"/>
    </row>
    <row r="13" spans="1:21" outlineLevel="1">
      <c r="A13" s="58">
        <v>2035</v>
      </c>
      <c r="B13" s="21">
        <f t="shared" ref="B13:B18" si="0">INDEX($E$204:$AW$204,1,MATCH($A13,$E$53:$BB$53,0))</f>
        <v>-204.02677007826685</v>
      </c>
      <c r="C13" s="21">
        <f>B13-Baseline!B13</f>
        <v>0</v>
      </c>
      <c r="D13" s="21">
        <f t="shared" ref="D13:D18" si="1">INDEX($E$205:$AW$205,1,MATCH($A13,$E$53:$BB$53,0))</f>
        <v>-176.98378606593423</v>
      </c>
      <c r="E13" s="21">
        <f>D13-Baseline!D13</f>
        <v>0</v>
      </c>
      <c r="F13" s="21">
        <f t="shared" ref="F13:F18" si="2">INDEX($E$206:$AW$206,1,MATCH($A13,$E$53:$BB$53,0))</f>
        <v>-231.06976304655211</v>
      </c>
      <c r="G13" s="21">
        <f>F13-Baseline!F13</f>
        <v>0</v>
      </c>
      <c r="H13" s="298"/>
      <c r="I13" s="425"/>
      <c r="J13" s="426"/>
      <c r="K13" s="426"/>
      <c r="L13" s="426"/>
      <c r="M13" s="426"/>
      <c r="N13" s="427"/>
      <c r="P13" s="436"/>
      <c r="Q13" s="437"/>
      <c r="R13" s="437"/>
      <c r="S13" s="437"/>
      <c r="T13" s="437"/>
      <c r="U13" s="438"/>
    </row>
    <row r="14" spans="1:21" outlineLevel="1">
      <c r="A14" s="58">
        <v>2040</v>
      </c>
      <c r="B14" s="21">
        <f t="shared" si="0"/>
        <v>-318.30633613568943</v>
      </c>
      <c r="C14" s="21">
        <f>B14-Baseline!B14</f>
        <v>0</v>
      </c>
      <c r="D14" s="21">
        <f t="shared" si="1"/>
        <v>-277.22851724558859</v>
      </c>
      <c r="E14" s="21">
        <f>D14-Baseline!D14</f>
        <v>0</v>
      </c>
      <c r="F14" s="21">
        <f t="shared" si="2"/>
        <v>-359.42369590311552</v>
      </c>
      <c r="G14" s="21">
        <f>F14-Baseline!F14</f>
        <v>0</v>
      </c>
      <c r="I14" s="425"/>
      <c r="J14" s="426"/>
      <c r="K14" s="426"/>
      <c r="L14" s="426"/>
      <c r="M14" s="426"/>
      <c r="N14" s="427"/>
      <c r="P14" s="436"/>
      <c r="Q14" s="437"/>
      <c r="R14" s="437"/>
      <c r="S14" s="437"/>
      <c r="T14" s="437"/>
      <c r="U14" s="438"/>
    </row>
    <row r="15" spans="1:21" outlineLevel="1">
      <c r="A15" s="58">
        <v>2045</v>
      </c>
      <c r="B15" s="21">
        <f t="shared" si="0"/>
        <v>-434.92686581996611</v>
      </c>
      <c r="C15" s="21">
        <f>B15-Baseline!B15</f>
        <v>0</v>
      </c>
      <c r="D15" s="21">
        <f t="shared" si="1"/>
        <v>-380.43116081378525</v>
      </c>
      <c r="E15" s="21">
        <f>D15-Baseline!D15</f>
        <v>0</v>
      </c>
      <c r="F15" s="21">
        <f t="shared" si="2"/>
        <v>-489.44313507323136</v>
      </c>
      <c r="G15" s="21">
        <f>F15-Baseline!F15</f>
        <v>0</v>
      </c>
      <c r="I15" s="425"/>
      <c r="J15" s="426"/>
      <c r="K15" s="426"/>
      <c r="L15" s="426"/>
      <c r="M15" s="426"/>
      <c r="N15" s="427"/>
      <c r="P15" s="436"/>
      <c r="Q15" s="437"/>
      <c r="R15" s="437"/>
      <c r="S15" s="437"/>
      <c r="T15" s="437"/>
      <c r="U15" s="438"/>
    </row>
    <row r="16" spans="1:21" outlineLevel="1">
      <c r="A16" s="58">
        <v>2050</v>
      </c>
      <c r="B16" s="21">
        <f t="shared" si="0"/>
        <v>-554.34335011459973</v>
      </c>
      <c r="C16" s="21">
        <f>B16-Baseline!B16</f>
        <v>0</v>
      </c>
      <c r="D16" s="21">
        <f t="shared" si="1"/>
        <v>-487.04603862121542</v>
      </c>
      <c r="E16" s="21">
        <f>D16-Baseline!D16</f>
        <v>0</v>
      </c>
      <c r="F16" s="21">
        <f t="shared" si="2"/>
        <v>-621.63025917491268</v>
      </c>
      <c r="G16" s="21">
        <f>F16-Baseline!F16</f>
        <v>0</v>
      </c>
      <c r="I16" s="425"/>
      <c r="J16" s="426"/>
      <c r="K16" s="426"/>
      <c r="L16" s="426"/>
      <c r="M16" s="426"/>
      <c r="N16" s="427"/>
      <c r="P16" s="436"/>
      <c r="Q16" s="437"/>
      <c r="R16" s="437"/>
      <c r="S16" s="437"/>
      <c r="T16" s="437"/>
      <c r="U16" s="438"/>
    </row>
    <row r="17" spans="1:21" outlineLevel="1">
      <c r="A17" s="58">
        <v>2060</v>
      </c>
      <c r="B17" s="21">
        <f t="shared" si="0"/>
        <v>-978.3868697906704</v>
      </c>
      <c r="C17" s="21">
        <f>B17-Baseline!B17</f>
        <v>0</v>
      </c>
      <c r="D17" s="21">
        <f t="shared" si="1"/>
        <v>-887.23356950508753</v>
      </c>
      <c r="E17" s="21">
        <f>D17-Baseline!D17</f>
        <v>0</v>
      </c>
      <c r="F17" s="21">
        <f t="shared" si="2"/>
        <v>-1069.3090742145744</v>
      </c>
      <c r="G17" s="21">
        <f>F17-Baseline!F17</f>
        <v>0</v>
      </c>
      <c r="I17" s="425"/>
      <c r="J17" s="426"/>
      <c r="K17" s="426"/>
      <c r="L17" s="426"/>
      <c r="M17" s="426"/>
      <c r="N17" s="427"/>
      <c r="P17" s="436"/>
      <c r="Q17" s="437"/>
      <c r="R17" s="437"/>
      <c r="S17" s="437"/>
      <c r="T17" s="437"/>
      <c r="U17" s="438"/>
    </row>
    <row r="18" spans="1:21" outlineLevel="1">
      <c r="A18" s="58">
        <v>2070</v>
      </c>
      <c r="B18" s="21">
        <f t="shared" si="0"/>
        <v>-1434.5832605726491</v>
      </c>
      <c r="C18" s="21">
        <f>B18-Baseline!B18</f>
        <v>0</v>
      </c>
      <c r="D18" s="21">
        <f t="shared" si="1"/>
        <v>-1321.3109122752116</v>
      </c>
      <c r="E18" s="21">
        <f>D18-Baseline!D18</f>
        <v>0</v>
      </c>
      <c r="F18" s="21">
        <f t="shared" si="2"/>
        <v>-1547.2453361756861</v>
      </c>
      <c r="G18" s="21">
        <f>F18-Baseline!F18</f>
        <v>0</v>
      </c>
      <c r="I18" s="428"/>
      <c r="J18" s="429"/>
      <c r="K18" s="429"/>
      <c r="L18" s="429"/>
      <c r="M18" s="429"/>
      <c r="N18" s="430"/>
      <c r="P18" s="439"/>
      <c r="Q18" s="440"/>
      <c r="R18" s="440"/>
      <c r="S18" s="440"/>
      <c r="T18" s="440"/>
      <c r="U18" s="441"/>
    </row>
    <row r="19" spans="1:21" ht="14" outlineLevel="1" thickBot="1">
      <c r="A19" s="442"/>
      <c r="B19" s="442"/>
      <c r="I19" s="250"/>
      <c r="J19" s="251"/>
      <c r="K19" s="251"/>
      <c r="L19" s="251"/>
      <c r="M19" s="251"/>
      <c r="N19" s="251"/>
      <c r="P19" s="249"/>
      <c r="Q19" s="249"/>
      <c r="R19" s="249"/>
      <c r="S19" s="249"/>
      <c r="T19" s="249"/>
      <c r="U19" s="232"/>
    </row>
    <row r="20" spans="1:21" ht="26.25" customHeight="1" outlineLevel="1">
      <c r="A20" s="54" t="s">
        <v>365</v>
      </c>
      <c r="B20" s="55">
        <v>0.33700000000000002</v>
      </c>
      <c r="E20" s="154"/>
      <c r="I20" s="431" t="s">
        <v>366</v>
      </c>
      <c r="J20" s="432"/>
      <c r="K20" s="432"/>
      <c r="L20" s="432"/>
      <c r="M20" s="432"/>
      <c r="N20" s="433"/>
      <c r="P20" s="431" t="s">
        <v>367</v>
      </c>
      <c r="Q20" s="432"/>
      <c r="R20" s="432"/>
      <c r="S20" s="432"/>
      <c r="T20" s="432"/>
      <c r="U20" s="433"/>
    </row>
    <row r="21" spans="1:21" ht="12.75" customHeight="1" outlineLevel="1">
      <c r="A21" s="154"/>
      <c r="B21" s="155"/>
      <c r="I21" s="422" t="s">
        <v>368</v>
      </c>
      <c r="J21" s="434"/>
      <c r="K21" s="434"/>
      <c r="L21" s="434"/>
      <c r="M21" s="434"/>
      <c r="N21" s="435"/>
      <c r="P21" s="422" t="s">
        <v>164</v>
      </c>
      <c r="Q21" s="423"/>
      <c r="R21" s="423"/>
      <c r="S21" s="423"/>
      <c r="T21" s="423"/>
      <c r="U21" s="424"/>
    </row>
    <row r="22" spans="1:21" ht="12.75" customHeight="1" outlineLevel="1">
      <c r="A22" s="154"/>
      <c r="B22" s="155"/>
      <c r="I22" s="436"/>
      <c r="J22" s="437"/>
      <c r="K22" s="437"/>
      <c r="L22" s="437"/>
      <c r="M22" s="437"/>
      <c r="N22" s="438"/>
      <c r="P22" s="425"/>
      <c r="Q22" s="426"/>
      <c r="R22" s="426"/>
      <c r="S22" s="426"/>
      <c r="T22" s="426"/>
      <c r="U22" s="427"/>
    </row>
    <row r="23" spans="1:21" outlineLevel="1">
      <c r="A23" s="154"/>
      <c r="B23" s="457" t="s">
        <v>369</v>
      </c>
      <c r="C23" s="458"/>
      <c r="D23" s="458"/>
      <c r="E23" s="458"/>
      <c r="F23" s="458"/>
      <c r="G23" s="459"/>
      <c r="I23" s="436"/>
      <c r="J23" s="437"/>
      <c r="K23" s="437"/>
      <c r="L23" s="437"/>
      <c r="M23" s="437"/>
      <c r="N23" s="438"/>
      <c r="P23" s="425"/>
      <c r="Q23" s="426"/>
      <c r="R23" s="426"/>
      <c r="S23" s="426"/>
      <c r="T23" s="426"/>
      <c r="U23" s="427"/>
    </row>
    <row r="24" spans="1:21" outlineLevel="1">
      <c r="B24" s="17">
        <v>2027</v>
      </c>
      <c r="C24" s="17">
        <v>2028</v>
      </c>
      <c r="D24" s="17">
        <v>2029</v>
      </c>
      <c r="E24" s="17">
        <v>2030</v>
      </c>
      <c r="F24" s="17">
        <v>2031</v>
      </c>
      <c r="G24" s="17" t="s">
        <v>370</v>
      </c>
      <c r="I24" s="436"/>
      <c r="J24" s="437"/>
      <c r="K24" s="437"/>
      <c r="L24" s="437"/>
      <c r="M24" s="437"/>
      <c r="N24" s="438"/>
      <c r="P24" s="425"/>
      <c r="Q24" s="426"/>
      <c r="R24" s="426"/>
      <c r="S24" s="426"/>
      <c r="T24" s="426"/>
      <c r="U24" s="427"/>
    </row>
    <row r="25" spans="1:21" ht="14" outlineLevel="1" thickBot="1">
      <c r="B25" s="30" t="s">
        <v>371</v>
      </c>
      <c r="C25" s="30" t="s">
        <v>371</v>
      </c>
      <c r="D25" s="30" t="s">
        <v>371</v>
      </c>
      <c r="E25" s="30" t="s">
        <v>371</v>
      </c>
      <c r="F25" s="30" t="s">
        <v>371</v>
      </c>
      <c r="G25" s="30" t="s">
        <v>371</v>
      </c>
      <c r="I25" s="436"/>
      <c r="J25" s="437"/>
      <c r="K25" s="437"/>
      <c r="L25" s="437"/>
      <c r="M25" s="437"/>
      <c r="N25" s="438"/>
      <c r="P25" s="425"/>
      <c r="Q25" s="426"/>
      <c r="R25" s="426"/>
      <c r="S25" s="426"/>
      <c r="T25" s="426"/>
      <c r="U25" s="427"/>
    </row>
    <row r="26" spans="1:21" outlineLevel="1">
      <c r="A26" s="54" t="s">
        <v>372</v>
      </c>
      <c r="B26" s="21">
        <f>E64</f>
        <v>0</v>
      </c>
      <c r="C26" s="21">
        <f>F64</f>
        <v>0</v>
      </c>
      <c r="D26" s="21">
        <f>G64</f>
        <v>0</v>
      </c>
      <c r="E26" s="21">
        <f>H64</f>
        <v>0</v>
      </c>
      <c r="F26" s="21">
        <f>I64</f>
        <v>0</v>
      </c>
      <c r="G26" s="21">
        <f>SUM(J64:BB64)</f>
        <v>0</v>
      </c>
      <c r="I26" s="436"/>
      <c r="J26" s="437"/>
      <c r="K26" s="437"/>
      <c r="L26" s="437"/>
      <c r="M26" s="437"/>
      <c r="N26" s="438"/>
      <c r="P26" s="425"/>
      <c r="Q26" s="426"/>
      <c r="R26" s="426"/>
      <c r="S26" s="426"/>
      <c r="T26" s="426"/>
      <c r="U26" s="427"/>
    </row>
    <row r="27" spans="1:21" outlineLevel="1">
      <c r="A27" s="54" t="s">
        <v>373</v>
      </c>
      <c r="B27" s="21">
        <f>E71+E77</f>
        <v>-1.0471060358164734</v>
      </c>
      <c r="C27" s="21">
        <f>F71+F77</f>
        <v>-1.0567016103785571</v>
      </c>
      <c r="D27" s="21">
        <f>G71+G77</f>
        <v>-1.0663719874656132</v>
      </c>
      <c r="E27" s="21">
        <f>H71+H77</f>
        <v>-1.0761499466037077</v>
      </c>
      <c r="F27" s="21">
        <f>I71+I77</f>
        <v>-1.0859986711805123</v>
      </c>
      <c r="G27" s="21">
        <f>SUM(J71:BB71)+SUM(J77:BB77)</f>
        <v>-61.985225148557056</v>
      </c>
      <c r="I27" s="436"/>
      <c r="J27" s="437"/>
      <c r="K27" s="437"/>
      <c r="L27" s="437"/>
      <c r="M27" s="437"/>
      <c r="N27" s="438"/>
      <c r="P27" s="425"/>
      <c r="Q27" s="426"/>
      <c r="R27" s="426"/>
      <c r="S27" s="426"/>
      <c r="T27" s="426"/>
      <c r="U27" s="427"/>
    </row>
    <row r="28" spans="1:21" outlineLevel="1">
      <c r="A28" s="154"/>
      <c r="B28" s="248"/>
      <c r="C28" s="248"/>
      <c r="D28" s="248"/>
      <c r="E28" s="248"/>
      <c r="F28" s="248"/>
      <c r="G28" s="248"/>
      <c r="I28" s="436"/>
      <c r="J28" s="437"/>
      <c r="K28" s="437"/>
      <c r="L28" s="437"/>
      <c r="M28" s="437"/>
      <c r="N28" s="438"/>
      <c r="P28" s="425"/>
      <c r="Q28" s="426"/>
      <c r="R28" s="426"/>
      <c r="S28" s="426"/>
      <c r="T28" s="426"/>
      <c r="U28" s="427"/>
    </row>
    <row r="29" spans="1:21" ht="14" outlineLevel="1" thickBot="1">
      <c r="A29" s="154"/>
      <c r="B29" s="248"/>
      <c r="C29" s="248"/>
      <c r="D29" s="248"/>
      <c r="E29" s="248"/>
      <c r="F29" s="248"/>
      <c r="G29" s="248"/>
      <c r="I29" s="436"/>
      <c r="J29" s="437"/>
      <c r="K29" s="437"/>
      <c r="L29" s="437"/>
      <c r="M29" s="437"/>
      <c r="N29" s="438"/>
      <c r="P29" s="425"/>
      <c r="Q29" s="426"/>
      <c r="R29" s="426"/>
      <c r="S29" s="426"/>
      <c r="T29" s="426"/>
      <c r="U29" s="427"/>
    </row>
    <row r="30" spans="1:21" ht="14" outlineLevel="1" thickBot="1">
      <c r="A30" s="308"/>
      <c r="B30" s="309" t="s">
        <v>374</v>
      </c>
      <c r="C30" s="310" t="s">
        <v>375</v>
      </c>
      <c r="D30" s="461" t="s">
        <v>325</v>
      </c>
      <c r="E30" s="462"/>
      <c r="F30" s="462"/>
      <c r="G30" s="463"/>
      <c r="I30" s="436"/>
      <c r="J30" s="437"/>
      <c r="K30" s="437"/>
      <c r="L30" s="437"/>
      <c r="M30" s="437"/>
      <c r="N30" s="438"/>
      <c r="P30" s="425"/>
      <c r="Q30" s="426"/>
      <c r="R30" s="426"/>
      <c r="S30" s="426"/>
      <c r="T30" s="426"/>
      <c r="U30" s="427"/>
    </row>
    <row r="31" spans="1:21" outlineLevel="1">
      <c r="A31" s="454" t="s">
        <v>376</v>
      </c>
      <c r="B31" s="326" t="s">
        <v>377</v>
      </c>
      <c r="C31" s="307">
        <v>0</v>
      </c>
      <c r="D31" s="405" t="s">
        <v>378</v>
      </c>
      <c r="E31" s="405"/>
      <c r="F31" s="405"/>
      <c r="G31" s="406"/>
      <c r="I31" s="436"/>
      <c r="J31" s="437"/>
      <c r="K31" s="437"/>
      <c r="L31" s="437"/>
      <c r="M31" s="437"/>
      <c r="N31" s="438"/>
      <c r="P31" s="425"/>
      <c r="Q31" s="426"/>
      <c r="R31" s="426"/>
      <c r="S31" s="426"/>
      <c r="T31" s="426"/>
      <c r="U31" s="427"/>
    </row>
    <row r="32" spans="1:21" outlineLevel="1">
      <c r="A32" s="454"/>
      <c r="B32" s="312"/>
      <c r="C32" s="252"/>
      <c r="D32" s="403"/>
      <c r="E32" s="403"/>
      <c r="F32" s="403"/>
      <c r="G32" s="404"/>
      <c r="I32" s="436"/>
      <c r="J32" s="437"/>
      <c r="K32" s="437"/>
      <c r="L32" s="437"/>
      <c r="M32" s="437"/>
      <c r="N32" s="438"/>
      <c r="P32" s="425"/>
      <c r="Q32" s="426"/>
      <c r="R32" s="426"/>
      <c r="S32" s="426"/>
      <c r="T32" s="426"/>
      <c r="U32" s="427"/>
    </row>
    <row r="33" spans="1:21" outlineLevel="1">
      <c r="A33" s="454"/>
      <c r="B33" s="312"/>
      <c r="C33" s="252"/>
      <c r="D33" s="403"/>
      <c r="E33" s="403"/>
      <c r="F33" s="403"/>
      <c r="G33" s="404"/>
      <c r="I33" s="436"/>
      <c r="J33" s="437"/>
      <c r="K33" s="437"/>
      <c r="L33" s="437"/>
      <c r="M33" s="437"/>
      <c r="N33" s="438"/>
      <c r="P33" s="425"/>
      <c r="Q33" s="426"/>
      <c r="R33" s="426"/>
      <c r="S33" s="426"/>
      <c r="T33" s="426"/>
      <c r="U33" s="427"/>
    </row>
    <row r="34" spans="1:21" outlineLevel="1">
      <c r="A34" s="454"/>
      <c r="B34" s="312"/>
      <c r="C34" s="252"/>
      <c r="D34" s="403"/>
      <c r="E34" s="403"/>
      <c r="F34" s="403"/>
      <c r="G34" s="404"/>
      <c r="I34" s="436"/>
      <c r="J34" s="437"/>
      <c r="K34" s="437"/>
      <c r="L34" s="437"/>
      <c r="M34" s="437"/>
      <c r="N34" s="438"/>
      <c r="P34" s="425"/>
      <c r="Q34" s="426"/>
      <c r="R34" s="426"/>
      <c r="S34" s="426"/>
      <c r="T34" s="426"/>
      <c r="U34" s="427"/>
    </row>
    <row r="35" spans="1:21" outlineLevel="1">
      <c r="A35" s="454"/>
      <c r="B35" s="312"/>
      <c r="C35" s="252"/>
      <c r="D35" s="403"/>
      <c r="E35" s="403"/>
      <c r="F35" s="403"/>
      <c r="G35" s="404"/>
      <c r="I35" s="436"/>
      <c r="J35" s="437"/>
      <c r="K35" s="437"/>
      <c r="L35" s="437"/>
      <c r="M35" s="437"/>
      <c r="N35" s="438"/>
      <c r="P35" s="425"/>
      <c r="Q35" s="426"/>
      <c r="R35" s="426"/>
      <c r="S35" s="426"/>
      <c r="T35" s="426"/>
      <c r="U35" s="427"/>
    </row>
    <row r="36" spans="1:21" outlineLevel="1">
      <c r="A36" s="454"/>
      <c r="B36" s="312"/>
      <c r="C36" s="252"/>
      <c r="D36" s="403"/>
      <c r="E36" s="403"/>
      <c r="F36" s="403"/>
      <c r="G36" s="404"/>
      <c r="I36" s="436"/>
      <c r="J36" s="437"/>
      <c r="K36" s="437"/>
      <c r="L36" s="437"/>
      <c r="M36" s="437"/>
      <c r="N36" s="438"/>
      <c r="P36" s="425"/>
      <c r="Q36" s="426"/>
      <c r="R36" s="426"/>
      <c r="S36" s="426"/>
      <c r="T36" s="426"/>
      <c r="U36" s="427"/>
    </row>
    <row r="37" spans="1:21" outlineLevel="1">
      <c r="A37" s="454"/>
      <c r="B37" s="312"/>
      <c r="C37" s="252"/>
      <c r="D37" s="403"/>
      <c r="E37" s="403"/>
      <c r="F37" s="403"/>
      <c r="G37" s="404"/>
      <c r="I37" s="436"/>
      <c r="J37" s="437"/>
      <c r="K37" s="437"/>
      <c r="L37" s="437"/>
      <c r="M37" s="437"/>
      <c r="N37" s="438"/>
      <c r="P37" s="425"/>
      <c r="Q37" s="426"/>
      <c r="R37" s="426"/>
      <c r="S37" s="426"/>
      <c r="T37" s="426"/>
      <c r="U37" s="427"/>
    </row>
    <row r="38" spans="1:21" outlineLevel="1">
      <c r="A38" s="454"/>
      <c r="B38" s="312"/>
      <c r="C38" s="252"/>
      <c r="D38" s="403"/>
      <c r="E38" s="403"/>
      <c r="F38" s="403"/>
      <c r="G38" s="404"/>
      <c r="I38" s="436"/>
      <c r="J38" s="437"/>
      <c r="K38" s="437"/>
      <c r="L38" s="437"/>
      <c r="M38" s="437"/>
      <c r="N38" s="438"/>
      <c r="P38" s="425"/>
      <c r="Q38" s="426"/>
      <c r="R38" s="426"/>
      <c r="S38" s="426"/>
      <c r="T38" s="426"/>
      <c r="U38" s="427"/>
    </row>
    <row r="39" spans="1:21" outlineLevel="1">
      <c r="A39" s="454"/>
      <c r="B39" s="312"/>
      <c r="C39" s="252"/>
      <c r="D39" s="403"/>
      <c r="E39" s="403"/>
      <c r="F39" s="403"/>
      <c r="G39" s="404"/>
      <c r="I39" s="436"/>
      <c r="J39" s="437"/>
      <c r="K39" s="437"/>
      <c r="L39" s="437"/>
      <c r="M39" s="437"/>
      <c r="N39" s="438"/>
      <c r="P39" s="425"/>
      <c r="Q39" s="426"/>
      <c r="R39" s="426"/>
      <c r="S39" s="426"/>
      <c r="T39" s="426"/>
      <c r="U39" s="427"/>
    </row>
    <row r="40" spans="1:21" ht="14" outlineLevel="1" thickBot="1">
      <c r="A40" s="455"/>
      <c r="B40" s="313"/>
      <c r="C40" s="314"/>
      <c r="D40" s="464"/>
      <c r="E40" s="464"/>
      <c r="F40" s="464"/>
      <c r="G40" s="465"/>
      <c r="I40" s="436"/>
      <c r="J40" s="437"/>
      <c r="K40" s="437"/>
      <c r="L40" s="437"/>
      <c r="M40" s="437"/>
      <c r="N40" s="438"/>
      <c r="P40" s="425"/>
      <c r="Q40" s="426"/>
      <c r="R40" s="426"/>
      <c r="S40" s="426"/>
      <c r="T40" s="426"/>
      <c r="U40" s="427"/>
    </row>
    <row r="41" spans="1:21" outlineLevel="1">
      <c r="A41" s="154"/>
      <c r="B41" s="248"/>
      <c r="C41" s="248"/>
      <c r="D41" s="248"/>
      <c r="E41" s="248"/>
      <c r="F41" s="248"/>
      <c r="G41" s="248"/>
      <c r="I41" s="436"/>
      <c r="J41" s="437"/>
      <c r="K41" s="437"/>
      <c r="L41" s="437"/>
      <c r="M41" s="437"/>
      <c r="N41" s="438"/>
      <c r="P41" s="425"/>
      <c r="Q41" s="426"/>
      <c r="R41" s="426"/>
      <c r="S41" s="426"/>
      <c r="T41" s="426"/>
      <c r="U41" s="427"/>
    </row>
    <row r="42" spans="1:21" outlineLevel="1">
      <c r="A42" s="154"/>
      <c r="B42" s="248"/>
      <c r="C42" s="248"/>
      <c r="D42" s="248"/>
      <c r="E42" s="248"/>
      <c r="F42" s="248"/>
      <c r="G42" s="248"/>
      <c r="I42" s="436"/>
      <c r="J42" s="437"/>
      <c r="K42" s="437"/>
      <c r="L42" s="437"/>
      <c r="M42" s="437"/>
      <c r="N42" s="438"/>
      <c r="P42" s="425"/>
      <c r="Q42" s="426"/>
      <c r="R42" s="426"/>
      <c r="S42" s="426"/>
      <c r="T42" s="426"/>
      <c r="U42" s="427"/>
    </row>
    <row r="43" spans="1:21" outlineLevel="1">
      <c r="A43" s="154"/>
      <c r="B43" s="248"/>
      <c r="C43" s="248"/>
      <c r="D43" s="248"/>
      <c r="E43" s="248"/>
      <c r="F43" s="248"/>
      <c r="G43" s="248"/>
      <c r="I43" s="436"/>
      <c r="J43" s="437"/>
      <c r="K43" s="437"/>
      <c r="L43" s="437"/>
      <c r="M43" s="437"/>
      <c r="N43" s="438"/>
      <c r="P43" s="425"/>
      <c r="Q43" s="426"/>
      <c r="R43" s="426"/>
      <c r="S43" s="426"/>
      <c r="T43" s="426"/>
      <c r="U43" s="427"/>
    </row>
    <row r="44" spans="1:21" outlineLevel="1">
      <c r="A44" s="154"/>
      <c r="B44" s="248"/>
      <c r="C44" s="248"/>
      <c r="D44" s="248"/>
      <c r="E44" s="248"/>
      <c r="F44" s="248"/>
      <c r="G44" s="248"/>
      <c r="I44" s="436"/>
      <c r="J44" s="437"/>
      <c r="K44" s="437"/>
      <c r="L44" s="437"/>
      <c r="M44" s="437"/>
      <c r="N44" s="438"/>
      <c r="P44" s="425"/>
      <c r="Q44" s="426"/>
      <c r="R44" s="426"/>
      <c r="S44" s="426"/>
      <c r="T44" s="426"/>
      <c r="U44" s="427"/>
    </row>
    <row r="45" spans="1:21" outlineLevel="1">
      <c r="A45" s="154"/>
      <c r="B45" s="248"/>
      <c r="C45" s="248"/>
      <c r="D45" s="248"/>
      <c r="E45" s="248"/>
      <c r="F45" s="248"/>
      <c r="G45" s="248"/>
      <c r="I45" s="439"/>
      <c r="J45" s="440"/>
      <c r="K45" s="440"/>
      <c r="L45" s="440"/>
      <c r="M45" s="440"/>
      <c r="N45" s="441"/>
      <c r="P45" s="428"/>
      <c r="Q45" s="429"/>
      <c r="R45" s="429"/>
      <c r="S45" s="429"/>
      <c r="T45" s="429"/>
      <c r="U45" s="430"/>
    </row>
    <row r="46" spans="1:21" outlineLevel="1">
      <c r="A46" s="154"/>
      <c r="B46" s="248"/>
      <c r="C46" s="248"/>
      <c r="D46" s="248"/>
      <c r="E46" s="248"/>
      <c r="F46" s="248"/>
      <c r="G46" s="248"/>
    </row>
    <row r="47" spans="1:21">
      <c r="A47" s="154"/>
      <c r="B47" s="155"/>
    </row>
    <row r="48" spans="1:21" ht="15">
      <c r="A48" s="12" t="s">
        <v>379</v>
      </c>
    </row>
    <row r="49" spans="1:54" ht="15" outlineLevel="1">
      <c r="A49" s="12"/>
    </row>
    <row r="50" spans="1:54" ht="14" outlineLevel="1" thickBot="1">
      <c r="A50" s="4" t="s">
        <v>380</v>
      </c>
    </row>
    <row r="51" spans="1:54" outlineLevel="2">
      <c r="B51" s="19"/>
      <c r="C51" s="19"/>
      <c r="D51" s="19"/>
      <c r="E51" s="466" t="s">
        <v>272</v>
      </c>
      <c r="F51" s="456"/>
      <c r="G51" s="456"/>
      <c r="H51" s="456"/>
      <c r="I51" s="456"/>
      <c r="J51" s="456" t="s">
        <v>273</v>
      </c>
      <c r="K51" s="456"/>
      <c r="L51" s="456"/>
      <c r="M51" s="456"/>
      <c r="N51" s="456"/>
      <c r="O51" s="456" t="s">
        <v>274</v>
      </c>
      <c r="P51" s="456"/>
      <c r="Q51" s="456"/>
      <c r="R51" s="456"/>
      <c r="S51" s="456"/>
      <c r="T51" s="456" t="s">
        <v>275</v>
      </c>
      <c r="U51" s="456"/>
      <c r="V51" s="456"/>
      <c r="W51" s="456"/>
      <c r="X51" s="456"/>
      <c r="Y51" s="456" t="s">
        <v>381</v>
      </c>
      <c r="Z51" s="456"/>
      <c r="AA51" s="456"/>
      <c r="AB51" s="456"/>
      <c r="AC51" s="456"/>
      <c r="AD51" s="456" t="s">
        <v>382</v>
      </c>
      <c r="AE51" s="456"/>
      <c r="AF51" s="456"/>
      <c r="AG51" s="456"/>
      <c r="AH51" s="456"/>
      <c r="AI51" s="456" t="s">
        <v>383</v>
      </c>
      <c r="AJ51" s="456"/>
      <c r="AK51" s="456"/>
      <c r="AL51" s="456"/>
      <c r="AM51" s="456"/>
      <c r="AN51" s="456" t="s">
        <v>384</v>
      </c>
      <c r="AO51" s="456"/>
      <c r="AP51" s="456"/>
      <c r="AQ51" s="456"/>
      <c r="AR51" s="456"/>
      <c r="AS51" s="456" t="s">
        <v>385</v>
      </c>
      <c r="AT51" s="456"/>
      <c r="AU51" s="456"/>
      <c r="AV51" s="456"/>
      <c r="AW51" s="456"/>
      <c r="AX51" s="456" t="s">
        <v>386</v>
      </c>
      <c r="AY51" s="456"/>
      <c r="AZ51" s="456"/>
      <c r="BA51" s="456"/>
      <c r="BB51" s="460"/>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374</v>
      </c>
      <c r="C53" s="19" t="s">
        <v>387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43" t="s">
        <v>388</v>
      </c>
      <c r="B54" s="127"/>
      <c r="C54" s="127"/>
      <c r="D54" s="124" t="s">
        <v>389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44"/>
      <c r="B55" s="36"/>
      <c r="C55" s="121"/>
      <c r="D55" s="2" t="s">
        <v>389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44"/>
      <c r="B56" s="36"/>
      <c r="C56" s="121"/>
      <c r="D56" s="2" t="s">
        <v>389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44"/>
      <c r="B57" s="36"/>
      <c r="C57" s="121"/>
      <c r="D57" s="2" t="s">
        <v>389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44"/>
      <c r="B58" s="36"/>
      <c r="C58" s="121"/>
      <c r="D58" s="2" t="s">
        <v>389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44"/>
      <c r="B59" s="36"/>
      <c r="C59" s="121"/>
      <c r="D59" s="2" t="s">
        <v>389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44"/>
      <c r="B60" s="36"/>
      <c r="C60" s="121"/>
      <c r="D60" s="2" t="s">
        <v>389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44"/>
      <c r="B61" s="36"/>
      <c r="C61" s="121"/>
      <c r="D61" s="2" t="s">
        <v>389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44"/>
      <c r="B62" s="36"/>
      <c r="C62" s="121"/>
      <c r="D62" s="2" t="s">
        <v>389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44"/>
      <c r="B63" s="36"/>
      <c r="C63" s="121"/>
      <c r="D63" s="2" t="s">
        <v>389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45"/>
      <c r="B64" s="122" t="s">
        <v>390</v>
      </c>
      <c r="C64" s="296" t="s">
        <v>391</v>
      </c>
      <c r="D64" s="123" t="s">
        <v>389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51" t="s">
        <v>392</v>
      </c>
      <c r="B66" s="266"/>
      <c r="C66" s="267"/>
      <c r="D66" s="268" t="s">
        <v>389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52"/>
      <c r="B67" s="252"/>
      <c r="C67" s="267"/>
      <c r="D67" s="269" t="s">
        <v>389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52"/>
      <c r="B68" s="252"/>
      <c r="C68" s="267"/>
      <c r="D68" s="269" t="s">
        <v>389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52"/>
      <c r="B69" s="252"/>
      <c r="C69" s="267"/>
      <c r="D69" s="269" t="s">
        <v>389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52"/>
      <c r="B70" s="252"/>
      <c r="C70" s="267"/>
      <c r="D70" s="269" t="s">
        <v>389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53"/>
      <c r="B71" s="122" t="s">
        <v>393</v>
      </c>
      <c r="C71" s="123"/>
      <c r="D71" s="270" t="s">
        <v>389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51" t="s">
        <v>394</v>
      </c>
      <c r="B75" s="127" t="s">
        <v>395</v>
      </c>
      <c r="C75" s="274"/>
      <c r="D75" s="124" t="s">
        <v>389</v>
      </c>
      <c r="E75" s="275">
        <f>-E158*'Fixed Data'!$B$27/10^2</f>
        <v>-1.0471060358164734</v>
      </c>
      <c r="F75" s="275">
        <f>-F158*'Fixed Data'!$B$27/10^2</f>
        <v>-1.0567016103785571</v>
      </c>
      <c r="G75" s="275">
        <f>-G158*'Fixed Data'!$B$27/10^2</f>
        <v>-1.0663719874656132</v>
      </c>
      <c r="H75" s="275">
        <f>-H158*'Fixed Data'!$B$27/10^2</f>
        <v>-1.0761499466037077</v>
      </c>
      <c r="I75" s="275">
        <f>-I158*'Fixed Data'!$B$27/10^2</f>
        <v>-1.0859986711805123</v>
      </c>
      <c r="J75" s="275">
        <f>-J158*'Fixed Data'!$B$27/10^2</f>
        <v>-1.0959309900648648</v>
      </c>
      <c r="K75" s="275">
        <f>-K158*'Fixed Data'!$B$27/10^2</f>
        <v>-1.1069537004607473</v>
      </c>
      <c r="L75" s="275">
        <f>-L158*'Fixed Data'!$B$27/10^2</f>
        <v>-1.1180873610499225</v>
      </c>
      <c r="M75" s="275">
        <f>-M158*'Fixed Data'!$B$27/10^2</f>
        <v>-1.1293330903368946</v>
      </c>
      <c r="N75" s="275">
        <f>-N158*'Fixed Data'!$B$27/10^2</f>
        <v>-1.140692018136684</v>
      </c>
      <c r="O75" s="275">
        <f>-O158*'Fixed Data'!$B$27/10^2</f>
        <v>-1.1521652856900289</v>
      </c>
      <c r="P75" s="275">
        <f>-P158*'Fixed Data'!$B$27/10^2</f>
        <v>-1.1637540457795403</v>
      </c>
      <c r="Q75" s="275">
        <f>-Q158*'Fixed Data'!$B$27/10^2</f>
        <v>-1.1754594628472002</v>
      </c>
      <c r="R75" s="275">
        <f>-R158*'Fixed Data'!$B$27/10^2</f>
        <v>-1.1872827131130486</v>
      </c>
      <c r="S75" s="275">
        <f>-S158*'Fixed Data'!$B$27/10^2</f>
        <v>-1.1992249846950527</v>
      </c>
      <c r="T75" s="275">
        <f>-T158*'Fixed Data'!$B$27/10^2</f>
        <v>-1.2112874777302209</v>
      </c>
      <c r="U75" s="275">
        <f>-U158*'Fixed Data'!$B$27/10^2</f>
        <v>-1.2234714044970234</v>
      </c>
      <c r="V75" s="275">
        <f>-V158*'Fixed Data'!$B$27/10^2</f>
        <v>-1.2357779895389884</v>
      </c>
      <c r="W75" s="275">
        <f>-W158*'Fixed Data'!$B$27/10^2</f>
        <v>-1.2482084697895885</v>
      </c>
      <c r="X75" s="275">
        <f>-X158*'Fixed Data'!$B$27/10^2</f>
        <v>-1.2607640946985128</v>
      </c>
      <c r="Y75" s="275">
        <f>-Y158*'Fixed Data'!$B$27/10^2</f>
        <v>-1.2734461263591692</v>
      </c>
      <c r="Z75" s="275">
        <f>-Z158*'Fixed Data'!$B$27/10^2</f>
        <v>-1.2862558396373638</v>
      </c>
      <c r="AA75" s="275">
        <f>-AA158*'Fixed Data'!$B$27/10^2</f>
        <v>-1.2991945223016399</v>
      </c>
      <c r="AB75" s="275">
        <f>-AB158*'Fixed Data'!$B$27/10^2</f>
        <v>-1.3122634751546505</v>
      </c>
      <c r="AC75" s="275">
        <f>-AC158*'Fixed Data'!$B$27/10^2</f>
        <v>-1.3254640121660159</v>
      </c>
      <c r="AD75" s="275">
        <f>-AD158*'Fixed Data'!$B$27/10^2</f>
        <v>-1.3387974606066779</v>
      </c>
      <c r="AE75" s="275">
        <f>-AE158*'Fixed Data'!$B$27/10^2</f>
        <v>-1.3522651611842775</v>
      </c>
      <c r="AF75" s="275">
        <f>-AF158*'Fixed Data'!$B$27/10^2</f>
        <v>-1.3658684681803772</v>
      </c>
      <c r="AG75" s="275">
        <f>-AG158*'Fixed Data'!$B$27/10^2</f>
        <v>-1.3796087495887914</v>
      </c>
      <c r="AH75" s="275">
        <f>-AH158*'Fixed Data'!$B$27/10^2</f>
        <v>-1.3934873872554165</v>
      </c>
      <c r="AI75" s="275">
        <f>-AI158*'Fixed Data'!$B$27/10^2</f>
        <v>-1.4075057770196913</v>
      </c>
      <c r="AJ75" s="275">
        <f>-AJ158*'Fixed Data'!$B$27/10^2</f>
        <v>-1.4216653288571637</v>
      </c>
      <c r="AK75" s="275">
        <f>-AK158*'Fixed Data'!$B$27/10^2</f>
        <v>-1.4359674670238807</v>
      </c>
      <c r="AL75" s="275">
        <f>-AL158*'Fixed Data'!$B$27/10^2</f>
        <v>-1.4504136302021087</v>
      </c>
      <c r="AM75" s="275">
        <f>-AM158*'Fixed Data'!$B$27/10^2</f>
        <v>-1.4650052716475699</v>
      </c>
      <c r="AN75" s="275">
        <f>-AN158*'Fixed Data'!$B$27/10^2</f>
        <v>-1.4797438593381844</v>
      </c>
      <c r="AO75" s="275">
        <f>-AO158*'Fixed Data'!$B$27/10^2</f>
        <v>-1.4946308761244467</v>
      </c>
      <c r="AP75" s="275">
        <f>-AP158*'Fixed Data'!$B$27/10^2</f>
        <v>-1.5096678198812574</v>
      </c>
      <c r="AQ75" s="275">
        <f>-AQ158*'Fixed Data'!$B$27/10^2</f>
        <v>-1.5248562036614322</v>
      </c>
      <c r="AR75" s="275">
        <f>-AR158*'Fixed Data'!$B$27/10^2</f>
        <v>-1.5401975558506871</v>
      </c>
      <c r="AS75" s="275">
        <f>-AS158*'Fixed Data'!$B$27/10^2</f>
        <v>-1.5556934203243853</v>
      </c>
      <c r="AT75" s="275">
        <f>-AT158*'Fixed Data'!$B$27/10^2</f>
        <v>-1.5713453566056321</v>
      </c>
      <c r="AU75" s="275">
        <f>-AU158*'Fixed Data'!$B$27/10^2</f>
        <v>-1.5871549400254308</v>
      </c>
      <c r="AV75" s="275">
        <f>-AV158*'Fixed Data'!$B$27/10^2</f>
        <v>-1.6031237618841081</v>
      </c>
      <c r="AW75" s="275">
        <f>-AW158*'Fixed Data'!$B$27/10^2</f>
        <v>-1.6192534296146197</v>
      </c>
      <c r="AX75" s="275">
        <f>-AX158*'Fixed Data'!$B$27/10^2</f>
        <v>-1.6355455669475145</v>
      </c>
      <c r="AY75" s="275">
        <f>-AY158*'Fixed Data'!$B$27/10^2</f>
        <v>-1.6520018140776083</v>
      </c>
      <c r="AZ75" s="275">
        <f>-AZ158*'Fixed Data'!$B$27/10^2</f>
        <v>-1.6686238278323986</v>
      </c>
      <c r="BA75" s="275">
        <f>-BA158*'Fixed Data'!$B$27/10^2</f>
        <v>-1.6854132818422127</v>
      </c>
      <c r="BB75" s="275">
        <f>-BB158*'Fixed Data'!$B$27/10^2</f>
        <v>-1.7023716689340347</v>
      </c>
    </row>
    <row r="76" spans="1:54" ht="19.5" customHeight="1" outlineLevel="2">
      <c r="A76" s="452"/>
      <c r="B76" s="121"/>
      <c r="C76" s="272"/>
      <c r="D76" s="2" t="s">
        <v>389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53"/>
      <c r="B77" s="273" t="s">
        <v>396</v>
      </c>
      <c r="C77" s="271"/>
      <c r="D77" s="123" t="s">
        <v>389</v>
      </c>
      <c r="E77" s="23">
        <f t="shared" ref="E77:AJ77" si="5">SUM(E75:E76)</f>
        <v>-1.0471060358164734</v>
      </c>
      <c r="F77" s="23">
        <f t="shared" si="5"/>
        <v>-1.0567016103785571</v>
      </c>
      <c r="G77" s="23">
        <f t="shared" si="5"/>
        <v>-1.0663719874656132</v>
      </c>
      <c r="H77" s="23">
        <f t="shared" si="5"/>
        <v>-1.0761499466037077</v>
      </c>
      <c r="I77" s="23">
        <f t="shared" si="5"/>
        <v>-1.0859986711805123</v>
      </c>
      <c r="J77" s="23">
        <f t="shared" si="5"/>
        <v>-1.0959309900648648</v>
      </c>
      <c r="K77" s="23">
        <f t="shared" si="5"/>
        <v>-1.1069537004607473</v>
      </c>
      <c r="L77" s="23">
        <f t="shared" si="5"/>
        <v>-1.1180873610499225</v>
      </c>
      <c r="M77" s="23">
        <f t="shared" si="5"/>
        <v>-1.1293330903368946</v>
      </c>
      <c r="N77" s="23">
        <f t="shared" si="5"/>
        <v>-1.140692018136684</v>
      </c>
      <c r="O77" s="23">
        <f t="shared" si="5"/>
        <v>-1.1521652856900289</v>
      </c>
      <c r="P77" s="23">
        <f t="shared" si="5"/>
        <v>-1.1637540457795403</v>
      </c>
      <c r="Q77" s="23">
        <f t="shared" si="5"/>
        <v>-1.1754594628472002</v>
      </c>
      <c r="R77" s="23">
        <f t="shared" si="5"/>
        <v>-1.1872827131130486</v>
      </c>
      <c r="S77" s="23">
        <f t="shared" si="5"/>
        <v>-1.1992249846950527</v>
      </c>
      <c r="T77" s="23">
        <f t="shared" si="5"/>
        <v>-1.2112874777302209</v>
      </c>
      <c r="U77" s="23">
        <f t="shared" si="5"/>
        <v>-1.2234714044970234</v>
      </c>
      <c r="V77" s="23">
        <f t="shared" si="5"/>
        <v>-1.2357779895389884</v>
      </c>
      <c r="W77" s="23">
        <f t="shared" si="5"/>
        <v>-1.2482084697895885</v>
      </c>
      <c r="X77" s="23">
        <f t="shared" si="5"/>
        <v>-1.2607640946985128</v>
      </c>
      <c r="Y77" s="23">
        <f t="shared" si="5"/>
        <v>-1.2734461263591692</v>
      </c>
      <c r="Z77" s="23">
        <f t="shared" si="5"/>
        <v>-1.2862558396373638</v>
      </c>
      <c r="AA77" s="23">
        <f t="shared" si="5"/>
        <v>-1.2991945223016399</v>
      </c>
      <c r="AB77" s="23">
        <f t="shared" si="5"/>
        <v>-1.3122634751546505</v>
      </c>
      <c r="AC77" s="23">
        <f t="shared" si="5"/>
        <v>-1.3254640121660159</v>
      </c>
      <c r="AD77" s="23">
        <f t="shared" si="5"/>
        <v>-1.3387974606066779</v>
      </c>
      <c r="AE77" s="23">
        <f t="shared" si="5"/>
        <v>-1.3522651611842775</v>
      </c>
      <c r="AF77" s="23">
        <f t="shared" si="5"/>
        <v>-1.3658684681803772</v>
      </c>
      <c r="AG77" s="23">
        <f t="shared" si="5"/>
        <v>-1.3796087495887914</v>
      </c>
      <c r="AH77" s="23">
        <f t="shared" si="5"/>
        <v>-1.3934873872554165</v>
      </c>
      <c r="AI77" s="23">
        <f t="shared" si="5"/>
        <v>-1.4075057770196913</v>
      </c>
      <c r="AJ77" s="23">
        <f t="shared" si="5"/>
        <v>-1.4216653288571637</v>
      </c>
      <c r="AK77" s="23">
        <f t="shared" ref="AK77:BB77" si="6">SUM(AK75:AK76)</f>
        <v>-1.4359674670238807</v>
      </c>
      <c r="AL77" s="23">
        <f t="shared" si="6"/>
        <v>-1.4504136302021087</v>
      </c>
      <c r="AM77" s="23">
        <f t="shared" si="6"/>
        <v>-1.4650052716475699</v>
      </c>
      <c r="AN77" s="23">
        <f t="shared" si="6"/>
        <v>-1.4797438593381844</v>
      </c>
      <c r="AO77" s="23">
        <f t="shared" si="6"/>
        <v>-1.4946308761244467</v>
      </c>
      <c r="AP77" s="23">
        <f t="shared" si="6"/>
        <v>-1.5096678198812574</v>
      </c>
      <c r="AQ77" s="23">
        <f t="shared" si="6"/>
        <v>-1.5248562036614322</v>
      </c>
      <c r="AR77" s="23">
        <f t="shared" si="6"/>
        <v>-1.5401975558506871</v>
      </c>
      <c r="AS77" s="23">
        <f t="shared" si="6"/>
        <v>-1.5556934203243853</v>
      </c>
      <c r="AT77" s="23">
        <f t="shared" si="6"/>
        <v>-1.5713453566056321</v>
      </c>
      <c r="AU77" s="23">
        <f t="shared" si="6"/>
        <v>-1.5871549400254308</v>
      </c>
      <c r="AV77" s="23">
        <f t="shared" si="6"/>
        <v>-1.6031237618841081</v>
      </c>
      <c r="AW77" s="23">
        <f t="shared" si="6"/>
        <v>-1.6192534296146197</v>
      </c>
      <c r="AX77" s="23">
        <f t="shared" si="6"/>
        <v>-1.6355455669475145</v>
      </c>
      <c r="AY77" s="23">
        <f t="shared" si="6"/>
        <v>-1.6520018140776083</v>
      </c>
      <c r="AZ77" s="23">
        <f t="shared" si="6"/>
        <v>-1.6686238278323986</v>
      </c>
      <c r="BA77" s="23">
        <f t="shared" si="6"/>
        <v>-1.6854132818422127</v>
      </c>
      <c r="BB77" s="255">
        <f t="shared" si="6"/>
        <v>-1.7023716689340347</v>
      </c>
    </row>
    <row r="78" spans="1:54" outlineLevel="2">
      <c r="B78" s="19"/>
      <c r="C78" s="19"/>
      <c r="D78" s="19"/>
      <c r="E78" s="15"/>
    </row>
    <row r="79" spans="1:54" s="7" customFormat="1" ht="14" outlineLevel="1" thickBot="1">
      <c r="B79" s="125"/>
      <c r="C79" s="125"/>
      <c r="D79" s="125"/>
      <c r="E79" s="247"/>
    </row>
    <row r="80" spans="1:54" outlineLevel="1">
      <c r="A80" s="4" t="s">
        <v>397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398</v>
      </c>
      <c r="C81" s="6" t="s">
        <v>399</v>
      </c>
      <c r="D81" t="s">
        <v>400</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401</v>
      </c>
      <c r="C82" t="s">
        <v>402</v>
      </c>
      <c r="D82" t="s">
        <v>389</v>
      </c>
      <c r="E82" s="21">
        <f t="shared" ref="E82:AJ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ref="AK82:BB82" si="9">AK64*AK81</f>
        <v>0</v>
      </c>
      <c r="AL82" s="21">
        <f t="shared" si="9"/>
        <v>0</v>
      </c>
      <c r="AM82" s="21">
        <f t="shared" si="9"/>
        <v>0</v>
      </c>
      <c r="AN82" s="21">
        <f t="shared" si="9"/>
        <v>0</v>
      </c>
      <c r="AO82" s="21">
        <f t="shared" si="9"/>
        <v>0</v>
      </c>
      <c r="AP82" s="21">
        <f t="shared" si="9"/>
        <v>0</v>
      </c>
      <c r="AQ82" s="21">
        <f t="shared" si="9"/>
        <v>0</v>
      </c>
      <c r="AR82" s="21">
        <f t="shared" si="9"/>
        <v>0</v>
      </c>
      <c r="AS82" s="21">
        <f t="shared" si="9"/>
        <v>0</v>
      </c>
      <c r="AT82" s="21">
        <f t="shared" si="9"/>
        <v>0</v>
      </c>
      <c r="AU82" s="21">
        <f t="shared" si="9"/>
        <v>0</v>
      </c>
      <c r="AV82" s="21">
        <f t="shared" si="9"/>
        <v>0</v>
      </c>
      <c r="AW82" s="21">
        <f t="shared" si="9"/>
        <v>0</v>
      </c>
      <c r="AX82" s="21">
        <f t="shared" si="9"/>
        <v>0</v>
      </c>
      <c r="AY82" s="21">
        <f t="shared" si="9"/>
        <v>0</v>
      </c>
      <c r="AZ82" s="21">
        <f t="shared" si="9"/>
        <v>0</v>
      </c>
      <c r="BA82" s="21">
        <f t="shared" si="9"/>
        <v>0</v>
      </c>
      <c r="BB82" s="21">
        <f t="shared" si="9"/>
        <v>0</v>
      </c>
    </row>
    <row r="83" spans="1:54" outlineLevel="2">
      <c r="A83" s="8"/>
      <c r="B83" t="s">
        <v>403</v>
      </c>
      <c r="C83" t="s">
        <v>404</v>
      </c>
      <c r="D83" t="s">
        <v>389</v>
      </c>
      <c r="E83" s="21">
        <f t="shared" ref="E83:AJ83" si="10">E64-E82</f>
        <v>0</v>
      </c>
      <c r="F83" s="21">
        <f t="shared" si="10"/>
        <v>0</v>
      </c>
      <c r="G83" s="21">
        <f t="shared" si="10"/>
        <v>0</v>
      </c>
      <c r="H83" s="21">
        <f t="shared" si="10"/>
        <v>0</v>
      </c>
      <c r="I83" s="21">
        <f t="shared" si="10"/>
        <v>0</v>
      </c>
      <c r="J83" s="21">
        <f t="shared" si="10"/>
        <v>0</v>
      </c>
      <c r="K83" s="21">
        <f t="shared" si="10"/>
        <v>0</v>
      </c>
      <c r="L83" s="21">
        <f t="shared" si="10"/>
        <v>0</v>
      </c>
      <c r="M83" s="21">
        <f t="shared" si="10"/>
        <v>0</v>
      </c>
      <c r="N83" s="21">
        <f t="shared" si="10"/>
        <v>0</v>
      </c>
      <c r="O83" s="21">
        <f t="shared" si="10"/>
        <v>0</v>
      </c>
      <c r="P83" s="21">
        <f t="shared" si="10"/>
        <v>0</v>
      </c>
      <c r="Q83" s="21">
        <f t="shared" si="10"/>
        <v>0</v>
      </c>
      <c r="R83" s="21">
        <f t="shared" si="10"/>
        <v>0</v>
      </c>
      <c r="S83" s="21">
        <f t="shared" si="10"/>
        <v>0</v>
      </c>
      <c r="T83" s="21">
        <f t="shared" si="10"/>
        <v>0</v>
      </c>
      <c r="U83" s="21">
        <f t="shared" si="10"/>
        <v>0</v>
      </c>
      <c r="V83" s="21">
        <f t="shared" si="10"/>
        <v>0</v>
      </c>
      <c r="W83" s="21">
        <f t="shared" si="10"/>
        <v>0</v>
      </c>
      <c r="X83" s="21">
        <f t="shared" si="10"/>
        <v>0</v>
      </c>
      <c r="Y83" s="21">
        <f t="shared" si="10"/>
        <v>0</v>
      </c>
      <c r="Z83" s="21">
        <f t="shared" si="10"/>
        <v>0</v>
      </c>
      <c r="AA83" s="21">
        <f t="shared" si="10"/>
        <v>0</v>
      </c>
      <c r="AB83" s="21">
        <f t="shared" si="10"/>
        <v>0</v>
      </c>
      <c r="AC83" s="21">
        <f t="shared" si="10"/>
        <v>0</v>
      </c>
      <c r="AD83" s="21">
        <f t="shared" si="10"/>
        <v>0</v>
      </c>
      <c r="AE83" s="21">
        <f t="shared" si="10"/>
        <v>0</v>
      </c>
      <c r="AF83" s="21">
        <f t="shared" si="10"/>
        <v>0</v>
      </c>
      <c r="AG83" s="21">
        <f t="shared" si="10"/>
        <v>0</v>
      </c>
      <c r="AH83" s="21">
        <f t="shared" si="10"/>
        <v>0</v>
      </c>
      <c r="AI83" s="21">
        <f t="shared" si="10"/>
        <v>0</v>
      </c>
      <c r="AJ83" s="21">
        <f t="shared" si="10"/>
        <v>0</v>
      </c>
      <c r="AK83" s="21">
        <f t="shared" ref="AK83:BB83" si="11">AK64-AK82</f>
        <v>0</v>
      </c>
      <c r="AL83" s="21">
        <f t="shared" si="11"/>
        <v>0</v>
      </c>
      <c r="AM83" s="21">
        <f t="shared" si="11"/>
        <v>0</v>
      </c>
      <c r="AN83" s="21">
        <f t="shared" si="11"/>
        <v>0</v>
      </c>
      <c r="AO83" s="21">
        <f t="shared" si="11"/>
        <v>0</v>
      </c>
      <c r="AP83" s="21">
        <f t="shared" si="11"/>
        <v>0</v>
      </c>
      <c r="AQ83" s="21">
        <f t="shared" si="11"/>
        <v>0</v>
      </c>
      <c r="AR83" s="21">
        <f t="shared" si="11"/>
        <v>0</v>
      </c>
      <c r="AS83" s="21">
        <f t="shared" si="11"/>
        <v>0</v>
      </c>
      <c r="AT83" s="21">
        <f t="shared" si="11"/>
        <v>0</v>
      </c>
      <c r="AU83" s="21">
        <f t="shared" si="11"/>
        <v>0</v>
      </c>
      <c r="AV83" s="21">
        <f t="shared" si="11"/>
        <v>0</v>
      </c>
      <c r="AW83" s="21">
        <f t="shared" si="11"/>
        <v>0</v>
      </c>
      <c r="AX83" s="21">
        <f t="shared" si="11"/>
        <v>0</v>
      </c>
      <c r="AY83" s="21">
        <f t="shared" si="11"/>
        <v>0</v>
      </c>
      <c r="AZ83" s="21">
        <f t="shared" si="11"/>
        <v>0</v>
      </c>
      <c r="BA83" s="21">
        <f t="shared" si="11"/>
        <v>0</v>
      </c>
      <c r="BB83" s="21">
        <f t="shared" si="11"/>
        <v>0</v>
      </c>
    </row>
    <row r="84" spans="1:54" ht="15.5" hidden="1" outlineLevel="3">
      <c r="A84" s="8"/>
      <c r="B84" t="s">
        <v>405</v>
      </c>
      <c r="C84" t="s">
        <v>406</v>
      </c>
      <c r="D84" t="s">
        <v>389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407</v>
      </c>
      <c r="C85" t="s">
        <v>408</v>
      </c>
      <c r="D85" t="s">
        <v>389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409</v>
      </c>
      <c r="C86" t="s">
        <v>410</v>
      </c>
      <c r="D86" t="s">
        <v>389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411</v>
      </c>
      <c r="C87" t="s">
        <v>412</v>
      </c>
      <c r="D87" t="s">
        <v>389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413</v>
      </c>
      <c r="C88" t="s">
        <v>414</v>
      </c>
      <c r="D88" t="s">
        <v>389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415</v>
      </c>
      <c r="C89" t="s">
        <v>416</v>
      </c>
      <c r="D89" t="s">
        <v>389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417</v>
      </c>
      <c r="C90" t="s">
        <v>418</v>
      </c>
      <c r="D90" t="s">
        <v>389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419</v>
      </c>
      <c r="C91" t="s">
        <v>420</v>
      </c>
      <c r="D91" t="s">
        <v>389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421</v>
      </c>
      <c r="C92" t="s">
        <v>422</v>
      </c>
      <c r="D92" t="s">
        <v>389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423</v>
      </c>
      <c r="C93" t="s">
        <v>424</v>
      </c>
      <c r="D93" t="s">
        <v>389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425</v>
      </c>
      <c r="C94" t="s">
        <v>426</v>
      </c>
      <c r="D94" t="s">
        <v>389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427</v>
      </c>
      <c r="C95" t="s">
        <v>428</v>
      </c>
      <c r="D95" t="s">
        <v>389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429</v>
      </c>
      <c r="C96" t="s">
        <v>430</v>
      </c>
      <c r="D96" t="s">
        <v>389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431</v>
      </c>
      <c r="C97" t="s">
        <v>432</v>
      </c>
      <c r="D97" t="s">
        <v>389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433</v>
      </c>
      <c r="C98" t="s">
        <v>434</v>
      </c>
      <c r="D98" t="s">
        <v>389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435</v>
      </c>
      <c r="C99" t="s">
        <v>436</v>
      </c>
      <c r="D99" t="s">
        <v>389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437</v>
      </c>
      <c r="C100" t="s">
        <v>438</v>
      </c>
      <c r="D100" t="s">
        <v>389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439</v>
      </c>
      <c r="C101" t="s">
        <v>440</v>
      </c>
      <c r="D101" t="s">
        <v>389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441</v>
      </c>
      <c r="C102" t="s">
        <v>442</v>
      </c>
      <c r="D102" t="s">
        <v>389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443</v>
      </c>
      <c r="C103" t="s">
        <v>444</v>
      </c>
      <c r="D103" t="s">
        <v>389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445</v>
      </c>
      <c r="C104" t="s">
        <v>446</v>
      </c>
      <c r="D104" t="s">
        <v>389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447</v>
      </c>
      <c r="C105" t="s">
        <v>448</v>
      </c>
      <c r="D105" t="s">
        <v>389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449</v>
      </c>
      <c r="C106" t="s">
        <v>450</v>
      </c>
      <c r="D106" t="s">
        <v>389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451</v>
      </c>
      <c r="C107" t="s">
        <v>452</v>
      </c>
      <c r="D107" t="s">
        <v>389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453</v>
      </c>
      <c r="C128" t="s">
        <v>454</v>
      </c>
      <c r="D128" t="s">
        <v>389</v>
      </c>
      <c r="E128" s="21">
        <f>SUM(E84:E127)</f>
        <v>0</v>
      </c>
      <c r="F128" s="21">
        <f t="shared" ref="F128:AW128" si="12">SUM(F84:F127)</f>
        <v>0</v>
      </c>
      <c r="G128" s="21">
        <f t="shared" si="12"/>
        <v>0</v>
      </c>
      <c r="H128" s="21">
        <f t="shared" si="12"/>
        <v>0</v>
      </c>
      <c r="I128" s="21">
        <f t="shared" si="12"/>
        <v>0</v>
      </c>
      <c r="J128" s="21">
        <f t="shared" si="12"/>
        <v>0</v>
      </c>
      <c r="K128" s="21">
        <f t="shared" si="12"/>
        <v>0</v>
      </c>
      <c r="L128" s="21">
        <f t="shared" si="12"/>
        <v>0</v>
      </c>
      <c r="M128" s="21">
        <f t="shared" si="12"/>
        <v>0</v>
      </c>
      <c r="N128" s="21">
        <f t="shared" si="12"/>
        <v>0</v>
      </c>
      <c r="O128" s="21">
        <f t="shared" si="12"/>
        <v>0</v>
      </c>
      <c r="P128" s="21">
        <f t="shared" si="12"/>
        <v>0</v>
      </c>
      <c r="Q128" s="21">
        <f t="shared" si="12"/>
        <v>0</v>
      </c>
      <c r="R128" s="21">
        <f t="shared" si="12"/>
        <v>0</v>
      </c>
      <c r="S128" s="21">
        <f t="shared" si="12"/>
        <v>0</v>
      </c>
      <c r="T128" s="21">
        <f t="shared" si="12"/>
        <v>0</v>
      </c>
      <c r="U128" s="21">
        <f t="shared" si="12"/>
        <v>0</v>
      </c>
      <c r="V128" s="21">
        <f t="shared" si="12"/>
        <v>0</v>
      </c>
      <c r="W128" s="21">
        <f t="shared" si="12"/>
        <v>0</v>
      </c>
      <c r="X128" s="21">
        <f t="shared" si="12"/>
        <v>0</v>
      </c>
      <c r="Y128" s="21">
        <f t="shared" si="12"/>
        <v>0</v>
      </c>
      <c r="Z128" s="21">
        <f t="shared" si="12"/>
        <v>0</v>
      </c>
      <c r="AA128" s="21">
        <f t="shared" si="12"/>
        <v>0</v>
      </c>
      <c r="AB128" s="21">
        <f t="shared" si="12"/>
        <v>0</v>
      </c>
      <c r="AC128" s="21">
        <f t="shared" si="12"/>
        <v>0</v>
      </c>
      <c r="AD128" s="21">
        <f t="shared" si="12"/>
        <v>0</v>
      </c>
      <c r="AE128" s="21">
        <f t="shared" si="12"/>
        <v>0</v>
      </c>
      <c r="AF128" s="21">
        <f t="shared" si="12"/>
        <v>0</v>
      </c>
      <c r="AG128" s="21">
        <f t="shared" si="12"/>
        <v>0</v>
      </c>
      <c r="AH128" s="21">
        <f t="shared" si="12"/>
        <v>0</v>
      </c>
      <c r="AI128" s="21">
        <f t="shared" si="12"/>
        <v>0</v>
      </c>
      <c r="AJ128" s="21">
        <f t="shared" si="12"/>
        <v>0</v>
      </c>
      <c r="AK128" s="21">
        <f t="shared" si="12"/>
        <v>0</v>
      </c>
      <c r="AL128" s="21">
        <f t="shared" si="12"/>
        <v>0</v>
      </c>
      <c r="AM128" s="21">
        <f t="shared" si="12"/>
        <v>0</v>
      </c>
      <c r="AN128" s="21">
        <f t="shared" si="12"/>
        <v>0</v>
      </c>
      <c r="AO128" s="21">
        <f t="shared" si="12"/>
        <v>0</v>
      </c>
      <c r="AP128" s="21">
        <f t="shared" si="12"/>
        <v>0</v>
      </c>
      <c r="AQ128" s="21">
        <f t="shared" si="12"/>
        <v>0</v>
      </c>
      <c r="AR128" s="21">
        <f t="shared" si="12"/>
        <v>0</v>
      </c>
      <c r="AS128" s="21">
        <f t="shared" si="12"/>
        <v>0</v>
      </c>
      <c r="AT128" s="21">
        <f t="shared" si="12"/>
        <v>0</v>
      </c>
      <c r="AU128" s="21">
        <f t="shared" si="12"/>
        <v>0</v>
      </c>
      <c r="AV128" s="21">
        <f t="shared" si="12"/>
        <v>0</v>
      </c>
      <c r="AW128" s="21">
        <f t="shared" si="12"/>
        <v>0</v>
      </c>
      <c r="AX128" s="21">
        <f>SUM(AX84:AX127)</f>
        <v>0</v>
      </c>
      <c r="AY128" s="21">
        <f>SUM(AY84:AY127)</f>
        <v>0</v>
      </c>
      <c r="AZ128" s="21">
        <f>SUM(AZ84:AZ127)</f>
        <v>0</v>
      </c>
      <c r="BA128" s="21">
        <f>SUM(BA84:BA127)</f>
        <v>0</v>
      </c>
      <c r="BB128" s="21">
        <f>SUM(BB84:BB127)</f>
        <v>0</v>
      </c>
    </row>
    <row r="129" spans="1:54" ht="15" customHeight="1" outlineLevel="2">
      <c r="A129" s="8"/>
      <c r="B129" t="s">
        <v>455</v>
      </c>
      <c r="C129" t="s">
        <v>456</v>
      </c>
      <c r="D129" t="s">
        <v>389</v>
      </c>
      <c r="E129" s="21">
        <v>0</v>
      </c>
      <c r="F129" s="21">
        <f>E131</f>
        <v>0</v>
      </c>
      <c r="G129" s="21">
        <f t="shared" ref="G129:AW129" si="13">F131</f>
        <v>0</v>
      </c>
      <c r="H129" s="21">
        <f t="shared" si="13"/>
        <v>0</v>
      </c>
      <c r="I129" s="21">
        <f t="shared" si="13"/>
        <v>0</v>
      </c>
      <c r="J129" s="21">
        <f t="shared" si="13"/>
        <v>0</v>
      </c>
      <c r="K129" s="21">
        <f t="shared" si="13"/>
        <v>0</v>
      </c>
      <c r="L129" s="21">
        <f t="shared" si="13"/>
        <v>0</v>
      </c>
      <c r="M129" s="21">
        <f t="shared" si="13"/>
        <v>0</v>
      </c>
      <c r="N129" s="21">
        <f t="shared" si="13"/>
        <v>0</v>
      </c>
      <c r="O129" s="21">
        <f t="shared" si="13"/>
        <v>0</v>
      </c>
      <c r="P129" s="21">
        <f t="shared" si="13"/>
        <v>0</v>
      </c>
      <c r="Q129" s="21">
        <f t="shared" si="13"/>
        <v>0</v>
      </c>
      <c r="R129" s="21">
        <f t="shared" si="13"/>
        <v>0</v>
      </c>
      <c r="S129" s="21">
        <f t="shared" si="13"/>
        <v>0</v>
      </c>
      <c r="T129" s="21">
        <f t="shared" si="13"/>
        <v>0</v>
      </c>
      <c r="U129" s="21">
        <f t="shared" si="13"/>
        <v>0</v>
      </c>
      <c r="V129" s="21">
        <f t="shared" si="13"/>
        <v>0</v>
      </c>
      <c r="W129" s="21">
        <f t="shared" si="13"/>
        <v>0</v>
      </c>
      <c r="X129" s="21">
        <f t="shared" si="13"/>
        <v>0</v>
      </c>
      <c r="Y129" s="21">
        <f t="shared" si="13"/>
        <v>0</v>
      </c>
      <c r="Z129" s="21">
        <f t="shared" si="13"/>
        <v>0</v>
      </c>
      <c r="AA129" s="21">
        <f t="shared" si="13"/>
        <v>0</v>
      </c>
      <c r="AB129" s="21">
        <f t="shared" si="13"/>
        <v>0</v>
      </c>
      <c r="AC129" s="21">
        <f t="shared" si="13"/>
        <v>0</v>
      </c>
      <c r="AD129" s="21">
        <f t="shared" si="13"/>
        <v>0</v>
      </c>
      <c r="AE129" s="21">
        <f t="shared" si="13"/>
        <v>0</v>
      </c>
      <c r="AF129" s="21">
        <f t="shared" si="13"/>
        <v>0</v>
      </c>
      <c r="AG129" s="21">
        <f t="shared" si="13"/>
        <v>0</v>
      </c>
      <c r="AH129" s="21">
        <f t="shared" si="13"/>
        <v>0</v>
      </c>
      <c r="AI129" s="21">
        <f t="shared" si="13"/>
        <v>0</v>
      </c>
      <c r="AJ129" s="21">
        <f t="shared" si="13"/>
        <v>0</v>
      </c>
      <c r="AK129" s="21">
        <f t="shared" si="13"/>
        <v>0</v>
      </c>
      <c r="AL129" s="21">
        <f t="shared" si="13"/>
        <v>0</v>
      </c>
      <c r="AM129" s="21">
        <f t="shared" si="13"/>
        <v>0</v>
      </c>
      <c r="AN129" s="21">
        <f t="shared" si="13"/>
        <v>0</v>
      </c>
      <c r="AO129" s="21">
        <f t="shared" si="13"/>
        <v>0</v>
      </c>
      <c r="AP129" s="21">
        <f t="shared" si="13"/>
        <v>0</v>
      </c>
      <c r="AQ129" s="21">
        <f t="shared" si="13"/>
        <v>0</v>
      </c>
      <c r="AR129" s="21">
        <f t="shared" si="13"/>
        <v>0</v>
      </c>
      <c r="AS129" s="21">
        <f t="shared" si="13"/>
        <v>0</v>
      </c>
      <c r="AT129" s="21">
        <f t="shared" si="13"/>
        <v>0</v>
      </c>
      <c r="AU129" s="21">
        <f t="shared" si="13"/>
        <v>0</v>
      </c>
      <c r="AV129" s="21">
        <f t="shared" si="13"/>
        <v>0</v>
      </c>
      <c r="AW129" s="21">
        <f t="shared" si="13"/>
        <v>0</v>
      </c>
      <c r="AX129" s="21">
        <f>AW131</f>
        <v>0</v>
      </c>
      <c r="AY129" s="21">
        <f>AX131</f>
        <v>0</v>
      </c>
      <c r="AZ129" s="21">
        <f>AY131</f>
        <v>0</v>
      </c>
      <c r="BA129" s="21">
        <f>AZ131</f>
        <v>0</v>
      </c>
      <c r="BB129" s="21">
        <f>BA131</f>
        <v>0</v>
      </c>
    </row>
    <row r="130" spans="1:54" ht="15" customHeight="1" outlineLevel="2">
      <c r="A130" s="8"/>
      <c r="B130" t="s">
        <v>457</v>
      </c>
      <c r="C130" t="s">
        <v>458</v>
      </c>
      <c r="D130" t="s">
        <v>389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459</v>
      </c>
      <c r="C131" t="s">
        <v>460</v>
      </c>
      <c r="D131" t="s">
        <v>389</v>
      </c>
      <c r="E131" s="21">
        <f t="shared" ref="E131:AJ131" si="14">E82-E128+E129</f>
        <v>0</v>
      </c>
      <c r="F131" s="21">
        <f t="shared" si="14"/>
        <v>0</v>
      </c>
      <c r="G131" s="21">
        <f t="shared" si="14"/>
        <v>0</v>
      </c>
      <c r="H131" s="21">
        <f t="shared" si="14"/>
        <v>0</v>
      </c>
      <c r="I131" s="21">
        <f t="shared" si="14"/>
        <v>0</v>
      </c>
      <c r="J131" s="21">
        <f t="shared" si="14"/>
        <v>0</v>
      </c>
      <c r="K131" s="21">
        <f t="shared" si="14"/>
        <v>0</v>
      </c>
      <c r="L131" s="21">
        <f t="shared" si="14"/>
        <v>0</v>
      </c>
      <c r="M131" s="21">
        <f t="shared" si="14"/>
        <v>0</v>
      </c>
      <c r="N131" s="21">
        <f t="shared" si="14"/>
        <v>0</v>
      </c>
      <c r="O131" s="21">
        <f t="shared" si="14"/>
        <v>0</v>
      </c>
      <c r="P131" s="21">
        <f t="shared" si="14"/>
        <v>0</v>
      </c>
      <c r="Q131" s="21">
        <f t="shared" si="14"/>
        <v>0</v>
      </c>
      <c r="R131" s="21">
        <f t="shared" si="14"/>
        <v>0</v>
      </c>
      <c r="S131" s="21">
        <f t="shared" si="14"/>
        <v>0</v>
      </c>
      <c r="T131" s="21">
        <f t="shared" si="14"/>
        <v>0</v>
      </c>
      <c r="U131" s="21">
        <f t="shared" si="14"/>
        <v>0</v>
      </c>
      <c r="V131" s="21">
        <f t="shared" si="14"/>
        <v>0</v>
      </c>
      <c r="W131" s="21">
        <f t="shared" si="14"/>
        <v>0</v>
      </c>
      <c r="X131" s="21">
        <f t="shared" si="14"/>
        <v>0</v>
      </c>
      <c r="Y131" s="21">
        <f t="shared" si="14"/>
        <v>0</v>
      </c>
      <c r="Z131" s="21">
        <f t="shared" si="14"/>
        <v>0</v>
      </c>
      <c r="AA131" s="21">
        <f t="shared" si="14"/>
        <v>0</v>
      </c>
      <c r="AB131" s="21">
        <f t="shared" si="14"/>
        <v>0</v>
      </c>
      <c r="AC131" s="21">
        <f t="shared" si="14"/>
        <v>0</v>
      </c>
      <c r="AD131" s="21">
        <f t="shared" si="14"/>
        <v>0</v>
      </c>
      <c r="AE131" s="21">
        <f t="shared" si="14"/>
        <v>0</v>
      </c>
      <c r="AF131" s="21">
        <f t="shared" si="14"/>
        <v>0</v>
      </c>
      <c r="AG131" s="21">
        <f t="shared" si="14"/>
        <v>0</v>
      </c>
      <c r="AH131" s="21">
        <f t="shared" si="14"/>
        <v>0</v>
      </c>
      <c r="AI131" s="21">
        <f t="shared" si="14"/>
        <v>0</v>
      </c>
      <c r="AJ131" s="21">
        <f t="shared" si="14"/>
        <v>0</v>
      </c>
      <c r="AK131" s="21">
        <f t="shared" ref="AK131:BB131" si="15">AK82-AK128+AK129</f>
        <v>0</v>
      </c>
      <c r="AL131" s="21">
        <f t="shared" si="15"/>
        <v>0</v>
      </c>
      <c r="AM131" s="21">
        <f t="shared" si="15"/>
        <v>0</v>
      </c>
      <c r="AN131" s="21">
        <f t="shared" si="15"/>
        <v>0</v>
      </c>
      <c r="AO131" s="21">
        <f t="shared" si="15"/>
        <v>0</v>
      </c>
      <c r="AP131" s="21">
        <f t="shared" si="15"/>
        <v>0</v>
      </c>
      <c r="AQ131" s="21">
        <f t="shared" si="15"/>
        <v>0</v>
      </c>
      <c r="AR131" s="21">
        <f t="shared" si="15"/>
        <v>0</v>
      </c>
      <c r="AS131" s="21">
        <f t="shared" si="15"/>
        <v>0</v>
      </c>
      <c r="AT131" s="21">
        <f t="shared" si="15"/>
        <v>0</v>
      </c>
      <c r="AU131" s="21">
        <f t="shared" si="15"/>
        <v>0</v>
      </c>
      <c r="AV131" s="21">
        <f t="shared" si="15"/>
        <v>0</v>
      </c>
      <c r="AW131" s="21">
        <f t="shared" si="15"/>
        <v>0</v>
      </c>
      <c r="AX131" s="21">
        <f t="shared" si="15"/>
        <v>0</v>
      </c>
      <c r="AY131" s="21">
        <f t="shared" si="15"/>
        <v>0</v>
      </c>
      <c r="AZ131" s="21">
        <f t="shared" si="15"/>
        <v>0</v>
      </c>
      <c r="BA131" s="21">
        <f t="shared" si="15"/>
        <v>0</v>
      </c>
      <c r="BB131" s="21">
        <f t="shared" si="15"/>
        <v>0</v>
      </c>
    </row>
    <row r="132" spans="1:54" ht="14.5" outlineLevel="2">
      <c r="A132" s="8"/>
      <c r="B132" t="s">
        <v>461</v>
      </c>
      <c r="C132" t="s">
        <v>462</v>
      </c>
      <c r="D132" t="s">
        <v>389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463</v>
      </c>
      <c r="C133" s="7" t="s">
        <v>464</v>
      </c>
      <c r="D133" s="7" t="s">
        <v>389</v>
      </c>
      <c r="E133" s="21">
        <f>E128+E132</f>
        <v>0</v>
      </c>
      <c r="F133" s="21">
        <f t="shared" ref="F133:BB133" si="16">F128+F132</f>
        <v>0</v>
      </c>
      <c r="G133" s="21">
        <f t="shared" si="16"/>
        <v>0</v>
      </c>
      <c r="H133" s="21">
        <f t="shared" si="16"/>
        <v>0</v>
      </c>
      <c r="I133" s="21">
        <f t="shared" si="16"/>
        <v>0</v>
      </c>
      <c r="J133" s="21">
        <f t="shared" si="16"/>
        <v>0</v>
      </c>
      <c r="K133" s="21">
        <f t="shared" si="16"/>
        <v>0</v>
      </c>
      <c r="L133" s="21">
        <f t="shared" si="16"/>
        <v>0</v>
      </c>
      <c r="M133" s="21">
        <f t="shared" si="16"/>
        <v>0</v>
      </c>
      <c r="N133" s="21">
        <f t="shared" si="16"/>
        <v>0</v>
      </c>
      <c r="O133" s="21">
        <f t="shared" si="16"/>
        <v>0</v>
      </c>
      <c r="P133" s="21">
        <f t="shared" si="16"/>
        <v>0</v>
      </c>
      <c r="Q133" s="21">
        <f t="shared" si="16"/>
        <v>0</v>
      </c>
      <c r="R133" s="21">
        <f t="shared" si="16"/>
        <v>0</v>
      </c>
      <c r="S133" s="21">
        <f t="shared" si="16"/>
        <v>0</v>
      </c>
      <c r="T133" s="21">
        <f t="shared" si="16"/>
        <v>0</v>
      </c>
      <c r="U133" s="21">
        <f t="shared" si="16"/>
        <v>0</v>
      </c>
      <c r="V133" s="21">
        <f t="shared" si="16"/>
        <v>0</v>
      </c>
      <c r="W133" s="21">
        <f t="shared" si="16"/>
        <v>0</v>
      </c>
      <c r="X133" s="21">
        <f t="shared" si="16"/>
        <v>0</v>
      </c>
      <c r="Y133" s="21">
        <f t="shared" si="16"/>
        <v>0</v>
      </c>
      <c r="Z133" s="21">
        <f t="shared" si="16"/>
        <v>0</v>
      </c>
      <c r="AA133" s="21">
        <f t="shared" si="16"/>
        <v>0</v>
      </c>
      <c r="AB133" s="21">
        <f t="shared" si="16"/>
        <v>0</v>
      </c>
      <c r="AC133" s="21">
        <f t="shared" si="16"/>
        <v>0</v>
      </c>
      <c r="AD133" s="21">
        <f t="shared" si="16"/>
        <v>0</v>
      </c>
      <c r="AE133" s="21">
        <f t="shared" si="16"/>
        <v>0</v>
      </c>
      <c r="AF133" s="21">
        <f t="shared" si="16"/>
        <v>0</v>
      </c>
      <c r="AG133" s="21">
        <f t="shared" si="16"/>
        <v>0</v>
      </c>
      <c r="AH133" s="21">
        <f t="shared" si="16"/>
        <v>0</v>
      </c>
      <c r="AI133" s="21">
        <f t="shared" si="16"/>
        <v>0</v>
      </c>
      <c r="AJ133" s="21">
        <f t="shared" si="16"/>
        <v>0</v>
      </c>
      <c r="AK133" s="21">
        <f t="shared" si="16"/>
        <v>0</v>
      </c>
      <c r="AL133" s="21">
        <f t="shared" si="16"/>
        <v>0</v>
      </c>
      <c r="AM133" s="21">
        <f t="shared" si="16"/>
        <v>0</v>
      </c>
      <c r="AN133" s="21">
        <f t="shared" si="16"/>
        <v>0</v>
      </c>
      <c r="AO133" s="21">
        <f t="shared" si="16"/>
        <v>0</v>
      </c>
      <c r="AP133" s="21">
        <f t="shared" si="16"/>
        <v>0</v>
      </c>
      <c r="AQ133" s="21">
        <f t="shared" si="16"/>
        <v>0</v>
      </c>
      <c r="AR133" s="21">
        <f t="shared" si="16"/>
        <v>0</v>
      </c>
      <c r="AS133" s="21">
        <f t="shared" si="16"/>
        <v>0</v>
      </c>
      <c r="AT133" s="21">
        <f t="shared" si="16"/>
        <v>0</v>
      </c>
      <c r="AU133" s="21">
        <f t="shared" si="16"/>
        <v>0</v>
      </c>
      <c r="AV133" s="21">
        <f t="shared" si="16"/>
        <v>0</v>
      </c>
      <c r="AW133" s="21">
        <f t="shared" si="16"/>
        <v>0</v>
      </c>
      <c r="AX133" s="21">
        <f t="shared" si="16"/>
        <v>0</v>
      </c>
      <c r="AY133" s="21">
        <f t="shared" si="16"/>
        <v>0</v>
      </c>
      <c r="AZ133" s="21">
        <f t="shared" si="16"/>
        <v>0</v>
      </c>
      <c r="BA133" s="21">
        <f t="shared" si="16"/>
        <v>0</v>
      </c>
      <c r="BB133" s="21">
        <f t="shared" si="16"/>
        <v>0</v>
      </c>
    </row>
    <row r="134" spans="1:54" ht="14" outlineLevel="2" thickBot="1">
      <c r="A134" s="139"/>
      <c r="B134" s="142" t="s">
        <v>465</v>
      </c>
      <c r="C134" s="143"/>
      <c r="D134" s="243"/>
      <c r="E134" s="245">
        <f t="shared" ref="E134:AJ134" si="17">E83+E77+E71</f>
        <v>-1.0471060358164734</v>
      </c>
      <c r="F134" s="245">
        <f t="shared" si="17"/>
        <v>-1.0567016103785571</v>
      </c>
      <c r="G134" s="245">
        <f t="shared" si="17"/>
        <v>-1.0663719874656132</v>
      </c>
      <c r="H134" s="245">
        <f t="shared" si="17"/>
        <v>-1.0761499466037077</v>
      </c>
      <c r="I134" s="245">
        <f t="shared" si="17"/>
        <v>-1.0859986711805123</v>
      </c>
      <c r="J134" s="245">
        <f t="shared" si="17"/>
        <v>-1.0959309900648648</v>
      </c>
      <c r="K134" s="245">
        <f t="shared" si="17"/>
        <v>-1.1069537004607473</v>
      </c>
      <c r="L134" s="245">
        <f t="shared" si="17"/>
        <v>-1.1180873610499225</v>
      </c>
      <c r="M134" s="245">
        <f t="shared" si="17"/>
        <v>-1.1293330903368946</v>
      </c>
      <c r="N134" s="245">
        <f t="shared" si="17"/>
        <v>-1.140692018136684</v>
      </c>
      <c r="O134" s="245">
        <f t="shared" si="17"/>
        <v>-1.1521652856900289</v>
      </c>
      <c r="P134" s="245">
        <f t="shared" si="17"/>
        <v>-1.1637540457795403</v>
      </c>
      <c r="Q134" s="245">
        <f t="shared" si="17"/>
        <v>-1.1754594628472002</v>
      </c>
      <c r="R134" s="245">
        <f t="shared" si="17"/>
        <v>-1.1872827131130486</v>
      </c>
      <c r="S134" s="245">
        <f t="shared" si="17"/>
        <v>-1.1992249846950527</v>
      </c>
      <c r="T134" s="245">
        <f t="shared" si="17"/>
        <v>-1.2112874777302209</v>
      </c>
      <c r="U134" s="245">
        <f t="shared" si="17"/>
        <v>-1.2234714044970234</v>
      </c>
      <c r="V134" s="245">
        <f t="shared" si="17"/>
        <v>-1.2357779895389884</v>
      </c>
      <c r="W134" s="245">
        <f t="shared" si="17"/>
        <v>-1.2482084697895885</v>
      </c>
      <c r="X134" s="245">
        <f t="shared" si="17"/>
        <v>-1.2607640946985128</v>
      </c>
      <c r="Y134" s="245">
        <f t="shared" si="17"/>
        <v>-1.2734461263591692</v>
      </c>
      <c r="Z134" s="245">
        <f t="shared" si="17"/>
        <v>-1.2862558396373638</v>
      </c>
      <c r="AA134" s="245">
        <f t="shared" si="17"/>
        <v>-1.2991945223016399</v>
      </c>
      <c r="AB134" s="245">
        <f t="shared" si="17"/>
        <v>-1.3122634751546505</v>
      </c>
      <c r="AC134" s="245">
        <f t="shared" si="17"/>
        <v>-1.3254640121660159</v>
      </c>
      <c r="AD134" s="245">
        <f t="shared" si="17"/>
        <v>-1.3387974606066779</v>
      </c>
      <c r="AE134" s="245">
        <f t="shared" si="17"/>
        <v>-1.3522651611842775</v>
      </c>
      <c r="AF134" s="245">
        <f t="shared" si="17"/>
        <v>-1.3658684681803772</v>
      </c>
      <c r="AG134" s="245">
        <f t="shared" si="17"/>
        <v>-1.3796087495887914</v>
      </c>
      <c r="AH134" s="245">
        <f t="shared" si="17"/>
        <v>-1.3934873872554165</v>
      </c>
      <c r="AI134" s="245">
        <f t="shared" si="17"/>
        <v>-1.4075057770196913</v>
      </c>
      <c r="AJ134" s="245">
        <f t="shared" si="17"/>
        <v>-1.4216653288571637</v>
      </c>
      <c r="AK134" s="245">
        <f t="shared" ref="AK134:BB134" si="18">AK83+AK77+AK71</f>
        <v>-1.4359674670238807</v>
      </c>
      <c r="AL134" s="245">
        <f t="shared" si="18"/>
        <v>-1.4504136302021087</v>
      </c>
      <c r="AM134" s="245">
        <f t="shared" si="18"/>
        <v>-1.4650052716475699</v>
      </c>
      <c r="AN134" s="245">
        <f t="shared" si="18"/>
        <v>-1.4797438593381844</v>
      </c>
      <c r="AO134" s="245">
        <f t="shared" si="18"/>
        <v>-1.4946308761244467</v>
      </c>
      <c r="AP134" s="245">
        <f t="shared" si="18"/>
        <v>-1.5096678198812574</v>
      </c>
      <c r="AQ134" s="245">
        <f t="shared" si="18"/>
        <v>-1.5248562036614322</v>
      </c>
      <c r="AR134" s="245">
        <f t="shared" si="18"/>
        <v>-1.5401975558506871</v>
      </c>
      <c r="AS134" s="245">
        <f t="shared" si="18"/>
        <v>-1.5556934203243853</v>
      </c>
      <c r="AT134" s="245">
        <f t="shared" si="18"/>
        <v>-1.5713453566056321</v>
      </c>
      <c r="AU134" s="245">
        <f t="shared" si="18"/>
        <v>-1.5871549400254308</v>
      </c>
      <c r="AV134" s="245">
        <f t="shared" si="18"/>
        <v>-1.6031237618841081</v>
      </c>
      <c r="AW134" s="245">
        <f t="shared" si="18"/>
        <v>-1.6192534296146197</v>
      </c>
      <c r="AX134" s="245">
        <f t="shared" si="18"/>
        <v>-1.6355455669475145</v>
      </c>
      <c r="AY134" s="245">
        <f t="shared" si="18"/>
        <v>-1.6520018140776083</v>
      </c>
      <c r="AZ134" s="245">
        <f t="shared" si="18"/>
        <v>-1.6686238278323986</v>
      </c>
      <c r="BA134" s="245">
        <f t="shared" si="18"/>
        <v>-1.6854132818422127</v>
      </c>
      <c r="BB134" s="245">
        <f t="shared" si="18"/>
        <v>-1.7023716689340347</v>
      </c>
    </row>
    <row r="135" spans="1:54" ht="14" outlineLevel="2" thickBot="1">
      <c r="A135" s="138"/>
      <c r="B135" s="140" t="s">
        <v>466</v>
      </c>
      <c r="C135" s="141"/>
      <c r="D135" s="244"/>
      <c r="E135" s="245">
        <f>E133+E134</f>
        <v>-1.0471060358164734</v>
      </c>
      <c r="F135" s="245">
        <f t="shared" ref="F135:AW135" si="19">F133+F134</f>
        <v>-1.0567016103785571</v>
      </c>
      <c r="G135" s="245">
        <f t="shared" si="19"/>
        <v>-1.0663719874656132</v>
      </c>
      <c r="H135" s="245">
        <f t="shared" si="19"/>
        <v>-1.0761499466037077</v>
      </c>
      <c r="I135" s="245">
        <f t="shared" si="19"/>
        <v>-1.0859986711805123</v>
      </c>
      <c r="J135" s="245">
        <f t="shared" si="19"/>
        <v>-1.0959309900648648</v>
      </c>
      <c r="K135" s="245">
        <f t="shared" si="19"/>
        <v>-1.1069537004607473</v>
      </c>
      <c r="L135" s="245">
        <f t="shared" si="19"/>
        <v>-1.1180873610499225</v>
      </c>
      <c r="M135" s="245">
        <f t="shared" si="19"/>
        <v>-1.1293330903368946</v>
      </c>
      <c r="N135" s="245">
        <f t="shared" si="19"/>
        <v>-1.140692018136684</v>
      </c>
      <c r="O135" s="245">
        <f t="shared" si="19"/>
        <v>-1.1521652856900289</v>
      </c>
      <c r="P135" s="245">
        <f t="shared" si="19"/>
        <v>-1.1637540457795403</v>
      </c>
      <c r="Q135" s="245">
        <f t="shared" si="19"/>
        <v>-1.1754594628472002</v>
      </c>
      <c r="R135" s="245">
        <f t="shared" si="19"/>
        <v>-1.1872827131130486</v>
      </c>
      <c r="S135" s="245">
        <f t="shared" si="19"/>
        <v>-1.1992249846950527</v>
      </c>
      <c r="T135" s="245">
        <f t="shared" si="19"/>
        <v>-1.2112874777302209</v>
      </c>
      <c r="U135" s="245">
        <f t="shared" si="19"/>
        <v>-1.2234714044970234</v>
      </c>
      <c r="V135" s="245">
        <f t="shared" si="19"/>
        <v>-1.2357779895389884</v>
      </c>
      <c r="W135" s="245">
        <f t="shared" si="19"/>
        <v>-1.2482084697895885</v>
      </c>
      <c r="X135" s="245">
        <f t="shared" si="19"/>
        <v>-1.2607640946985128</v>
      </c>
      <c r="Y135" s="245">
        <f t="shared" si="19"/>
        <v>-1.2734461263591692</v>
      </c>
      <c r="Z135" s="245">
        <f t="shared" si="19"/>
        <v>-1.2862558396373638</v>
      </c>
      <c r="AA135" s="245">
        <f t="shared" si="19"/>
        <v>-1.2991945223016399</v>
      </c>
      <c r="AB135" s="245">
        <f t="shared" si="19"/>
        <v>-1.3122634751546505</v>
      </c>
      <c r="AC135" s="245">
        <f t="shared" si="19"/>
        <v>-1.3254640121660159</v>
      </c>
      <c r="AD135" s="245">
        <f t="shared" si="19"/>
        <v>-1.3387974606066779</v>
      </c>
      <c r="AE135" s="245">
        <f t="shared" si="19"/>
        <v>-1.3522651611842775</v>
      </c>
      <c r="AF135" s="245">
        <f t="shared" si="19"/>
        <v>-1.3658684681803772</v>
      </c>
      <c r="AG135" s="245">
        <f t="shared" si="19"/>
        <v>-1.3796087495887914</v>
      </c>
      <c r="AH135" s="245">
        <f t="shared" si="19"/>
        <v>-1.3934873872554165</v>
      </c>
      <c r="AI135" s="245">
        <f t="shared" si="19"/>
        <v>-1.4075057770196913</v>
      </c>
      <c r="AJ135" s="245">
        <f t="shared" si="19"/>
        <v>-1.4216653288571637</v>
      </c>
      <c r="AK135" s="245">
        <f t="shared" si="19"/>
        <v>-1.4359674670238807</v>
      </c>
      <c r="AL135" s="245">
        <f t="shared" si="19"/>
        <v>-1.4504136302021087</v>
      </c>
      <c r="AM135" s="245">
        <f t="shared" si="19"/>
        <v>-1.4650052716475699</v>
      </c>
      <c r="AN135" s="245">
        <f t="shared" si="19"/>
        <v>-1.4797438593381844</v>
      </c>
      <c r="AO135" s="245">
        <f t="shared" si="19"/>
        <v>-1.4946308761244467</v>
      </c>
      <c r="AP135" s="245">
        <f t="shared" si="19"/>
        <v>-1.5096678198812574</v>
      </c>
      <c r="AQ135" s="245">
        <f t="shared" si="19"/>
        <v>-1.5248562036614322</v>
      </c>
      <c r="AR135" s="245">
        <f t="shared" si="19"/>
        <v>-1.5401975558506871</v>
      </c>
      <c r="AS135" s="245">
        <f t="shared" si="19"/>
        <v>-1.5556934203243853</v>
      </c>
      <c r="AT135" s="245">
        <f t="shared" si="19"/>
        <v>-1.5713453566056321</v>
      </c>
      <c r="AU135" s="245">
        <f t="shared" si="19"/>
        <v>-1.5871549400254308</v>
      </c>
      <c r="AV135" s="245">
        <f t="shared" si="19"/>
        <v>-1.6031237618841081</v>
      </c>
      <c r="AW135" s="245">
        <f t="shared" si="19"/>
        <v>-1.6192534296146197</v>
      </c>
      <c r="AX135" s="245">
        <f>AX133+AX134</f>
        <v>-1.6355455669475145</v>
      </c>
      <c r="AY135" s="245">
        <f>AY133+AY134</f>
        <v>-1.6520018140776083</v>
      </c>
      <c r="AZ135" s="245">
        <f>AZ133+AZ134</f>
        <v>-1.6686238278323986</v>
      </c>
      <c r="BA135" s="245">
        <f>BA133+BA134</f>
        <v>-1.6854132818422127</v>
      </c>
      <c r="BB135" s="245">
        <f>BB133+BB134</f>
        <v>-1.7023716689340347</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467</v>
      </c>
      <c r="B139" s="134"/>
      <c r="C139" s="135"/>
      <c r="D139" s="135"/>
      <c r="E139" s="136">
        <v>-1</v>
      </c>
      <c r="F139" s="137"/>
      <c r="G139" s="137"/>
      <c r="H139" s="137"/>
      <c r="I139" s="137"/>
      <c r="J139" s="248"/>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469</v>
      </c>
      <c r="C142" s="134" t="s">
        <v>159</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46" t="s">
        <v>470</v>
      </c>
      <c r="B143" s="135" t="s">
        <v>284</v>
      </c>
      <c r="C143" s="135" t="s">
        <v>395</v>
      </c>
      <c r="D143" s="135" t="s">
        <v>389</v>
      </c>
      <c r="E143" s="21">
        <f>-(E$158*'Fixed Data'!$B$25*'Fixed Data'!E$47*'Fixed Data'!$B$24*'Fixed Data'!$B$23+E$158*'Fixed Data'!$B$26)*'Fixed Data'!L42/10^6</f>
        <v>-6.243471450355254</v>
      </c>
      <c r="F143" s="21">
        <f>-(F$158*'Fixed Data'!$B$25*'Fixed Data'!F$47*'Fixed Data'!$B$24*'Fixed Data'!$B$23+F$158*'Fixed Data'!$B$26)*'Fixed Data'!M42/10^6</f>
        <v>-6.412797846216729</v>
      </c>
      <c r="G143" s="21">
        <f>-(G$158*'Fixed Data'!$B$25*'Fixed Data'!G$47*'Fixed Data'!$B$24*'Fixed Data'!$B$23+G$158*'Fixed Data'!$B$26)*'Fixed Data'!N42/10^6</f>
        <v>-6.5619946688967472</v>
      </c>
      <c r="H143" s="21">
        <f>-(H$158*'Fixed Data'!$B$25*'Fixed Data'!H$47*'Fixed Data'!$B$24*'Fixed Data'!$B$23+H$158*'Fixed Data'!$B$26)*'Fixed Data'!O42/10^6</f>
        <v>-6.7135042183384837</v>
      </c>
      <c r="I143" s="21">
        <f>-(I$158*'Fixed Data'!$B$25*'Fixed Data'!I$47*'Fixed Data'!$B$24*'Fixed Data'!$B$23+I$158*'Fixed Data'!$B$26)*'Fixed Data'!P42/10^6</f>
        <v>-6.8901651153420511</v>
      </c>
      <c r="J143" s="21">
        <f>-(J$158*'Fixed Data'!$B$25*'Fixed Data'!J$47*'Fixed Data'!$B$24*'Fixed Data'!$B$23+J$158*'Fixed Data'!$B$26)*'Fixed Data'!Q42/10^6</f>
        <v>-7.0694550702812364</v>
      </c>
      <c r="K143" s="21">
        <f>-(K$158*'Fixed Data'!$B$25*'Fixed Data'!K$47*'Fixed Data'!$B$24*'Fixed Data'!$B$23+K$158*'Fixed Data'!$B$26)*'Fixed Data'!R42/10^6</f>
        <v>-7.2345133130356505</v>
      </c>
      <c r="L143" s="21">
        <f>-(L$158*'Fixed Data'!$B$25*'Fixed Data'!L$47*'Fixed Data'!$B$24*'Fixed Data'!$B$23+L$158*'Fixed Data'!$B$26)*'Fixed Data'!S42/10^6</f>
        <v>-7.4259021620374268</v>
      </c>
      <c r="M143" s="21">
        <f>-(M$158*'Fixed Data'!$B$25*'Fixed Data'!M$47*'Fixed Data'!$B$24*'Fixed Data'!$B$23+M$158*'Fixed Data'!$B$26)*'Fixed Data'!T42/10^6</f>
        <v>-7.6204096923393063</v>
      </c>
      <c r="N143" s="21">
        <f>-(N$158*'Fixed Data'!$B$25*'Fixed Data'!N$47*'Fixed Data'!$B$24*'Fixed Data'!$B$23+N$158*'Fixed Data'!$B$26)*'Fixed Data'!U42/10^6</f>
        <v>-7.7938747376744093</v>
      </c>
      <c r="O143" s="21">
        <f>-(O$158*'Fixed Data'!$B$25*'Fixed Data'!O$47*'Fixed Data'!$B$24*'Fixed Data'!$B$23+O$158*'Fixed Data'!$B$26)*'Fixed Data'!V42/10^6</f>
        <v>-7.9945069769273411</v>
      </c>
      <c r="P143" s="21">
        <f>-(P$158*'Fixed Data'!$B$25*'Fixed Data'!P$47*'Fixed Data'!$B$24*'Fixed Data'!$B$23+P$158*'Fixed Data'!$B$26)*'Fixed Data'!W42/10^6</f>
        <v>-8.1983873716858309</v>
      </c>
      <c r="Q143" s="21">
        <f>-(Q$158*'Fixed Data'!$B$25*'Fixed Data'!Q$47*'Fixed Data'!$B$24*'Fixed Data'!$B$23+Q$158*'Fixed Data'!$B$26)*'Fixed Data'!X42/10^6</f>
        <v>-8.4055610086265702</v>
      </c>
      <c r="R143" s="21">
        <f>-(R$158*'Fixed Data'!$B$25*'Fixed Data'!R$47*'Fixed Data'!$B$24*'Fixed Data'!$B$23+R$158*'Fixed Data'!$B$26)*'Fixed Data'!Y42/10^6</f>
        <v>-8.6412667515964809</v>
      </c>
      <c r="S143" s="21">
        <f>-(S$158*'Fixed Data'!$B$25*'Fixed Data'!S$47*'Fixed Data'!$B$24*'Fixed Data'!$B$23+S$158*'Fixed Data'!$B$26)*'Fixed Data'!Z42/10^6</f>
        <v>-8.8554178641686914</v>
      </c>
      <c r="T143" s="21">
        <f>-(T$158*'Fixed Data'!$B$25*'Fixed Data'!T$47*'Fixed Data'!$B$24*'Fixed Data'!$B$23+T$158*'Fixed Data'!$B$26)*'Fixed Data'!AA42/10^6</f>
        <v>-9.0730035364274766</v>
      </c>
      <c r="U143" s="21">
        <f>-(U$158*'Fixed Data'!$B$25*'Fixed Data'!U$47*'Fixed Data'!$B$24*'Fixed Data'!$B$23+U$158*'Fixed Data'!$B$26)*'Fixed Data'!AB42/10^6</f>
        <v>-9.2940712424755372</v>
      </c>
      <c r="V143" s="21">
        <f>-(V$158*'Fixed Data'!$B$25*'Fixed Data'!V$47*'Fixed Data'!$B$24*'Fixed Data'!$B$23+V$158*'Fixed Data'!$B$26)*'Fixed Data'!AC42/10^6</f>
        <v>-9.5448912941900037</v>
      </c>
      <c r="W143" s="21">
        <f>-(W$158*'Fixed Data'!$B$25*'Fixed Data'!W$47*'Fixed Data'!$B$24*'Fixed Data'!$B$23+W$158*'Fixed Data'!$B$26)*'Fixed Data'!AD42/10^6</f>
        <v>-9.7733316983154257</v>
      </c>
      <c r="X143" s="21">
        <f>-(X$158*'Fixed Data'!$B$25*'Fixed Data'!X$47*'Fixed Data'!$B$24*'Fixed Data'!$B$23+X$158*'Fixed Data'!$B$26)*'Fixed Data'!AE42/10^6</f>
        <v>-10.032155311855762</v>
      </c>
      <c r="Y143" s="21">
        <f>-(Y$158*'Fixed Data'!$B$25*'Fixed Data'!Y$47*'Fixed Data'!$B$24*'Fixed Data'!$B$23+Y$158*'Fixed Data'!$B$26)*'Fixed Data'!AF42/10^6</f>
        <v>-10.268176391046062</v>
      </c>
      <c r="Z143" s="21">
        <f>-(Z$158*'Fixed Data'!$B$25*'Fixed Data'!Z$47*'Fixed Data'!$B$24*'Fixed Data'!$B$23+Z$158*'Fixed Data'!$B$26)*'Fixed Data'!AG42/10^6</f>
        <v>-10.535224907070658</v>
      </c>
      <c r="AA143" s="21">
        <f>-(AA$158*'Fixed Data'!$B$25*'Fixed Data'!AA$47*'Fixed Data'!$B$24*'Fixed Data'!$B$23+AA$158*'Fixed Data'!$B$26)*'Fixed Data'!AH42/10^6</f>
        <v>-10.806607924779886</v>
      </c>
      <c r="AB143" s="21">
        <f>-(AB$158*'Fixed Data'!$B$25*'Fixed Data'!AB$47*'Fixed Data'!$B$24*'Fixed Data'!$B$23+AB$158*'Fixed Data'!$B$26)*'Fixed Data'!AI42/10^6</f>
        <v>-11.082385689075549</v>
      </c>
      <c r="AC143" s="21">
        <f>-(AC$158*'Fixed Data'!$B$25*'Fixed Data'!AC$47*'Fixed Data'!$B$24*'Fixed Data'!$B$23+AC$158*'Fixed Data'!$B$26)*'Fixed Data'!AJ42/10^6</f>
        <v>-11.356190581302172</v>
      </c>
      <c r="AD143" s="21">
        <f>-(AD$158*'Fixed Data'!$B$25*'Fixed Data'!AD$47*'Fixed Data'!$B$24*'Fixed Data'!$B$23+AD$158*'Fixed Data'!$B$26)*'Fixed Data'!AK42/10^6</f>
        <v>-11.635891083157293</v>
      </c>
      <c r="AE143" s="21">
        <f>-(AE$158*'Fixed Data'!$B$25*'Fixed Data'!AE$47*'Fixed Data'!$B$24*'Fixed Data'!$B$23+AE$158*'Fixed Data'!$B$26)*'Fixed Data'!AL42/10^6</f>
        <v>-11.922888325664998</v>
      </c>
      <c r="AF143" s="21">
        <f>-(AF$158*'Fixed Data'!$B$25*'Fixed Data'!AF$47*'Fixed Data'!$B$24*'Fixed Data'!$B$23+AF$158*'Fixed Data'!$B$26)*'Fixed Data'!AM42/10^6</f>
        <v>-12.213537938749715</v>
      </c>
      <c r="AG143" s="21">
        <f>-(AG$158*'Fixed Data'!$B$25*'Fixed Data'!AG$47*'Fixed Data'!$B$24*'Fixed Data'!$B$23+AG$158*'Fixed Data'!$B$26)*'Fixed Data'!AN42/10^6</f>
        <v>-12.508220451662996</v>
      </c>
      <c r="AH143" s="21">
        <f>-(AH$158*'Fixed Data'!$B$25*'Fixed Data'!AH$47*'Fixed Data'!$B$24*'Fixed Data'!$B$23+AH$158*'Fixed Data'!$B$26)*'Fixed Data'!AO42/10^6</f>
        <v>-12.807428361535147</v>
      </c>
      <c r="AI143" s="21">
        <f>-(AI$158*'Fixed Data'!$B$25*'Fixed Data'!AI$47*'Fixed Data'!$B$24*'Fixed Data'!$B$23+AI$158*'Fixed Data'!$B$26)*'Fixed Data'!AP42/10^6</f>
        <v>-13.111871405319473</v>
      </c>
      <c r="AJ143" s="21">
        <f>-(AJ$158*'Fixed Data'!$B$25*'Fixed Data'!AJ$47*'Fixed Data'!$B$24*'Fixed Data'!$B$23+AJ$158*'Fixed Data'!$B$26)*'Fixed Data'!AQ42/10^6</f>
        <v>-13.421211616058489</v>
      </c>
      <c r="AK143" s="21">
        <f>-(AK$158*'Fixed Data'!$B$25*'Fixed Data'!AK$47*'Fixed Data'!$B$24*'Fixed Data'!$B$23+AK$158*'Fixed Data'!$B$26)*'Fixed Data'!AR42/10^6</f>
        <v>-13.735239963421845</v>
      </c>
      <c r="AL143" s="21">
        <f>-(AL$158*'Fixed Data'!$B$25*'Fixed Data'!AL$47*'Fixed Data'!$B$24*'Fixed Data'!$B$23+AL$158*'Fixed Data'!$B$26)*'Fixed Data'!AS42/10^6</f>
        <v>-14.054210407077655</v>
      </c>
      <c r="AM143" s="21">
        <f>-(AM$158*'Fixed Data'!$B$25*'Fixed Data'!AM$47*'Fixed Data'!$B$24*'Fixed Data'!$B$23+AM$158*'Fixed Data'!$B$26)*'Fixed Data'!AT42/10^6</f>
        <v>-14.378264663773512</v>
      </c>
      <c r="AN143" s="21">
        <f>-(AN$158*'Fixed Data'!$B$25*'Fixed Data'!AN$47*'Fixed Data'!$B$24*'Fixed Data'!$B$23+AN$158*'Fixed Data'!$B$26)*'Fixed Data'!AU42/10^6</f>
        <v>-14.707453761060215</v>
      </c>
      <c r="AO143" s="21">
        <f>-(AO$158*'Fixed Data'!$B$25*'Fixed Data'!AO$47*'Fixed Data'!$B$24*'Fixed Data'!$B$23+AO$158*'Fixed Data'!$B$26)*'Fixed Data'!AV42/10^6</f>
        <v>-15.041785477507498</v>
      </c>
      <c r="AP143" s="21">
        <f>-(AP$158*'Fixed Data'!$B$25*'Fixed Data'!AP$47*'Fixed Data'!$B$24*'Fixed Data'!$B$23+AP$158*'Fixed Data'!$B$26)*'Fixed Data'!AW42/10^6</f>
        <v>-15.381339980792021</v>
      </c>
      <c r="AQ143" s="21">
        <f>-(AQ$158*'Fixed Data'!$B$25*'Fixed Data'!AQ$47*'Fixed Data'!$B$24*'Fixed Data'!$B$23+AQ$158*'Fixed Data'!$B$26)*'Fixed Data'!AX42/10^6</f>
        <v>-15.726216605911004</v>
      </c>
      <c r="AR143" s="21">
        <f>-(AR$158*'Fixed Data'!$B$25*'Fixed Data'!AR$47*'Fixed Data'!$B$24*'Fixed Data'!$B$23+AR$158*'Fixed Data'!$B$26)*'Fixed Data'!AY42/10^6</f>
        <v>-16.076484446587664</v>
      </c>
      <c r="AS143" s="21">
        <f>-(AS$158*'Fixed Data'!$B$25*'Fixed Data'!AS$47*'Fixed Data'!$B$24*'Fixed Data'!$B$23+AS$158*'Fixed Data'!$B$26)*'Fixed Data'!AZ42/10^6</f>
        <v>-16.432207980559475</v>
      </c>
      <c r="AT143" s="21">
        <f>-(AT$158*'Fixed Data'!$B$25*'Fixed Data'!AT$47*'Fixed Data'!$B$24*'Fixed Data'!$B$23+AT$158*'Fixed Data'!$B$26)*'Fixed Data'!BA42/10^6</f>
        <v>-16.793459779025852</v>
      </c>
      <c r="AU143" s="21">
        <f>-(AU$158*'Fixed Data'!$B$25*'Fixed Data'!AU$47*'Fixed Data'!$B$24*'Fixed Data'!$B$23+AU$158*'Fixed Data'!$B$26)*'Fixed Data'!BB42/10^6</f>
        <v>-17.160319929534428</v>
      </c>
      <c r="AV143" s="21">
        <f>-(AV$158*'Fixed Data'!$B$25*'Fixed Data'!AV$47*'Fixed Data'!$B$24*'Fixed Data'!$B$23+AV$158*'Fixed Data'!$B$26)*'Fixed Data'!BC42/10^6</f>
        <v>-17.532865958661144</v>
      </c>
      <c r="AW143" s="21">
        <f>-(AW$158*'Fixed Data'!$B$25*'Fixed Data'!AW$47*'Fixed Data'!$B$24*'Fixed Data'!$B$23+AW$158*'Fixed Data'!$B$26)*'Fixed Data'!BD42/10^6</f>
        <v>-17.911173287020802</v>
      </c>
      <c r="AX143" s="21">
        <f>-(AX$158*'Fixed Data'!$B$25*'Fixed Data'!AX$47*'Fixed Data'!$B$24*'Fixed Data'!$B$23+AX$158*'Fixed Data'!$B$26)*'Fixed Data'!BE42/10^6</f>
        <v>-18.29531966444787</v>
      </c>
      <c r="AY143" s="21">
        <f>-(AY$158*'Fixed Data'!$B$25*'Fixed Data'!AY$47*'Fixed Data'!$B$24*'Fixed Data'!$B$23+AY$158*'Fixed Data'!$B$26)*'Fixed Data'!BF42/10^6</f>
        <v>-18.685385017358524</v>
      </c>
      <c r="AZ143" s="21">
        <f>-(AZ$158*'Fixed Data'!$B$25*'Fixed Data'!AZ$47*'Fixed Data'!$B$24*'Fixed Data'!$B$23+AZ$158*'Fixed Data'!$B$26)*'Fixed Data'!BG42/10^6</f>
        <v>-19.081450097452922</v>
      </c>
      <c r="BA143" s="21">
        <f>-(BA$158*'Fixed Data'!$B$25*'Fixed Data'!BA$47*'Fixed Data'!$B$24*'Fixed Data'!$B$23+BA$158*'Fixed Data'!$B$26)*'Fixed Data'!BH42/10^6</f>
        <v>-19.483596021192721</v>
      </c>
      <c r="BB143" s="21">
        <f>-(BB$158*'Fixed Data'!$B$25*'Fixed Data'!BB$47*'Fixed Data'!$B$24*'Fixed Data'!$B$23+BB$158*'Fixed Data'!$B$26)*'Fixed Data'!BI42/10^6</f>
        <v>-19.891902660371283</v>
      </c>
    </row>
    <row r="144" spans="1:54" outlineLevel="2">
      <c r="A144" s="447"/>
      <c r="B144" s="135" t="s">
        <v>284</v>
      </c>
      <c r="C144" s="135"/>
      <c r="D144" s="135" t="s">
        <v>389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47"/>
      <c r="B145" s="135" t="s">
        <v>284</v>
      </c>
      <c r="C145" s="135"/>
      <c r="D145" s="135" t="s">
        <v>389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47"/>
      <c r="B146" s="135" t="s">
        <v>287</v>
      </c>
      <c r="C146" s="135" t="s">
        <v>471</v>
      </c>
      <c r="D146" s="135" t="s">
        <v>389</v>
      </c>
      <c r="E146" s="21">
        <f>-E$161*'Fixed Data'!$B$20*'Fixed Data'!$B$22</f>
        <v>-0.75464287693719512</v>
      </c>
      <c r="F146" s="21">
        <f>-F$161*'Fixed Data'!$B$20*'Fixed Data'!$B$22</f>
        <v>-0.79623745450098871</v>
      </c>
      <c r="G146" s="21">
        <f>-G$161*'Fixed Data'!$B$20*'Fixed Data'!$B$22</f>
        <v>-0.83702017473807577</v>
      </c>
      <c r="H146" s="21">
        <f>-H$161*'Fixed Data'!$B$20*'Fixed Data'!$B$22</f>
        <v>-0.8848627109790963</v>
      </c>
      <c r="I146" s="21">
        <f>-I$161*'Fixed Data'!$B$20*'Fixed Data'!$B$22</f>
        <v>-0.93236931951857238</v>
      </c>
      <c r="J146" s="21">
        <f>-J$161*'Fixed Data'!$B$20*'Fixed Data'!$B$22</f>
        <v>-0.96730739268909416</v>
      </c>
      <c r="K146" s="21">
        <f>-K$161*'Fixed Data'!$B$20*'Fixed Data'!$B$22</f>
        <v>-1.0302251201826294</v>
      </c>
      <c r="L146" s="21">
        <f>-L$161*'Fixed Data'!$B$20*'Fixed Data'!$B$22</f>
        <v>-1.0982122976003312</v>
      </c>
      <c r="M146" s="21">
        <f>-M$161*'Fixed Data'!$B$20*'Fixed Data'!$B$22</f>
        <v>-1.1718451614432959</v>
      </c>
      <c r="N146" s="21">
        <f>-N$161*'Fixed Data'!$B$20*'Fixed Data'!$B$22</f>
        <v>-1.2517808602819278</v>
      </c>
      <c r="O146" s="21">
        <f>-O$161*'Fixed Data'!$B$20*'Fixed Data'!$B$22</f>
        <v>-1.3387698074519252</v>
      </c>
      <c r="P146" s="21">
        <f>-P$161*'Fixed Data'!$B$20*'Fixed Data'!$B$22</f>
        <v>-1.4152154574331064</v>
      </c>
      <c r="Q146" s="21">
        <f>-Q$161*'Fixed Data'!$B$20*'Fixed Data'!$B$22</f>
        <v>-1.4879320813221908</v>
      </c>
      <c r="R146" s="21">
        <f>-R$161*'Fixed Data'!$B$20*'Fixed Data'!$B$22</f>
        <v>-1.5640930468085976</v>
      </c>
      <c r="S146" s="21">
        <f>-S$161*'Fixed Data'!$B$20*'Fixed Data'!$B$22</f>
        <v>-1.6438618787333747</v>
      </c>
      <c r="T146" s="21">
        <f>-T$161*'Fixed Data'!$B$20*'Fixed Data'!$B$22</f>
        <v>-1.7274098731702103</v>
      </c>
      <c r="U146" s="21">
        <f>-U$161*'Fixed Data'!$B$20*'Fixed Data'!$B$22</f>
        <v>-1.814916466894799</v>
      </c>
      <c r="V146" s="21">
        <f>-V$161*'Fixed Data'!$B$20*'Fixed Data'!$B$22</f>
        <v>-1.9065696244231574</v>
      </c>
      <c r="W146" s="21">
        <f>-W$161*'Fixed Data'!$B$20*'Fixed Data'!$B$22</f>
        <v>-2.0025662434543152</v>
      </c>
      <c r="X146" s="21">
        <f>-X$161*'Fixed Data'!$B$20*'Fixed Data'!$B$22</f>
        <v>-2.1031125795926782</v>
      </c>
      <c r="Y146" s="21">
        <f>-Y$161*'Fixed Data'!$B$20*'Fixed Data'!$B$22</f>
        <v>-2.2084246912667655</v>
      </c>
      <c r="Z146" s="21">
        <f>-Z$161*'Fixed Data'!$B$20*'Fixed Data'!$B$22</f>
        <v>-2.318728905804988</v>
      </c>
      <c r="AA146" s="21">
        <f>-AA$161*'Fixed Data'!$B$20*'Fixed Data'!$B$22</f>
        <v>-2.4342623076744094</v>
      </c>
      <c r="AB146" s="21">
        <f>-AB$161*'Fixed Data'!$B$20*'Fixed Data'!$B$22</f>
        <v>-2.5552732499365609</v>
      </c>
      <c r="AC146" s="21">
        <f>-AC$161*'Fixed Data'!$B$20*'Fixed Data'!$B$22</f>
        <v>-5.3166513843969678</v>
      </c>
      <c r="AD146" s="21">
        <f>-AD$161*'Fixed Data'!$B$20*'Fixed Data'!$B$22</f>
        <v>-5.5808599822880298</v>
      </c>
      <c r="AE146" s="21">
        <f>-AE$161*'Fixed Data'!$B$20*'Fixed Data'!$B$22</f>
        <v>-5.8576157614319353</v>
      </c>
      <c r="AF146" s="21">
        <f>-AF$161*'Fixed Data'!$B$20*'Fixed Data'!$B$22</f>
        <v>-6.1475150758590971</v>
      </c>
      <c r="AG146" s="21">
        <f>-AG$161*'Fixed Data'!$B$20*'Fixed Data'!$B$22</f>
        <v>-6.4511826336276288</v>
      </c>
      <c r="AH146" s="21">
        <f>-AH$161*'Fixed Data'!$B$20*'Fixed Data'!$B$22</f>
        <v>-6.7692728451349602</v>
      </c>
      <c r="AI146" s="21">
        <f>-AI$161*'Fixed Data'!$B$20*'Fixed Data'!$B$22</f>
        <v>-7.1024712355491477</v>
      </c>
      <c r="AJ146" s="21">
        <f>-AJ$161*'Fixed Data'!$B$20*'Fixed Data'!$B$22</f>
        <v>-7.4514959244096755</v>
      </c>
      <c r="AK146" s="21">
        <f>-AK$161*'Fixed Data'!$B$20*'Fixed Data'!$B$22</f>
        <v>-7.8170991755920216</v>
      </c>
      <c r="AL146" s="21">
        <f>-AL$161*'Fixed Data'!$B$20*'Fixed Data'!$B$22</f>
        <v>-8.2000690209817648</v>
      </c>
      <c r="AM146" s="21">
        <f>-AM$161*'Fixed Data'!$B$20*'Fixed Data'!$B$22</f>
        <v>-8.6012309613648199</v>
      </c>
      <c r="AN146" s="21">
        <f>-AN$161*'Fixed Data'!$B$20*'Fixed Data'!$B$22</f>
        <v>-9.0214497482044731</v>
      </c>
      <c r="AO146" s="21">
        <f>-AO$161*'Fixed Data'!$B$20*'Fixed Data'!$B$22</f>
        <v>-9.4616312501534985</v>
      </c>
      <c r="AP146" s="21">
        <f>-AP$161*'Fixed Data'!$B$20*'Fixed Data'!$B$22</f>
        <v>-9.9227244083296284</v>
      </c>
      <c r="AQ146" s="21">
        <f>-AQ$161*'Fixed Data'!$B$20*'Fixed Data'!$B$22</f>
        <v>-10.405723284577029</v>
      </c>
      <c r="AR146" s="21">
        <f>-AR$161*'Fixed Data'!$B$20*'Fixed Data'!$B$22</f>
        <v>-10.911669207135041</v>
      </c>
      <c r="AS146" s="21">
        <f>-AS$161*'Fixed Data'!$B$20*'Fixed Data'!$B$22</f>
        <v>-11.441653018347008</v>
      </c>
      <c r="AT146" s="21">
        <f>-AT$161*'Fixed Data'!$B$20*'Fixed Data'!$B$22</f>
        <v>-11.996817429261915</v>
      </c>
      <c r="AU146" s="21">
        <f>-AU$161*'Fixed Data'!$B$20*'Fixed Data'!$B$22</f>
        <v>-12.578359486211985</v>
      </c>
      <c r="AV146" s="21">
        <f>-AV$161*'Fixed Data'!$B$20*'Fixed Data'!$B$22</f>
        <v>-13.187533154692483</v>
      </c>
      <c r="AW146" s="21">
        <f>-AW$161*'Fixed Data'!$B$20*'Fixed Data'!$B$22</f>
        <v>-13.825652026120757</v>
      </c>
      <c r="AX146" s="21">
        <f>-AX$161*'Fixed Data'!$B$20*'Fixed Data'!$B$22</f>
        <v>-14.494092153320018</v>
      </c>
      <c r="AY146" s="21">
        <f>-AY$161*'Fixed Data'!$B$20*'Fixed Data'!$B$22</f>
        <v>-15.194295020848358</v>
      </c>
      <c r="AZ146" s="21">
        <f>-AZ$161*'Fixed Data'!$B$20*'Fixed Data'!$B$22</f>
        <v>-15.927770656586354</v>
      </c>
      <c r="BA146" s="21">
        <f>-BA$161*'Fixed Data'!$B$20*'Fixed Data'!$B$22</f>
        <v>-16.696100891302148</v>
      </c>
      <c r="BB146" s="21">
        <f>-BB$161*'Fixed Data'!$B$20*'Fixed Data'!$B$22</f>
        <v>-17.501494150235605</v>
      </c>
    </row>
    <row r="147" spans="1:54" outlineLevel="2">
      <c r="A147" s="447"/>
      <c r="B147" s="135" t="s">
        <v>287</v>
      </c>
      <c r="C147" s="135" t="s">
        <v>472</v>
      </c>
      <c r="D147" s="135" t="s">
        <v>389</v>
      </c>
      <c r="E147" s="21">
        <f>-E$162*'Fixed Data'!$B$21*'Fixed Data'!$B$22</f>
        <v>-1.1279388113670651E-2</v>
      </c>
      <c r="F147" s="21">
        <f>-F$162*'Fixed Data'!$B$21*'Fixed Data'!$B$22</f>
        <v>-1.1901087990664611E-2</v>
      </c>
      <c r="G147" s="21">
        <f>-G$162*'Fixed Data'!$B$21*'Fixed Data'!$B$22</f>
        <v>-1.251065331479821E-2</v>
      </c>
      <c r="H147" s="21">
        <f>-H$162*'Fixed Data'!$B$21*'Fixed Data'!$B$22</f>
        <v>-1.3225739286052645E-2</v>
      </c>
      <c r="I147" s="21">
        <f>-I$162*'Fixed Data'!$B$21*'Fixed Data'!$B$22</f>
        <v>-1.3935804261230998E-2</v>
      </c>
      <c r="J147" s="21">
        <f>-J$162*'Fixed Data'!$B$21*'Fixed Data'!$B$22</f>
        <v>-1.4458011651345908E-2</v>
      </c>
      <c r="K147" s="21">
        <f>-K$162*'Fixed Data'!$B$21*'Fixed Data'!$B$22</f>
        <v>-1.5398421332955835E-2</v>
      </c>
      <c r="L147" s="21">
        <f>-L$162*'Fixed Data'!$B$21*'Fixed Data'!$B$22</f>
        <v>-1.6414602342918628E-2</v>
      </c>
      <c r="M147" s="21">
        <f>-M$162*'Fixed Data'!$B$21*'Fixed Data'!$B$22</f>
        <v>-1.7515167490471197E-2</v>
      </c>
      <c r="N147" s="21">
        <f>-N$162*'Fixed Data'!$B$21*'Fixed Data'!$B$22</f>
        <v>-1.8709938949784129E-2</v>
      </c>
      <c r="O147" s="21">
        <f>-O$162*'Fixed Data'!$B$21*'Fixed Data'!$B$22</f>
        <v>-2.0010132891469787E-2</v>
      </c>
      <c r="P147" s="21">
        <f>-P$162*'Fixed Data'!$B$21*'Fixed Data'!$B$22</f>
        <v>-2.1152739788177201E-2</v>
      </c>
      <c r="Q147" s="21">
        <f>-Q$162*'Fixed Data'!$B$21*'Fixed Data'!$B$22</f>
        <v>-2.2239610211561768E-2</v>
      </c>
      <c r="R147" s="21">
        <f>-R$162*'Fixed Data'!$B$21*'Fixed Data'!$B$22</f>
        <v>-2.3377962026819753E-2</v>
      </c>
      <c r="S147" s="21">
        <f>-S$162*'Fixed Data'!$B$21*'Fixed Data'!$B$22</f>
        <v>-2.4570239383634521E-2</v>
      </c>
      <c r="T147" s="21">
        <f>-T$162*'Fixed Data'!$B$21*'Fixed Data'!$B$22</f>
        <v>-2.58190025856363E-2</v>
      </c>
      <c r="U147" s="21">
        <f>-U$162*'Fixed Data'!$B$21*'Fixed Data'!$B$22</f>
        <v>-2.712693361273464E-2</v>
      </c>
      <c r="V147" s="21">
        <f>-V$162*'Fixed Data'!$B$21*'Fixed Data'!$B$22</f>
        <v>-2.8496841906047433E-2</v>
      </c>
      <c r="W147" s="21">
        <f>-W$162*'Fixed Data'!$B$21*'Fixed Data'!$B$22</f>
        <v>-2.993167042791358E-2</v>
      </c>
      <c r="X147" s="21">
        <f>-X$162*'Fixed Data'!$B$21*'Fixed Data'!$B$22</f>
        <v>-3.1434502010072141E-2</v>
      </c>
      <c r="Y147" s="21">
        <f>-Y$162*'Fixed Data'!$B$21*'Fixed Data'!$B$22</f>
        <v>-3.3008566003710174E-2</v>
      </c>
      <c r="Z147" s="21">
        <f>-Z$162*'Fixed Data'!$B$21*'Fixed Data'!$B$22</f>
        <v>-3.4657245245737635E-2</v>
      </c>
      <c r="AA147" s="21">
        <f>-AA$162*'Fixed Data'!$B$21*'Fixed Data'!$B$22</f>
        <v>-3.6384083356324204E-2</v>
      </c>
      <c r="AB147" s="21">
        <f>-AB$162*'Fixed Data'!$B$21*'Fixed Data'!$B$22</f>
        <v>-3.8192792383454556E-2</v>
      </c>
      <c r="AC147" s="21">
        <f>-AC$162*'Fixed Data'!$B$21*'Fixed Data'!$B$22</f>
        <v>-7.9466163747662341E-2</v>
      </c>
      <c r="AD147" s="21">
        <f>-AD$162*'Fixed Data'!$B$21*'Fixed Data'!$B$22</f>
        <v>-8.3415198992885672E-2</v>
      </c>
      <c r="AE147" s="21">
        <f>-AE$162*'Fixed Data'!$B$21*'Fixed Data'!$B$22</f>
        <v>-8.7551772650527854E-2</v>
      </c>
      <c r="AF147" s="21">
        <f>-AF$162*'Fixed Data'!$B$21*'Fixed Data'!$B$22</f>
        <v>-9.1884798219631414E-2</v>
      </c>
      <c r="AG147" s="21">
        <f>-AG$162*'Fixed Data'!$B$21*'Fixed Data'!$B$22</f>
        <v>-9.6423612997163427E-2</v>
      </c>
      <c r="AH147" s="21">
        <f>-AH$162*'Fixed Data'!$B$21*'Fixed Data'!$B$22</f>
        <v>-0.10117799823076221</v>
      </c>
      <c r="AI147" s="21">
        <f>-AI$162*'Fixed Data'!$B$21*'Fixed Data'!$B$22</f>
        <v>-0.10615820022986609</v>
      </c>
      <c r="AJ147" s="21">
        <f>-AJ$162*'Fixed Data'!$B$21*'Fixed Data'!$B$22</f>
        <v>-0.11137495248079701</v>
      </c>
      <c r="AK147" s="21">
        <f>-AK$162*'Fixed Data'!$B$21*'Fixed Data'!$B$22</f>
        <v>-0.11683949881354934</v>
      </c>
      <c r="AL147" s="21">
        <f>-AL$162*'Fixed Data'!$B$21*'Fixed Data'!$B$22</f>
        <v>-0.12256361767029364</v>
      </c>
      <c r="AM147" s="21">
        <f>-AM$162*'Fixed Data'!$B$21*'Fixed Data'!$B$22</f>
        <v>-0.12855964752799059</v>
      </c>
      <c r="AN147" s="21">
        <f>-AN$162*'Fixed Data'!$B$21*'Fixed Data'!$B$22</f>
        <v>-0.13484051353000956</v>
      </c>
      <c r="AO147" s="21">
        <f>-AO$162*'Fixed Data'!$B$21*'Fixed Data'!$B$22</f>
        <v>-0.14141975538423901</v>
      </c>
      <c r="AP147" s="21">
        <f>-AP$162*'Fixed Data'!$B$21*'Fixed Data'!$B$22</f>
        <v>-0.14831155658792206</v>
      </c>
      <c r="AQ147" s="21">
        <f>-AQ$162*'Fixed Data'!$B$21*'Fixed Data'!$B$22</f>
        <v>-0.15553077504231491</v>
      </c>
      <c r="AR147" s="21">
        <f>-AR$162*'Fixed Data'!$B$21*'Fixed Data'!$B$22</f>
        <v>-0.16309297512326248</v>
      </c>
      <c r="AS147" s="21">
        <f>-AS$162*'Fixed Data'!$B$21*'Fixed Data'!$B$22</f>
        <v>-0.1710144612769304</v>
      </c>
      <c r="AT147" s="21">
        <f>-AT$162*'Fixed Data'!$B$21*'Fixed Data'!$B$22</f>
        <v>-0.17931231321322721</v>
      </c>
      <c r="AU147" s="21">
        <f>-AU$162*'Fixed Data'!$B$21*'Fixed Data'!$B$22</f>
        <v>-0.18800442277289789</v>
      </c>
      <c r="AV147" s="21">
        <f>-AV$162*'Fixed Data'!$B$21*'Fixed Data'!$B$22</f>
        <v>-0.19710953254787736</v>
      </c>
      <c r="AW147" s="21">
        <f>-AW$162*'Fixed Data'!$B$21*'Fixed Data'!$B$22</f>
        <v>-0.20664727633830371</v>
      </c>
      <c r="AX147" s="21">
        <f>-AX$162*'Fixed Data'!$B$21*'Fixed Data'!$B$22</f>
        <v>-0.21663822153350973</v>
      </c>
      <c r="AY147" s="21">
        <f>-AY$162*'Fixed Data'!$B$21*'Fixed Data'!$B$22</f>
        <v>-0.22710391350851386</v>
      </c>
      <c r="AZ147" s="21">
        <f>-AZ$162*'Fixed Data'!$B$21*'Fixed Data'!$B$22</f>
        <v>-0.23806692213186365</v>
      </c>
      <c r="BA147" s="21">
        <f>-BA$162*'Fixed Data'!$B$21*'Fixed Data'!$B$22</f>
        <v>-0.24955089048521123</v>
      </c>
      <c r="BB147" s="21">
        <f>-BB$162*'Fixed Data'!$B$21*'Fixed Data'!$B$22</f>
        <v>-0.26158882714276382</v>
      </c>
    </row>
    <row r="148" spans="1:54" outlineLevel="2">
      <c r="A148" s="447"/>
      <c r="B148" s="135" t="s">
        <v>287</v>
      </c>
      <c r="C148" s="135"/>
      <c r="D148" s="135" t="s">
        <v>389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47"/>
      <c r="B149" s="135" t="s">
        <v>287</v>
      </c>
      <c r="C149" s="135"/>
      <c r="D149" s="135" t="s">
        <v>389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47"/>
      <c r="B150" s="135" t="s">
        <v>290</v>
      </c>
      <c r="C150" s="135" t="s">
        <v>473</v>
      </c>
      <c r="D150" s="135" t="s">
        <v>389</v>
      </c>
      <c r="E150" s="282">
        <v>-2.0252991865613823</v>
      </c>
      <c r="F150" s="279">
        <v>-2.0875161537662343</v>
      </c>
      <c r="G150" s="279">
        <v>-2.1509303757115492</v>
      </c>
      <c r="H150" s="279">
        <v>-2.2207253302083543</v>
      </c>
      <c r="I150" s="279">
        <v>-2.2920297288147711</v>
      </c>
      <c r="J150" s="279">
        <v>-2.3575453271933777</v>
      </c>
      <c r="K150" s="279">
        <v>-2.4443137469231782</v>
      </c>
      <c r="L150" s="279">
        <v>-2.5365857057256389</v>
      </c>
      <c r="M150" s="279">
        <v>-2.6348547635259663</v>
      </c>
      <c r="N150" s="279">
        <v>-2.7396693700989285</v>
      </c>
      <c r="O150" s="279">
        <v>-2.8516398007898696</v>
      </c>
      <c r="P150" s="279">
        <v>-2.964981996059779</v>
      </c>
      <c r="Q150" s="279">
        <v>-3.0824974460524284</v>
      </c>
      <c r="R150" s="279">
        <v>-3.2071521157359908</v>
      </c>
      <c r="S150" s="279">
        <v>-3.3394991858767016</v>
      </c>
      <c r="T150" s="279">
        <v>-3.480141350287437</v>
      </c>
      <c r="U150" s="279">
        <v>-3.6297356271849384</v>
      </c>
      <c r="V150" s="279">
        <v>-3.7889986582409905</v>
      </c>
      <c r="W150" s="279">
        <v>-3.9587125457661854</v>
      </c>
      <c r="X150" s="279">
        <v>-4.1397312837304705</v>
      </c>
      <c r="Y150" s="279">
        <v>-4.3329878441413667</v>
      </c>
      <c r="Z150" s="279">
        <v>-4.5395019867272621</v>
      </c>
      <c r="AA150" s="279">
        <v>-4.7603888669739964</v>
      </c>
      <c r="AB150" s="279">
        <v>-4.996868525407459</v>
      </c>
      <c r="AC150" s="279">
        <v>-7.3177059498854771</v>
      </c>
      <c r="AD150" s="279">
        <v>-7.6895954054827689</v>
      </c>
      <c r="AE150" s="279">
        <v>-8.0861550775835696</v>
      </c>
      <c r="AF150" s="279">
        <v>-8.5093595774937132</v>
      </c>
      <c r="AG150" s="279">
        <v>-8.9613629100620553</v>
      </c>
      <c r="AH150" s="279">
        <v>-9.4445160292000416</v>
      </c>
      <c r="AI150" s="279">
        <v>-9.9613861785541058</v>
      </c>
      <c r="AJ150" s="279">
        <v>-10.514778202214634</v>
      </c>
      <c r="AK150" s="279">
        <v>-11.107758029655594</v>
      </c>
      <c r="AL150" s="279">
        <v>-11.743678560432746</v>
      </c>
      <c r="AM150" s="279">
        <v>-12.426208197741248</v>
      </c>
      <c r="AN150" s="279">
        <v>-13.159362305977224</v>
      </c>
      <c r="AO150" s="279">
        <v>-13.947537896222265</v>
      </c>
      <c r="AP150" s="279">
        <v>-14.795551875368353</v>
      </c>
      <c r="AQ150" s="279">
        <v>-15.708683229725402</v>
      </c>
      <c r="AR150" s="279">
        <v>-16.692719552777753</v>
      </c>
      <c r="AS150" s="279">
        <v>-17.75400836963971</v>
      </c>
      <c r="AT150" s="279">
        <v>-18.899513758158296</v>
      </c>
      <c r="AU150" s="279">
        <v>-20.136878818975553</v>
      </c>
      <c r="AV150" s="279">
        <v>-21.474494604728026</v>
      </c>
      <c r="AW150" s="279">
        <v>-22.921576182502065</v>
      </c>
      <c r="AX150" s="279">
        <v>-24.488246574317014</v>
      </c>
      <c r="AY150" s="279">
        <v>-26.185629398479644</v>
      </c>
      <c r="AZ150" s="279">
        <v>-28.025951120927875</v>
      </c>
      <c r="BA150" s="279">
        <v>-30.02265392101247</v>
      </c>
      <c r="BB150" s="279">
        <v>-32.161611378384627</v>
      </c>
    </row>
    <row r="151" spans="1:54" outlineLevel="2">
      <c r="A151" s="447"/>
      <c r="B151" s="135" t="s">
        <v>290</v>
      </c>
      <c r="C151" s="135" t="s">
        <v>474</v>
      </c>
      <c r="D151" s="135" t="s">
        <v>389</v>
      </c>
      <c r="E151" s="282">
        <v>-12.808426744634319</v>
      </c>
      <c r="F151" s="279">
        <v>-13.262374833769806</v>
      </c>
      <c r="G151" s="279">
        <v>-13.639112932465645</v>
      </c>
      <c r="H151" s="279">
        <v>-14.123415395217188</v>
      </c>
      <c r="I151" s="279">
        <v>-14.555522255186341</v>
      </c>
      <c r="J151" s="279">
        <v>-14.770858530723903</v>
      </c>
      <c r="K151" s="279">
        <v>-15.41226079460097</v>
      </c>
      <c r="L151" s="279">
        <v>-16.080007022151957</v>
      </c>
      <c r="M151" s="279">
        <v>-16.775179513906924</v>
      </c>
      <c r="N151" s="279">
        <v>-17.498905048757351</v>
      </c>
      <c r="O151" s="279">
        <v>-18.252356712496915</v>
      </c>
      <c r="P151" s="279">
        <v>-19.036755801565061</v>
      </c>
      <c r="Q151" s="279">
        <v>-19.853373805089596</v>
      </c>
      <c r="R151" s="279">
        <v>-20.703534468449298</v>
      </c>
      <c r="S151" s="279">
        <v>-21.58861594170952</v>
      </c>
      <c r="T151" s="279">
        <v>-22.510053016426276</v>
      </c>
      <c r="U151" s="279">
        <v>-23.469339454453976</v>
      </c>
      <c r="V151" s="279">
        <v>-24.468030412539836</v>
      </c>
      <c r="W151" s="279">
        <v>-25.507744966653089</v>
      </c>
      <c r="X151" s="279">
        <v>-26.590168740148087</v>
      </c>
      <c r="Y151" s="279">
        <v>-27.717056640036439</v>
      </c>
      <c r="Z151" s="279">
        <v>-28.890235705817858</v>
      </c>
      <c r="AA151" s="279">
        <v>-30.111608075501955</v>
      </c>
      <c r="AB151" s="279">
        <v>-31.383154073643155</v>
      </c>
      <c r="AC151" s="279">
        <v>-65.131684331304982</v>
      </c>
      <c r="AD151" s="279">
        <v>-67.875503913710091</v>
      </c>
      <c r="AE151" s="279">
        <v>-70.73204287282266</v>
      </c>
      <c r="AF151" s="279">
        <v>-73.705933246322871</v>
      </c>
      <c r="AG151" s="279">
        <v>-76.801997484742344</v>
      </c>
      <c r="AH151" s="279">
        <v>-80.025256282049213</v>
      </c>
      <c r="AI151" s="279">
        <v>-83.380936728411214</v>
      </c>
      <c r="AJ151" s="279">
        <v>-86.874480798395538</v>
      </c>
      <c r="AK151" s="279">
        <v>-90.511554188415062</v>
      </c>
      <c r="AL151" s="279">
        <v>-94.298055517801885</v>
      </c>
      <c r="AM151" s="279">
        <v>-98.240125908469366</v>
      </c>
      <c r="AN151" s="279">
        <v>-102.34415895875892</v>
      </c>
      <c r="AO151" s="279">
        <v>-106.61681112769614</v>
      </c>
      <c r="AP151" s="279">
        <v>-111.06501254654948</v>
      </c>
      <c r="AQ151" s="279">
        <v>-115.69597827528858</v>
      </c>
      <c r="AR151" s="279">
        <v>-120.51722002226354</v>
      </c>
      <c r="AS151" s="279">
        <v>-125.53655834616789</v>
      </c>
      <c r="AT151" s="279">
        <v>-130.76213536015374</v>
      </c>
      <c r="AU151" s="279">
        <v>-136.20242795877067</v>
      </c>
      <c r="AV151" s="279">
        <v>-141.86626158925662</v>
      </c>
      <c r="AW151" s="279">
        <v>-147.76282458959912</v>
      </c>
      <c r="AX151" s="279">
        <v>-153.90168311670499</v>
      </c>
      <c r="AY151" s="279">
        <v>-160.29279668897837</v>
      </c>
      <c r="AZ151" s="279">
        <v>-166.94653436860941</v>
      </c>
      <c r="BA151" s="279">
        <v>-173.8736916099248</v>
      </c>
      <c r="BB151" s="279">
        <v>-181.08827924101971</v>
      </c>
    </row>
    <row r="152" spans="1:54" outlineLevel="2">
      <c r="A152" s="447"/>
      <c r="B152" s="135" t="s">
        <v>290</v>
      </c>
      <c r="C152" s="135" t="s">
        <v>475</v>
      </c>
      <c r="D152" s="135" t="s">
        <v>389</v>
      </c>
      <c r="E152" s="282">
        <v>-0.12235948750500072</v>
      </c>
      <c r="F152" s="279">
        <v>-0.12910372554028102</v>
      </c>
      <c r="G152" s="279">
        <v>-0.13571632720893009</v>
      </c>
      <c r="H152" s="279">
        <v>-0.14347362326816077</v>
      </c>
      <c r="I152" s="279">
        <v>-0.15117645125692136</v>
      </c>
      <c r="J152" s="279">
        <v>-0.15684138875014789</v>
      </c>
      <c r="K152" s="279">
        <v>-0.1670430101082308</v>
      </c>
      <c r="L152" s="279">
        <v>-0.17806660343956279</v>
      </c>
      <c r="M152" s="279">
        <v>-0.19000560102199221</v>
      </c>
      <c r="N152" s="279">
        <v>-0.20296655439764116</v>
      </c>
      <c r="O152" s="279">
        <v>-0.21707113726671953</v>
      </c>
      <c r="P152" s="279">
        <v>-0.22946620629811137</v>
      </c>
      <c r="Q152" s="279">
        <v>-0.24125664268078006</v>
      </c>
      <c r="R152" s="279">
        <v>-0.25360555233010279</v>
      </c>
      <c r="S152" s="279">
        <v>-0.26653944953032888</v>
      </c>
      <c r="T152" s="279">
        <v>-0.28008610861078309</v>
      </c>
      <c r="U152" s="279">
        <v>-0.29427462385246428</v>
      </c>
      <c r="V152" s="279">
        <v>-0.30913547224329502</v>
      </c>
      <c r="W152" s="279">
        <v>-0.32470057921752127</v>
      </c>
      <c r="X152" s="279">
        <v>-0.34100338752113796</v>
      </c>
      <c r="Y152" s="279">
        <v>-0.35807892935201119</v>
      </c>
      <c r="Z152" s="279">
        <v>-0.37596390193045093</v>
      </c>
      <c r="AA152" s="279">
        <v>-0.39469674666334953</v>
      </c>
      <c r="AB152" s="279">
        <v>-0.41431773207275191</v>
      </c>
      <c r="AC152" s="279">
        <v>-0.86205377208073952</v>
      </c>
      <c r="AD152" s="279">
        <v>-0.90489314633359452</v>
      </c>
      <c r="AE152" s="279">
        <v>-0.94976694867773659</v>
      </c>
      <c r="AF152" s="279">
        <v>-0.99677187329230565</v>
      </c>
      <c r="AG152" s="279">
        <v>-1.0460092117420627</v>
      </c>
      <c r="AH152" s="279">
        <v>-1.0975850715956124</v>
      </c>
      <c r="AI152" s="279">
        <v>-1.1516106054402335</v>
      </c>
      <c r="AJ152" s="279">
        <v>-1.208202250787636</v>
      </c>
      <c r="AK152" s="279">
        <v>-1.26748198138867</v>
      </c>
      <c r="AL152" s="279">
        <v>-1.3295775704995747</v>
      </c>
      <c r="AM152" s="279">
        <v>-1.3946228666680032</v>
      </c>
      <c r="AN152" s="279">
        <v>-1.4627580826344828</v>
      </c>
      <c r="AO152" s="279">
        <v>-1.5341300979727335</v>
      </c>
      <c r="AP152" s="279">
        <v>-1.6088927761225287</v>
      </c>
      <c r="AQ152" s="279">
        <v>-1.687207296499349</v>
      </c>
      <c r="AR152" s="279">
        <v>-1.7692425023979421</v>
      </c>
      <c r="AS152" s="279">
        <v>-1.8551752654408284</v>
      </c>
      <c r="AT152" s="279">
        <v>-1.945190867358727</v>
      </c>
      <c r="AU152" s="279">
        <v>-2.0394833999270099</v>
      </c>
      <c r="AV152" s="279">
        <v>-2.1382561839216492</v>
      </c>
      <c r="AW152" s="279">
        <v>-2.2417222079993269</v>
      </c>
      <c r="AX152" s="279">
        <v>-2.3501045884490468</v>
      </c>
      <c r="AY152" s="279">
        <v>-2.4636370508079617</v>
      </c>
      <c r="AZ152" s="279">
        <v>-2.5825644343811893</v>
      </c>
      <c r="BA152" s="279">
        <v>-2.7071432207549173</v>
      </c>
      <c r="BB152" s="279">
        <v>-2.8377314889474676</v>
      </c>
    </row>
    <row r="153" spans="1:54" outlineLevel="2">
      <c r="A153" s="447"/>
      <c r="B153" s="135" t="s">
        <v>476</v>
      </c>
      <c r="C153" s="135"/>
      <c r="D153" s="135" t="s">
        <v>389</v>
      </c>
      <c r="E153" s="282"/>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48"/>
      <c r="B154" s="135" t="s">
        <v>476</v>
      </c>
      <c r="C154" s="135"/>
      <c r="D154" s="135" t="s">
        <v>389</v>
      </c>
      <c r="E154" s="282"/>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31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380</v>
      </c>
      <c r="B156" s="134"/>
      <c r="C156" s="135"/>
      <c r="D156" s="135"/>
      <c r="E156" s="31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469</v>
      </c>
      <c r="C157" s="134" t="s">
        <v>159</v>
      </c>
      <c r="D157" s="135"/>
      <c r="E157" s="317">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46" t="s">
        <v>477</v>
      </c>
      <c r="B158" s="135" t="s">
        <v>284</v>
      </c>
      <c r="C158" s="135" t="s">
        <v>395</v>
      </c>
      <c r="D158" s="135" t="s">
        <v>478</v>
      </c>
      <c r="E158" s="238">
        <v>15.331392839572398</v>
      </c>
      <c r="F158" s="36">
        <v>15.471888183979425</v>
      </c>
      <c r="G158" s="36">
        <v>15.613478763115808</v>
      </c>
      <c r="H158" s="36">
        <v>15.756644524354613</v>
      </c>
      <c r="I158" s="36">
        <v>15.900846410592434</v>
      </c>
      <c r="J158" s="36">
        <v>16.046272258037938</v>
      </c>
      <c r="K158" s="36">
        <v>16.20766327046233</v>
      </c>
      <c r="L158" s="36">
        <v>16.370678780254526</v>
      </c>
      <c r="M158" s="36">
        <v>16.535335164200987</v>
      </c>
      <c r="N158" s="36">
        <v>16.701648964693142</v>
      </c>
      <c r="O158" s="36">
        <v>16.869636891414139</v>
      </c>
      <c r="P158" s="36">
        <v>17.039315823039548</v>
      </c>
      <c r="Q158" s="36">
        <v>17.210702808957738</v>
      </c>
      <c r="R158" s="36">
        <v>17.383815071007643</v>
      </c>
      <c r="S158" s="36">
        <v>17.558670005233864</v>
      </c>
      <c r="T158" s="36">
        <v>17.735285183659961</v>
      </c>
      <c r="U158" s="36">
        <v>17.913678356080915</v>
      </c>
      <c r="V158" s="36">
        <v>18.093867451872779</v>
      </c>
      <c r="W158" s="36">
        <v>18.275870581821213</v>
      </c>
      <c r="X158" s="36">
        <v>18.459706039970339</v>
      </c>
      <c r="Y158" s="36">
        <v>18.645392305489583</v>
      </c>
      <c r="Z158" s="36">
        <v>18.832948044557739</v>
      </c>
      <c r="AA158" s="36">
        <v>19.022392112271383</v>
      </c>
      <c r="AB158" s="36">
        <v>19.213743554568364</v>
      </c>
      <c r="AC158" s="36">
        <v>19.407021610173071</v>
      </c>
      <c r="AD158" s="36">
        <v>19.602245712563597</v>
      </c>
      <c r="AE158" s="36">
        <v>19.799435491953908</v>
      </c>
      <c r="AF158" s="36">
        <v>19.998610777303007</v>
      </c>
      <c r="AG158" s="36">
        <v>20.199791598340308</v>
      </c>
      <c r="AH158" s="36">
        <v>20.402998187613001</v>
      </c>
      <c r="AI158" s="36">
        <v>20.608250982557259</v>
      </c>
      <c r="AJ158" s="36">
        <v>20.815570627585675</v>
      </c>
      <c r="AK158" s="36">
        <v>21.024977976201331</v>
      </c>
      <c r="AL158" s="36">
        <v>21.236494093131441</v>
      </c>
      <c r="AM158" s="36">
        <v>21.450140256483095</v>
      </c>
      <c r="AN158" s="36">
        <v>21.665937959921127</v>
      </c>
      <c r="AO158" s="36">
        <v>21.883908914869856</v>
      </c>
      <c r="AP158" s="36">
        <v>22.104075052736174</v>
      </c>
      <c r="AQ158" s="36">
        <v>22.326458527157158</v>
      </c>
      <c r="AR158" s="36">
        <v>22.55108171626933</v>
      </c>
      <c r="AS158" s="36">
        <v>22.777967225003689</v>
      </c>
      <c r="AT158" s="36">
        <v>23.007137887400493</v>
      </c>
      <c r="AU158" s="36">
        <v>23.238616768954188</v>
      </c>
      <c r="AV158" s="36">
        <v>23.472427168976985</v>
      </c>
      <c r="AW158" s="36">
        <v>23.708592622989887</v>
      </c>
      <c r="AX158" s="36">
        <v>23.947136905138073</v>
      </c>
      <c r="AY158" s="36">
        <v>24.188084030631266</v>
      </c>
      <c r="AZ158" s="36">
        <v>24.431458258209624</v>
      </c>
      <c r="BA158" s="36">
        <v>24.677284092634959</v>
      </c>
      <c r="BB158" s="36">
        <v>24.925583391404189</v>
      </c>
    </row>
    <row r="159" spans="1:54" outlineLevel="2">
      <c r="A159" s="447"/>
      <c r="B159" s="135" t="s">
        <v>284</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47"/>
      <c r="B160" s="135" t="s">
        <v>284</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47"/>
      <c r="B161" s="135" t="s">
        <v>287</v>
      </c>
      <c r="C161" s="135" t="s">
        <v>471</v>
      </c>
      <c r="D161" s="135" t="s">
        <v>479</v>
      </c>
      <c r="E161" s="238">
        <v>3.3687148587763484E-2</v>
      </c>
      <c r="F161" s="36">
        <v>3.5543924498143378E-2</v>
      </c>
      <c r="G161" s="36">
        <v>3.7364459215195087E-2</v>
      </c>
      <c r="H161" s="36">
        <v>3.9500143094844092E-2</v>
      </c>
      <c r="I161" s="36">
        <v>4.1620831210612573E-2</v>
      </c>
      <c r="J161" s="36">
        <v>4.3180461730206642E-2</v>
      </c>
      <c r="K161" s="36">
        <v>4.5989099961155619E-2</v>
      </c>
      <c r="L161" s="36">
        <v>4.9024037701545065E-2</v>
      </c>
      <c r="M161" s="36">
        <v>5.231099806521778E-2</v>
      </c>
      <c r="N161" s="36">
        <v>5.5879316069056585E-2</v>
      </c>
      <c r="O161" s="36">
        <v>5.9762490055541705E-2</v>
      </c>
      <c r="P161" s="36">
        <v>6.3175012784512652E-2</v>
      </c>
      <c r="Q161" s="36">
        <v>6.6421072329517772E-2</v>
      </c>
      <c r="R161" s="36">
        <v>6.9820886783927089E-2</v>
      </c>
      <c r="S161" s="36">
        <v>7.3381755872930554E-2</v>
      </c>
      <c r="T161" s="36">
        <v>7.7111326228416127E-2</v>
      </c>
      <c r="U161" s="36">
        <v>8.101760788202883E-2</v>
      </c>
      <c r="V161" s="36">
        <v>8.5108991542504897E-2</v>
      </c>
      <c r="W161" s="36">
        <v>8.9394266694574856E-2</v>
      </c>
      <c r="X161" s="36">
        <v>9.3882640558508035E-2</v>
      </c>
      <c r="Y161" s="36">
        <v>9.8583757951220624E-2</v>
      </c>
      <c r="Z161" s="36">
        <v>0.1035077220918308</v>
      </c>
      <c r="AA161" s="36">
        <v>0.10866511639656615</v>
      </c>
      <c r="AB161" s="36">
        <v>0.11406702731007715</v>
      </c>
      <c r="AC161" s="36">
        <v>0.23733454677585833</v>
      </c>
      <c r="AD161" s="36">
        <v>0.24912878027004345</v>
      </c>
      <c r="AE161" s="36">
        <v>0.26148311811575653</v>
      </c>
      <c r="AF161" s="36">
        <v>0.27442418147043168</v>
      </c>
      <c r="AG161" s="36">
        <v>0.28797985721118757</v>
      </c>
      <c r="AH161" s="36">
        <v>0.30217935812326258</v>
      </c>
      <c r="AI161" s="36">
        <v>0.31705328595074345</v>
      </c>
      <c r="AJ161" s="36">
        <v>0.33263369744573068</v>
      </c>
      <c r="AK161" s="36">
        <v>0.34895417355853192</v>
      </c>
      <c r="AL161" s="36">
        <v>0.36604989191823856</v>
      </c>
      <c r="AM161" s="36">
        <v>0.3839577027602194</v>
      </c>
      <c r="AN161" s="36">
        <v>0.40271620846438871</v>
      </c>
      <c r="AO161" s="36">
        <v>0.42236584687603684</v>
      </c>
      <c r="AP161" s="36">
        <v>0.44294897858904325</v>
      </c>
      <c r="AQ161" s="36">
        <v>0.46450997837997232</v>
      </c>
      <c r="AR161" s="36">
        <v>0.48709533099041419</v>
      </c>
      <c r="AS161" s="36">
        <v>0.51075373146438119</v>
      </c>
      <c r="AT161" s="36">
        <v>0.5355361902573833</v>
      </c>
      <c r="AU161" s="36">
        <v>0.56149614334409481</v>
      </c>
      <c r="AV161" s="36">
        <v>0.58868956756237367</v>
      </c>
      <c r="AW161" s="36">
        <v>0.61717510144259236</v>
      </c>
      <c r="AX161" s="36">
        <v>0.64701417178322318</v>
      </c>
      <c r="AY161" s="36">
        <v>0.6782711262458947</v>
      </c>
      <c r="AZ161" s="36">
        <v>0.71101337225621042</v>
      </c>
      <c r="BA161" s="36">
        <v>0.74531152251026267</v>
      </c>
      <c r="BB161" s="36">
        <v>0.78126416079049177</v>
      </c>
    </row>
    <row r="162" spans="1:54" outlineLevel="2">
      <c r="A162" s="447"/>
      <c r="B162" s="135" t="s">
        <v>287</v>
      </c>
      <c r="C162" s="135" t="s">
        <v>472</v>
      </c>
      <c r="D162" s="135" t="s">
        <v>480</v>
      </c>
      <c r="E162" s="238">
        <v>7.4860330195029842E-2</v>
      </c>
      <c r="F162" s="36">
        <v>7.8986498884763084E-2</v>
      </c>
      <c r="G162" s="36">
        <v>8.3032131589322239E-2</v>
      </c>
      <c r="H162" s="36">
        <v>8.777809576632048E-2</v>
      </c>
      <c r="I162" s="36">
        <v>9.2490736023583389E-2</v>
      </c>
      <c r="J162" s="36">
        <v>9.5956581622681669E-2</v>
      </c>
      <c r="K162" s="36">
        <v>0.10219799991367902</v>
      </c>
      <c r="L162" s="36">
        <v>0.10894230600343352</v>
      </c>
      <c r="M162" s="36">
        <v>0.11624666236715078</v>
      </c>
      <c r="N162" s="36">
        <v>0.12417625793123648</v>
      </c>
      <c r="O162" s="36">
        <v>0.13280553345675883</v>
      </c>
      <c r="P162" s="36">
        <v>0.14038891729891648</v>
      </c>
      <c r="Q162" s="36">
        <v>0.14760238295448408</v>
      </c>
      <c r="R162" s="36">
        <v>0.15515752618650397</v>
      </c>
      <c r="S162" s="36">
        <v>0.16307056860651206</v>
      </c>
      <c r="T162" s="36">
        <v>0.1713585027298139</v>
      </c>
      <c r="U162" s="36">
        <v>0.1800391286267308</v>
      </c>
      <c r="V162" s="36">
        <v>0.1891310923166771</v>
      </c>
      <c r="W162" s="36">
        <v>0.19865392598794362</v>
      </c>
      <c r="X162" s="36">
        <v>0.20862809013001757</v>
      </c>
      <c r="Y162" s="36">
        <v>0.2190750176693789</v>
      </c>
      <c r="Z162" s="36">
        <v>0.23001716020406843</v>
      </c>
      <c r="AA162" s="36">
        <v>0.2414780364368132</v>
      </c>
      <c r="AB162" s="36">
        <v>0.25348228291128316</v>
      </c>
      <c r="AC162" s="36">
        <v>0.52741010394635446</v>
      </c>
      <c r="AD162" s="36">
        <v>0.55361951171120738</v>
      </c>
      <c r="AE162" s="36">
        <v>0.58107359581279439</v>
      </c>
      <c r="AF162" s="36">
        <v>0.60983151437873684</v>
      </c>
      <c r="AG162" s="36">
        <v>0.63995523824708367</v>
      </c>
      <c r="AH162" s="36">
        <v>0.67150968471836059</v>
      </c>
      <c r="AI162" s="36">
        <v>0.70456285766831939</v>
      </c>
      <c r="AJ162" s="36">
        <v>0.73918599432384713</v>
      </c>
      <c r="AK162" s="36">
        <v>0.77545371901895488</v>
      </c>
      <c r="AL162" s="36">
        <v>0.81344420426275288</v>
      </c>
      <c r="AM162" s="36">
        <v>0.85323933946715524</v>
      </c>
      <c r="AN162" s="36">
        <v>0.8949249076986453</v>
      </c>
      <c r="AO162" s="36">
        <v>0.93859077083563913</v>
      </c>
      <c r="AP162" s="36">
        <v>0.98433106353120803</v>
      </c>
      <c r="AQ162" s="36">
        <v>1.0322443963999384</v>
      </c>
      <c r="AR162" s="36">
        <v>1.0824340688675866</v>
      </c>
      <c r="AS162" s="36">
        <v>1.1350082921430686</v>
      </c>
      <c r="AT162" s="36">
        <v>1.1900804227941786</v>
      </c>
      <c r="AU162" s="36">
        <v>1.2477692074313238</v>
      </c>
      <c r="AV162" s="36">
        <v>1.3081990390274936</v>
      </c>
      <c r="AW162" s="36">
        <v>1.3715002254279813</v>
      </c>
      <c r="AX162" s="36">
        <v>1.4378092706293857</v>
      </c>
      <c r="AY162" s="36">
        <v>1.5072691694353078</v>
      </c>
      <c r="AZ162" s="36">
        <v>1.5800297161249142</v>
      </c>
      <c r="BA162" s="36">
        <v>1.6562478278005752</v>
      </c>
      <c r="BB162" s="36">
        <v>1.7361425795344061</v>
      </c>
    </row>
    <row r="163" spans="1:54" outlineLevel="2">
      <c r="A163" s="447"/>
      <c r="B163" s="135" t="s">
        <v>287</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47"/>
      <c r="B164" s="135" t="s">
        <v>287</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47"/>
      <c r="B165" s="135" t="s">
        <v>476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47"/>
      <c r="B166" s="135" t="s">
        <v>476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47"/>
      <c r="B167" s="135" t="s">
        <v>476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47"/>
      <c r="B168" s="135" t="s">
        <v>476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48"/>
      <c r="B169" s="135" t="s">
        <v>476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46" t="s">
        <v>482</v>
      </c>
      <c r="B172" s="135" t="s">
        <v>284</v>
      </c>
      <c r="C172" s="135" t="s">
        <v>395</v>
      </c>
      <c r="D172" s="135" t="s">
        <v>389</v>
      </c>
      <c r="E172" s="262">
        <f>-(E$158*'Fixed Data'!$B$25*'Fixed Data'!E$47*'Fixed Data'!$B$24*'Fixed Data'!$B$23+E$158*'Fixed Data'!$B$26)*'Fixed Data'!L44/10^6</f>
        <v>-3.1266762952300908</v>
      </c>
      <c r="F172" s="262">
        <f>-(F$158*'Fixed Data'!$B$25*'Fixed Data'!F$47*'Fixed Data'!$B$24*'Fixed Data'!$B$23+F$158*'Fixed Data'!$B$26)*'Fixed Data'!M44/10^6</f>
        <v>-3.2033795357207695</v>
      </c>
      <c r="G172" s="262">
        <f>-(G$158*'Fixed Data'!$B$25*'Fixed Data'!G$47*'Fixed Data'!$B$24*'Fixed Data'!$B$23+G$158*'Fixed Data'!$B$26)*'Fixed Data'!N44/10^6</f>
        <v>-3.2819240397003258</v>
      </c>
      <c r="H172" s="262">
        <f>-(H$158*'Fixed Data'!$B$25*'Fixed Data'!H$47*'Fixed Data'!$B$24*'Fixed Data'!$B$23+H$158*'Fixed Data'!$B$26)*'Fixed Data'!O44/10^6</f>
        <v>-3.3624540253121671</v>
      </c>
      <c r="I172" s="262">
        <f>-(I$158*'Fixed Data'!$B$25*'Fixed Data'!I$47*'Fixed Data'!$B$24*'Fixed Data'!$B$23+I$158*'Fixed Data'!$B$26)*'Fixed Data'!P44/10^6</f>
        <v>-3.4449000812112183</v>
      </c>
      <c r="J172" s="262">
        <f>-(J$158*'Fixed Data'!$B$25*'Fixed Data'!J$47*'Fixed Data'!$B$24*'Fixed Data'!$B$23+J$158*'Fixed Data'!$B$26)*'Fixed Data'!Q44/10^6</f>
        <v>-3.5293466240648308</v>
      </c>
      <c r="K172" s="262">
        <f>-(K$158*'Fixed Data'!$B$25*'Fixed Data'!K$47*'Fixed Data'!$B$24*'Fixed Data'!$B$23+K$158*'Fixed Data'!$B$26)*'Fixed Data'!R44/10^6</f>
        <v>-3.6191312340117627</v>
      </c>
      <c r="L172" s="262">
        <f>-(L$158*'Fixed Data'!$B$25*'Fixed Data'!L$47*'Fixed Data'!$B$24*'Fixed Data'!$B$23+L$158*'Fixed Data'!$B$26)*'Fixed Data'!S44/10^6</f>
        <v>-3.7112001980109603</v>
      </c>
      <c r="M172" s="262">
        <f>-(M$158*'Fixed Data'!$B$25*'Fixed Data'!M$47*'Fixed Data'!$B$24*'Fixed Data'!$B$23+M$158*'Fixed Data'!$B$26)*'Fixed Data'!T44/10^6</f>
        <v>-3.8056116466239516</v>
      </c>
      <c r="N172" s="262">
        <f>-(N$158*'Fixed Data'!$B$25*'Fixed Data'!N$47*'Fixed Data'!$B$24*'Fixed Data'!$B$23+N$158*'Fixed Data'!$B$26)*'Fixed Data'!U44/10^6</f>
        <v>-3.9024251885288548</v>
      </c>
      <c r="O172" s="262">
        <f>-(O$158*'Fixed Data'!$B$25*'Fixed Data'!O$47*'Fixed Data'!$B$24*'Fixed Data'!$B$23+O$158*'Fixed Data'!$B$26)*'Fixed Data'!V44/10^6</f>
        <v>-4.0017019499700694</v>
      </c>
      <c r="P172" s="262">
        <f>-(P$158*'Fixed Data'!$B$25*'Fixed Data'!P$47*'Fixed Data'!$B$24*'Fixed Data'!$B$23+P$158*'Fixed Data'!$B$26)*'Fixed Data'!W44/10^6</f>
        <v>-4.1035046152296006</v>
      </c>
      <c r="Q172" s="262">
        <f>-(Q$158*'Fixed Data'!$B$25*'Fixed Data'!Q$47*'Fixed Data'!$B$24*'Fixed Data'!$B$23+Q$158*'Fixed Data'!$B$26)*'Fixed Data'!X44/10^6</f>
        <v>-4.2078974631571233</v>
      </c>
      <c r="R172" s="262">
        <f>-(R$158*'Fixed Data'!$B$25*'Fixed Data'!R$47*'Fixed Data'!$B$24*'Fixed Data'!$B$23+R$158*'Fixed Data'!$B$26)*'Fixed Data'!Y44/10^6</f>
        <v>-4.3149464069898285</v>
      </c>
      <c r="S172" s="262">
        <f>-(S$158*'Fixed Data'!$B$25*'Fixed Data'!S$47*'Fixed Data'!$B$24*'Fixed Data'!$B$23+S$158*'Fixed Data'!$B$26)*'Fixed Data'!Z44/10^6</f>
        <v>-4.4237234774794274</v>
      </c>
      <c r="T172" s="262">
        <f>-(T$158*'Fixed Data'!$B$25*'Fixed Data'!T$47*'Fixed Data'!$B$24*'Fixed Data'!$B$23+T$158*'Fixed Data'!$B$26)*'Fixed Data'!AA44/10^6</f>
        <v>-4.5352431241514806</v>
      </c>
      <c r="U172" s="262">
        <f>-(U$158*'Fixed Data'!$B$25*'Fixed Data'!U$47*'Fixed Data'!$B$24*'Fixed Data'!$B$23+U$158*'Fixed Data'!$B$26)*'Fixed Data'!AB44/10^6</f>
        <v>-4.6495745070825034</v>
      </c>
      <c r="V172" s="262">
        <f>-(V$158*'Fixed Data'!$B$25*'Fixed Data'!V$47*'Fixed Data'!$B$24*'Fixed Data'!$B$23+V$158*'Fixed Data'!$B$26)*'Fixed Data'!AC44/10^6</f>
        <v>-4.7667885368694183</v>
      </c>
      <c r="W172" s="262">
        <f>-(W$158*'Fixed Data'!$B$25*'Fixed Data'!W$47*'Fixed Data'!$B$24*'Fixed Data'!$B$23+W$158*'Fixed Data'!$B$26)*'Fixed Data'!AD44/10^6</f>
        <v>-4.8869579022651326</v>
      </c>
      <c r="X172" s="262">
        <f>-(X$158*'Fixed Data'!$B$25*'Fixed Data'!X$47*'Fixed Data'!$B$24*'Fixed Data'!$B$23+X$158*'Fixed Data'!$B$26)*'Fixed Data'!AE44/10^6</f>
        <v>-5.0101571353291057</v>
      </c>
      <c r="Y172" s="262">
        <f>-(Y$158*'Fixed Data'!$B$25*'Fixed Data'!Y$47*'Fixed Data'!$B$24*'Fixed Data'!$B$23+Y$158*'Fixed Data'!$B$26)*'Fixed Data'!AF44/10^6</f>
        <v>-5.1364626437596694</v>
      </c>
      <c r="Z172" s="262">
        <f>-(Z$158*'Fixed Data'!$B$25*'Fixed Data'!Z$47*'Fixed Data'!$B$24*'Fixed Data'!$B$23+Z$158*'Fixed Data'!$B$26)*'Fixed Data'!AG44/10^6</f>
        <v>-5.2659527625885305</v>
      </c>
      <c r="AA172" s="262">
        <f>-(AA$158*'Fixed Data'!$B$25*'Fixed Data'!AA$47*'Fixed Data'!$B$24*'Fixed Data'!$B$23+AA$158*'Fixed Data'!$B$26)*'Fixed Data'!AH44/10^6</f>
        <v>-5.3987078017680252</v>
      </c>
      <c r="AB172" s="262">
        <f>-(AB$158*'Fixed Data'!$B$25*'Fixed Data'!AB$47*'Fixed Data'!$B$24*'Fixed Data'!$B$23+AB$158*'Fixed Data'!$B$26)*'Fixed Data'!AI44/10^6</f>
        <v>-5.534810103217735</v>
      </c>
      <c r="AC172" s="262">
        <f>-(AC$158*'Fixed Data'!$B$25*'Fixed Data'!AC$47*'Fixed Data'!$B$24*'Fixed Data'!$B$23+AC$158*'Fixed Data'!$B$26)*'Fixed Data'!AJ44/10^6</f>
        <v>-5.6706951618905315</v>
      </c>
      <c r="AD172" s="262">
        <f>-(AD$158*'Fixed Data'!$B$25*'Fixed Data'!AD$47*'Fixed Data'!$B$24*'Fixed Data'!$B$23+AD$158*'Fixed Data'!$B$26)*'Fixed Data'!AK44/10^6</f>
        <v>-5.8094432254043769</v>
      </c>
      <c r="AE172" s="262">
        <f>-(AE$158*'Fixed Data'!$B$25*'Fixed Data'!AE$47*'Fixed Data'!$B$24*'Fixed Data'!$B$23+AE$158*'Fixed Data'!$B$26)*'Fixed Data'!AL44/10^6</f>
        <v>-5.9507204777587956</v>
      </c>
      <c r="AF172" s="262">
        <f>-(AF$158*'Fixed Data'!$B$25*'Fixed Data'!AF$47*'Fixed Data'!$B$24*'Fixed Data'!$B$23+AF$158*'Fixed Data'!$B$26)*'Fixed Data'!AM44/10^6</f>
        <v>-6.0942844201758781</v>
      </c>
      <c r="AG172" s="262">
        <f>-(AG$158*'Fixed Data'!$B$25*'Fixed Data'!AG$47*'Fixed Data'!$B$24*'Fixed Data'!$B$23+AG$158*'Fixed Data'!$B$26)*'Fixed Data'!AN44/10^6</f>
        <v>-6.2400030215738349</v>
      </c>
      <c r="AH172" s="262">
        <f>-(AH$158*'Fixed Data'!$B$25*'Fixed Data'!AH$47*'Fixed Data'!$B$24*'Fixed Data'!$B$23+AH$158*'Fixed Data'!$B$26)*'Fixed Data'!AO44/10^6</f>
        <v>-6.3879099523126186</v>
      </c>
      <c r="AI172" s="262">
        <f>-(AI$158*'Fixed Data'!$B$25*'Fixed Data'!AI$47*'Fixed Data'!$B$24*'Fixed Data'!$B$23+AI$158*'Fixed Data'!$B$26)*'Fixed Data'!AP44/10^6</f>
        <v>-6.5382984842602241</v>
      </c>
      <c r="AJ172" s="262">
        <f>-(AJ$158*'Fixed Data'!$B$25*'Fixed Data'!AJ$47*'Fixed Data'!$B$24*'Fixed Data'!$B$23+AJ$158*'Fixed Data'!$B$26)*'Fixed Data'!AQ44/10^6</f>
        <v>-6.6910762351492163</v>
      </c>
      <c r="AK172" s="262">
        <f>-(AK$158*'Fixed Data'!$B$25*'Fixed Data'!AK$47*'Fixed Data'!$B$24*'Fixed Data'!$B$23+AK$158*'Fixed Data'!$B$26)*'Fixed Data'!AR44/10^6</f>
        <v>-6.8462396188049208</v>
      </c>
      <c r="AL172" s="262">
        <f>-(AL$158*'Fixed Data'!$B$25*'Fixed Data'!AL$47*'Fixed Data'!$B$24*'Fixed Data'!$B$23+AL$158*'Fixed Data'!$B$26)*'Fixed Data'!AS44/10^6</f>
        <v>-7.0038327350047602</v>
      </c>
      <c r="AM172" s="262">
        <f>-(AM$158*'Fixed Data'!$B$25*'Fixed Data'!AM$47*'Fixed Data'!$B$24*'Fixed Data'!$B$23+AM$158*'Fixed Data'!$B$26)*'Fixed Data'!AT44/10^6</f>
        <v>-7.1639117304945925</v>
      </c>
      <c r="AN172" s="262">
        <f>-(AN$158*'Fixed Data'!$B$25*'Fixed Data'!AN$47*'Fixed Data'!$B$24*'Fixed Data'!$B$23+AN$158*'Fixed Data'!$B$26)*'Fixed Data'!AU44/10^6</f>
        <v>-7.3265163812809737</v>
      </c>
      <c r="AO172" s="262">
        <f>-(AO$158*'Fixed Data'!$B$25*'Fixed Data'!AO$47*'Fixed Data'!$B$24*'Fixed Data'!$B$23+AO$158*'Fixed Data'!$B$26)*'Fixed Data'!AV44/10^6</f>
        <v>-7.491662753569063</v>
      </c>
      <c r="AP172" s="262">
        <f>-(AP$158*'Fixed Data'!$B$25*'Fixed Data'!AP$47*'Fixed Data'!$B$24*'Fixed Data'!$B$23+AP$158*'Fixed Data'!$B$26)*'Fixed Data'!AW44/10^6</f>
        <v>-7.6593875510221796</v>
      </c>
      <c r="AQ172" s="262">
        <f>-(AQ$158*'Fixed Data'!$B$25*'Fixed Data'!AQ$47*'Fixed Data'!$B$24*'Fixed Data'!$B$23+AQ$158*'Fixed Data'!$B$26)*'Fixed Data'!AX44/10^6</f>
        <v>-7.8297306191435485</v>
      </c>
      <c r="AR172" s="262">
        <f>-(AR$158*'Fixed Data'!$B$25*'Fixed Data'!AR$47*'Fixed Data'!$B$24*'Fixed Data'!$B$23+AR$158*'Fixed Data'!$B$26)*'Fixed Data'!AY44/10^6</f>
        <v>-8.0027287041437241</v>
      </c>
      <c r="AS172" s="262">
        <f>-(AS$158*'Fixed Data'!$B$25*'Fixed Data'!AS$47*'Fixed Data'!$B$24*'Fixed Data'!$B$23+AS$158*'Fixed Data'!$B$26)*'Fixed Data'!AZ44/10^6</f>
        <v>-8.178416209704535</v>
      </c>
      <c r="AT172" s="262">
        <f>-(AT$158*'Fixed Data'!$B$25*'Fixed Data'!AT$47*'Fixed Data'!$B$24*'Fixed Data'!$B$23+AT$158*'Fixed Data'!$B$26)*'Fixed Data'!BA44/10^6</f>
        <v>-8.3568286631641548</v>
      </c>
      <c r="AU172" s="262">
        <f>-(AU$158*'Fixed Data'!$B$25*'Fixed Data'!AU$47*'Fixed Data'!$B$24*'Fixed Data'!$B$23+AU$158*'Fixed Data'!$B$26)*'Fixed Data'!BB44/10^6</f>
        <v>-8.5380042365019069</v>
      </c>
      <c r="AV172" s="262">
        <f>-(AV$158*'Fixed Data'!$B$25*'Fixed Data'!AV$47*'Fixed Data'!$B$24*'Fixed Data'!$B$23+AV$158*'Fixed Data'!$B$26)*'Fixed Data'!BC44/10^6</f>
        <v>-8.7219808621810433</v>
      </c>
      <c r="AW172" s="262">
        <f>-(AW$158*'Fixed Data'!$B$25*'Fixed Data'!AW$47*'Fixed Data'!$B$24*'Fixed Data'!$B$23+AW$158*'Fixed Data'!$B$26)*'Fixed Data'!BD44/10^6</f>
        <v>-8.9087963328638882</v>
      </c>
      <c r="AX172" s="262">
        <f>-(AX$158*'Fixed Data'!$B$25*'Fixed Data'!AX$47*'Fixed Data'!$B$24*'Fixed Data'!$B$23+AX$158*'Fixed Data'!$B$26)*'Fixed Data'!BE44/10^6</f>
        <v>-9.0984889845969477</v>
      </c>
      <c r="AY172" s="262">
        <f>-(AY$158*'Fixed Data'!$B$25*'Fixed Data'!AY$47*'Fixed Data'!$B$24*'Fixed Data'!$B$23+AY$158*'Fixed Data'!$B$26)*'Fixed Data'!BF44/10^6</f>
        <v>-9.2910979368689901</v>
      </c>
      <c r="AZ172" s="262">
        <f>-(AZ$158*'Fixed Data'!$B$25*'Fixed Data'!AZ$47*'Fixed Data'!$B$24*'Fixed Data'!$B$23+AZ$158*'Fixed Data'!$B$26)*'Fixed Data'!BG44/10^6</f>
        <v>-9.4866628552888645</v>
      </c>
      <c r="BA172" s="262">
        <f>-(BA$158*'Fixed Data'!$B$25*'Fixed Data'!BA$47*'Fixed Data'!$B$24*'Fixed Data'!$B$23+BA$158*'Fixed Data'!$B$26)*'Fixed Data'!BH44/10^6</f>
        <v>-9.6852237449402114</v>
      </c>
      <c r="BB172" s="262">
        <f>-(BB$158*'Fixed Data'!$B$25*'Fixed Data'!BB$47*'Fixed Data'!$B$24*'Fixed Data'!$B$23+BB$158*'Fixed Data'!$B$26)*'Fixed Data'!BI44/10^6</f>
        <v>-9.8868199577498146</v>
      </c>
    </row>
    <row r="173" spans="1:54" outlineLevel="2">
      <c r="A173" s="447"/>
      <c r="B173" s="135" t="s">
        <v>284</v>
      </c>
      <c r="C173" s="135"/>
      <c r="D173" s="135" t="s">
        <v>389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48"/>
      <c r="B174" s="135" t="s">
        <v>284</v>
      </c>
      <c r="C174" s="135"/>
      <c r="D174" s="135" t="s">
        <v>389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46" t="s">
        <v>483</v>
      </c>
      <c r="B176" s="135" t="s">
        <v>284</v>
      </c>
      <c r="C176" s="135" t="s">
        <v>395</v>
      </c>
      <c r="D176" s="135" t="s">
        <v>389</v>
      </c>
      <c r="E176" s="262">
        <f>-(E$158*'Fixed Data'!$B$25*'Fixed Data'!E$47*'Fixed Data'!$B$24*'Fixed Data'!$B$23+E$158*'Fixed Data'!$B$26)*'Fixed Data'!L46/10^6</f>
        <v>-9.3800288834683965</v>
      </c>
      <c r="F176" s="262">
        <f>-(F$158*'Fixed Data'!$B$25*'Fixed Data'!F$47*'Fixed Data'!$B$24*'Fixed Data'!$B$23+F$158*'Fixed Data'!$B$26)*'Fixed Data'!M46/10^6</f>
        <v>-9.6101386049200688</v>
      </c>
      <c r="G176" s="262">
        <f>-(G$158*'Fixed Data'!$B$25*'Fixed Data'!G$47*'Fixed Data'!$B$24*'Fixed Data'!$B$23+G$158*'Fixed Data'!$B$26)*'Fixed Data'!N46/10^6</f>
        <v>-9.8457721191009782</v>
      </c>
      <c r="H176" s="262">
        <f>-(H$158*'Fixed Data'!$B$25*'Fixed Data'!H$47*'Fixed Data'!$B$24*'Fixed Data'!$B$23+H$158*'Fixed Data'!$B$26)*'Fixed Data'!O46/10^6</f>
        <v>-10.087362075936502</v>
      </c>
      <c r="I176" s="262">
        <f>-(I$158*'Fixed Data'!$B$25*'Fixed Data'!I$47*'Fixed Data'!$B$24*'Fixed Data'!$B$23+I$158*'Fixed Data'!$B$26)*'Fixed Data'!P46/10^6</f>
        <v>-10.334700243633653</v>
      </c>
      <c r="J176" s="262">
        <f>-(J$158*'Fixed Data'!$B$25*'Fixed Data'!J$47*'Fixed Data'!$B$24*'Fixed Data'!$B$23+J$158*'Fixed Data'!$B$26)*'Fixed Data'!Q46/10^6</f>
        <v>-10.588039869869013</v>
      </c>
      <c r="K176" s="262">
        <f>-(K$158*'Fixed Data'!$B$25*'Fixed Data'!K$47*'Fixed Data'!$B$24*'Fixed Data'!$B$23+K$158*'Fixed Data'!$B$26)*'Fixed Data'!R46/10^6</f>
        <v>-10.857393702035289</v>
      </c>
      <c r="L176" s="262">
        <f>-(L$158*'Fixed Data'!$B$25*'Fixed Data'!L$47*'Fixed Data'!$B$24*'Fixed Data'!$B$23+L$158*'Fixed Data'!$B$26)*'Fixed Data'!S46/10^6</f>
        <v>-11.133600594032877</v>
      </c>
      <c r="M176" s="262">
        <f>-(M$158*'Fixed Data'!$B$25*'Fixed Data'!M$47*'Fixed Data'!$B$24*'Fixed Data'!$B$23+M$158*'Fixed Data'!$B$26)*'Fixed Data'!T46/10^6</f>
        <v>-11.4168349374755</v>
      </c>
      <c r="N176" s="262">
        <f>-(N$158*'Fixed Data'!$B$25*'Fixed Data'!N$47*'Fixed Data'!$B$24*'Fixed Data'!$B$23+N$158*'Fixed Data'!$B$26)*'Fixed Data'!U46/10^6</f>
        <v>-11.707275563166105</v>
      </c>
      <c r="O176" s="262">
        <f>-(O$158*'Fixed Data'!$B$25*'Fixed Data'!O$47*'Fixed Data'!$B$24*'Fixed Data'!$B$23+O$158*'Fixed Data'!$B$26)*'Fixed Data'!V46/10^6</f>
        <v>-12.005105849910208</v>
      </c>
      <c r="P176" s="262">
        <f>-(P$158*'Fixed Data'!$B$25*'Fixed Data'!P$47*'Fixed Data'!$B$24*'Fixed Data'!$B$23+P$158*'Fixed Data'!$B$26)*'Fixed Data'!W46/10^6</f>
        <v>-12.310513848158196</v>
      </c>
      <c r="Q176" s="262">
        <f>-(Q$158*'Fixed Data'!$B$25*'Fixed Data'!Q$47*'Fixed Data'!$B$24*'Fixed Data'!$B$23+Q$158*'Fixed Data'!$B$26)*'Fixed Data'!X46/10^6</f>
        <v>-12.623692389471369</v>
      </c>
      <c r="R176" s="262">
        <f>-(R$158*'Fixed Data'!$B$25*'Fixed Data'!R$47*'Fixed Data'!$B$24*'Fixed Data'!$B$23+R$158*'Fixed Data'!$B$26)*'Fixed Data'!Y46/10^6</f>
        <v>-12.944839220969486</v>
      </c>
      <c r="S176" s="262">
        <f>-(S$158*'Fixed Data'!$B$25*'Fixed Data'!S$47*'Fixed Data'!$B$24*'Fixed Data'!$B$23+S$158*'Fixed Data'!$B$26)*'Fixed Data'!Z46/10^6</f>
        <v>-13.271170429893621</v>
      </c>
      <c r="T176" s="262">
        <f>-(T$158*'Fixed Data'!$B$25*'Fixed Data'!T$47*'Fixed Data'!$B$24*'Fixed Data'!$B$23+T$158*'Fixed Data'!$B$26)*'Fixed Data'!AA46/10^6</f>
        <v>-13.605729369884184</v>
      </c>
      <c r="U176" s="262">
        <f>-(U$158*'Fixed Data'!$B$25*'Fixed Data'!U$47*'Fixed Data'!$B$24*'Fixed Data'!$B$23+U$158*'Fixed Data'!$B$26)*'Fixed Data'!AB46/10^6</f>
        <v>-13.948723523843617</v>
      </c>
      <c r="V176" s="262">
        <f>-(V$158*'Fixed Data'!$B$25*'Fixed Data'!V$47*'Fixed Data'!$B$24*'Fixed Data'!$B$23+V$158*'Fixed Data'!$B$26)*'Fixed Data'!AC46/10^6</f>
        <v>-14.300365607986031</v>
      </c>
      <c r="W176" s="262">
        <f>-(W$158*'Fixed Data'!$B$25*'Fixed Data'!W$47*'Fixed Data'!$B$24*'Fixed Data'!$B$23+W$158*'Fixed Data'!$B$26)*'Fixed Data'!AD46/10^6</f>
        <v>-14.660873706795398</v>
      </c>
      <c r="X176" s="262">
        <f>-(X$158*'Fixed Data'!$B$25*'Fixed Data'!X$47*'Fixed Data'!$B$24*'Fixed Data'!$B$23+X$158*'Fixed Data'!$B$26)*'Fixed Data'!AE46/10^6</f>
        <v>-15.030471405987317</v>
      </c>
      <c r="Y176" s="262">
        <f>-(Y$158*'Fixed Data'!$B$25*'Fixed Data'!Y$47*'Fixed Data'!$B$24*'Fixed Data'!$B$23+Y$158*'Fixed Data'!$B$26)*'Fixed Data'!AF46/10^6</f>
        <v>-15.409387931279007</v>
      </c>
      <c r="Z176" s="262">
        <f>-(Z$158*'Fixed Data'!$B$25*'Fixed Data'!Z$47*'Fixed Data'!$B$24*'Fixed Data'!$B$23+Z$158*'Fixed Data'!$B$26)*'Fixed Data'!AG46/10^6</f>
        <v>-15.797858285036261</v>
      </c>
      <c r="AA176" s="262">
        <f>-(AA$158*'Fixed Data'!$B$25*'Fixed Data'!AA$47*'Fixed Data'!$B$24*'Fixed Data'!$B$23+AA$158*'Fixed Data'!$B$26)*'Fixed Data'!AH46/10^6</f>
        <v>-16.196123408060863</v>
      </c>
      <c r="AB176" s="262">
        <f>-(AB$158*'Fixed Data'!$B$25*'Fixed Data'!AB$47*'Fixed Data'!$B$24*'Fixed Data'!$B$23+AB$158*'Fixed Data'!$B$26)*'Fixed Data'!AI46/10^6</f>
        <v>-16.604430309653207</v>
      </c>
      <c r="AC176" s="262">
        <f>-(AC$158*'Fixed Data'!$B$25*'Fixed Data'!AC$47*'Fixed Data'!$B$24*'Fixed Data'!$B$23+AC$158*'Fixed Data'!$B$26)*'Fixed Data'!AJ46/10^6</f>
        <v>-17.012085485832312</v>
      </c>
      <c r="AD176" s="262">
        <f>-(AD$158*'Fixed Data'!$B$25*'Fixed Data'!AD$47*'Fixed Data'!$B$24*'Fixed Data'!$B$23+AD$158*'Fixed Data'!$B$26)*'Fixed Data'!AK46/10^6</f>
        <v>-17.428329676560988</v>
      </c>
      <c r="AE176" s="262">
        <f>-(AE$158*'Fixed Data'!$B$25*'Fixed Data'!AE$47*'Fixed Data'!$B$24*'Fixed Data'!$B$23+AE$158*'Fixed Data'!$B$26)*'Fixed Data'!AL46/10^6</f>
        <v>-17.852161433855954</v>
      </c>
      <c r="AF176" s="262">
        <f>-(AF$158*'Fixed Data'!$B$25*'Fixed Data'!AF$47*'Fixed Data'!$B$24*'Fixed Data'!$B$23+AF$158*'Fixed Data'!$B$26)*'Fixed Data'!AM46/10^6</f>
        <v>-18.282853261397428</v>
      </c>
      <c r="AG176" s="262">
        <f>-(AG$158*'Fixed Data'!$B$25*'Fixed Data'!AG$47*'Fixed Data'!$B$24*'Fixed Data'!$B$23+AG$158*'Fixed Data'!$B$26)*'Fixed Data'!AN46/10^6</f>
        <v>-18.720009065363495</v>
      </c>
      <c r="AH176" s="262">
        <f>-(AH$158*'Fixed Data'!$B$25*'Fixed Data'!AH$47*'Fixed Data'!$B$24*'Fixed Data'!$B$23+AH$158*'Fixed Data'!$B$26)*'Fixed Data'!AO46/10^6</f>
        <v>-19.163729857747235</v>
      </c>
      <c r="AI176" s="262">
        <f>-(AI$158*'Fixed Data'!$B$25*'Fixed Data'!AI$47*'Fixed Data'!$B$24*'Fixed Data'!$B$23+AI$158*'Fixed Data'!$B$26)*'Fixed Data'!AP46/10^6</f>
        <v>-19.614895453723765</v>
      </c>
      <c r="AJ176" s="262">
        <f>-(AJ$158*'Fixed Data'!$B$25*'Fixed Data'!AJ$47*'Fixed Data'!$B$24*'Fixed Data'!$B$23+AJ$158*'Fixed Data'!$B$26)*'Fixed Data'!AQ46/10^6</f>
        <v>-20.073228706495133</v>
      </c>
      <c r="AK176" s="262">
        <f>-(AK$158*'Fixed Data'!$B$25*'Fixed Data'!AK$47*'Fixed Data'!$B$24*'Fixed Data'!$B$23+AK$158*'Fixed Data'!$B$26)*'Fixed Data'!AR46/10^6</f>
        <v>-20.538718857544833</v>
      </c>
      <c r="AL176" s="262">
        <f>-(AL$158*'Fixed Data'!$B$25*'Fixed Data'!AL$47*'Fixed Data'!$B$24*'Fixed Data'!$B$23+AL$158*'Fixed Data'!$B$26)*'Fixed Data'!AS46/10^6</f>
        <v>-21.011498206224278</v>
      </c>
      <c r="AM176" s="262">
        <f>-(AM$158*'Fixed Data'!$B$25*'Fixed Data'!AM$47*'Fixed Data'!$B$24*'Fixed Data'!$B$23+AM$158*'Fixed Data'!$B$26)*'Fixed Data'!AT46/10^6</f>
        <v>-21.491735192811834</v>
      </c>
      <c r="AN176" s="262">
        <f>-(AN$158*'Fixed Data'!$B$25*'Fixed Data'!AN$47*'Fixed Data'!$B$24*'Fixed Data'!$B$23+AN$158*'Fixed Data'!$B$26)*'Fixed Data'!AU46/10^6</f>
        <v>-21.979549145276135</v>
      </c>
      <c r="AO176" s="262">
        <f>-(AO$158*'Fixed Data'!$B$25*'Fixed Data'!AO$47*'Fixed Data'!$B$24*'Fixed Data'!$B$23+AO$158*'Fixed Data'!$B$26)*'Fixed Data'!AV46/10^6</f>
        <v>-22.47498826224232</v>
      </c>
      <c r="AP176" s="262">
        <f>-(AP$158*'Fixed Data'!$B$25*'Fixed Data'!AP$47*'Fixed Data'!$B$24*'Fixed Data'!$B$23+AP$158*'Fixed Data'!$B$26)*'Fixed Data'!AW46/10^6</f>
        <v>-22.978162654706331</v>
      </c>
      <c r="AQ176" s="262">
        <f>-(AQ$158*'Fixed Data'!$B$25*'Fixed Data'!AQ$47*'Fixed Data'!$B$24*'Fixed Data'!$B$23+AQ$158*'Fixed Data'!$B$26)*'Fixed Data'!AX46/10^6</f>
        <v>-23.489191859180028</v>
      </c>
      <c r="AR176" s="262">
        <f>-(AR$158*'Fixed Data'!$B$25*'Fixed Data'!AR$47*'Fixed Data'!$B$24*'Fixed Data'!$B$23+AR$158*'Fixed Data'!$B$26)*'Fixed Data'!AY46/10^6</f>
        <v>-24.008186114293327</v>
      </c>
      <c r="AS176" s="262">
        <f>-(AS$158*'Fixed Data'!$B$25*'Fixed Data'!AS$47*'Fixed Data'!$B$24*'Fixed Data'!$B$23+AS$158*'Fixed Data'!$B$26)*'Fixed Data'!AZ46/10^6</f>
        <v>-24.535248631088177</v>
      </c>
      <c r="AT176" s="262">
        <f>-(AT$158*'Fixed Data'!$B$25*'Fixed Data'!AT$47*'Fixed Data'!$B$24*'Fixed Data'!$B$23+AT$158*'Fixed Data'!$B$26)*'Fixed Data'!BA46/10^6</f>
        <v>-25.070485991581648</v>
      </c>
      <c r="AU176" s="262">
        <f>-(AU$158*'Fixed Data'!$B$25*'Fixed Data'!AU$47*'Fixed Data'!$B$24*'Fixed Data'!$B$23+AU$158*'Fixed Data'!$B$26)*'Fixed Data'!BB46/10^6</f>
        <v>-25.614012711712206</v>
      </c>
      <c r="AV176" s="262">
        <f>-(AV$158*'Fixed Data'!$B$25*'Fixed Data'!AV$47*'Fixed Data'!$B$24*'Fixed Data'!$B$23+AV$158*'Fixed Data'!$B$26)*'Fixed Data'!BC46/10^6</f>
        <v>-26.165942588869246</v>
      </c>
      <c r="AW176" s="262">
        <f>-(AW$158*'Fixed Data'!$B$25*'Fixed Data'!AW$47*'Fixed Data'!$B$24*'Fixed Data'!$B$23+AW$158*'Fixed Data'!$B$26)*'Fixed Data'!BD46/10^6</f>
        <v>-26.726389001039387</v>
      </c>
      <c r="AX176" s="262">
        <f>-(AX$158*'Fixed Data'!$B$25*'Fixed Data'!AX$47*'Fixed Data'!$B$24*'Fixed Data'!$B$23+AX$158*'Fixed Data'!$B$26)*'Fixed Data'!BE46/10^6</f>
        <v>-27.295466956362201</v>
      </c>
      <c r="AY176" s="262">
        <f>-(AY$158*'Fixed Data'!$B$25*'Fixed Data'!AY$47*'Fixed Data'!$B$24*'Fixed Data'!$B$23+AY$158*'Fixed Data'!$B$26)*'Fixed Data'!BF46/10^6</f>
        <v>-27.873293813304347</v>
      </c>
      <c r="AZ176" s="262">
        <f>-(AZ$158*'Fixed Data'!$B$25*'Fixed Data'!AZ$47*'Fixed Data'!$B$24*'Fixed Data'!$B$23+AZ$158*'Fixed Data'!$B$26)*'Fixed Data'!BG46/10^6</f>
        <v>-28.459988568692303</v>
      </c>
      <c r="BA176" s="262">
        <f>-(BA$158*'Fixed Data'!$B$25*'Fixed Data'!BA$47*'Fixed Data'!$B$24*'Fixed Data'!$B$23+BA$158*'Fixed Data'!$B$26)*'Fixed Data'!BH46/10^6</f>
        <v>-29.055671237776966</v>
      </c>
      <c r="BB176" s="262">
        <f>-(BB$158*'Fixed Data'!$B$25*'Fixed Data'!BB$47*'Fixed Data'!$B$24*'Fixed Data'!$B$23+BB$158*'Fixed Data'!$B$26)*'Fixed Data'!BI46/10^6</f>
        <v>-29.660459876338699</v>
      </c>
    </row>
    <row r="177" spans="1:54" outlineLevel="2">
      <c r="A177" s="447"/>
      <c r="B177" s="135" t="s">
        <v>284</v>
      </c>
      <c r="C177" s="135"/>
      <c r="D177" s="135" t="s">
        <v>389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48"/>
      <c r="B178" s="135" t="s">
        <v>284</v>
      </c>
      <c r="C178" s="135"/>
      <c r="D178" s="135" t="s">
        <v>389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484</v>
      </c>
      <c r="B182" s="19"/>
      <c r="C182" s="19"/>
      <c r="D182" s="19"/>
      <c r="E182" s="15"/>
    </row>
    <row r="183" spans="1:54" ht="15" outlineLevel="1">
      <c r="A183" s="12"/>
      <c r="B183" s="19"/>
      <c r="C183" s="19"/>
      <c r="D183" s="19"/>
      <c r="E183" s="15"/>
    </row>
    <row r="184" spans="1:54" s="4" customFormat="1" outlineLevel="1">
      <c r="A184" s="4" t="s">
        <v>485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49" t="s">
        <v>486</v>
      </c>
      <c r="B186" s="150" t="s">
        <v>487</v>
      </c>
      <c r="C186" s="6" t="s">
        <v>488</v>
      </c>
      <c r="D186" s="10" t="s">
        <v>400</v>
      </c>
      <c r="E186" s="129">
        <f>IF(E53&lt;=($B$10),1,IF((E52-1)&gt;30,(D$186/(1+'Fixed Data'!$B$14)),(1/(1+'Fixed Data'!$B$13)^(E$52-$E$52))))</f>
        <v>1</v>
      </c>
      <c r="F186" s="129">
        <f>IF(F53&lt;=($B$10),1,IF((F52-1)&gt;30,(E$186/(1+'Fixed Data'!$B$14)),(1/(1+'Fixed Data'!$B$13)^(F$52-$E$52))))</f>
        <v>0.96618357487922713</v>
      </c>
      <c r="G186" s="129">
        <f>IF(G53&lt;=($B$10),1,IF((G52-1)&gt;30,(F$186/(1+'Fixed Data'!$B$14)),(1/(1+'Fixed Data'!$B$13)^(G$52-$E$52))))</f>
        <v>0.93351070036640305</v>
      </c>
      <c r="H186" s="129">
        <f>IF(H53&lt;=($B$10),1,IF((H52-1)&gt;30,(G$186/(1+'Fixed Data'!$B$14)),(1/(1+'Fixed Data'!$B$13)^(H$52-$E$52))))</f>
        <v>0.90194270566802237</v>
      </c>
      <c r="I186" s="129">
        <f>IF(I53&lt;=($B$10),1,IF((I52-1)&gt;30,(H$186/(1+'Fixed Data'!$B$14)),(1/(1+'Fixed Data'!$B$13)^(I$52-$E$52))))</f>
        <v>0.87144222769857238</v>
      </c>
      <c r="J186" s="129">
        <f>IF(J53&lt;=($B$10),1,IF((J52-1)&gt;30,(I$186/(1+'Fixed Data'!$B$14)),(1/(1+'Fixed Data'!$B$13)^(J$52-$E$52))))</f>
        <v>0.84197316685852419</v>
      </c>
      <c r="K186" s="129">
        <f>IF(K53&lt;=($B$10),1,IF((K52-1)&gt;30,(J$186/(1+'Fixed Data'!$B$14)),(1/(1+'Fixed Data'!$B$13)^(K$52-$E$52))))</f>
        <v>0.81350064430775282</v>
      </c>
      <c r="L186" s="129">
        <f>IF(L53&lt;=($B$10),1,IF((L52-1)&gt;30,(K$186/(1+'Fixed Data'!$B$14)),(1/(1+'Fixed Data'!$B$13)^(L$52-$E$52))))</f>
        <v>0.78599096068381913</v>
      </c>
      <c r="M186" s="129">
        <f>IF(M53&lt;=($B$10),1,IF((M52-1)&gt;30,(L$186/(1+'Fixed Data'!$B$14)),(1/(1+'Fixed Data'!$B$13)^(M$52-$E$52))))</f>
        <v>0.75941155621625056</v>
      </c>
      <c r="N186" s="129">
        <f>IF(N53&lt;=($B$10),1,IF((N52-1)&gt;30,(M$186/(1+'Fixed Data'!$B$14)),(1/(1+'Fixed Data'!$B$13)^(N$52-$E$52))))</f>
        <v>0.73373097218961414</v>
      </c>
      <c r="O186" s="129">
        <f>IF(O53&lt;=($B$10),1,IF((O52-1)&gt;30,(N$186/(1+'Fixed Data'!$B$14)),(1/(1+'Fixed Data'!$B$13)^(O$52-$E$52))))</f>
        <v>0.70891881370977217</v>
      </c>
      <c r="P186" s="129">
        <f>IF(P53&lt;=($B$10),1,IF((P52-1)&gt;30,(O$186/(1+'Fixed Data'!$B$14)),(1/(1+'Fixed Data'!$B$13)^(P$52-$E$52))))</f>
        <v>0.68494571372924851</v>
      </c>
      <c r="Q186" s="129">
        <f>IF(Q53&lt;=($B$10),1,IF((Q52-1)&gt;30,(P$186/(1+'Fixed Data'!$B$14)),(1/(1+'Fixed Data'!$B$13)^(Q$52-$E$52))))</f>
        <v>0.66178329828912896</v>
      </c>
      <c r="R186" s="129">
        <f>IF(R53&lt;=($B$10),1,IF((R52-1)&gt;30,(Q$186/(1+'Fixed Data'!$B$14)),(1/(1+'Fixed Data'!$B$13)^(R$52-$E$52))))</f>
        <v>0.63940415293635666</v>
      </c>
      <c r="S186" s="129">
        <f>IF(S53&lt;=($B$10),1,IF((S52-1)&gt;30,(R$186/(1+'Fixed Data'!$B$14)),(1/(1+'Fixed Data'!$B$13)^(S$52-$E$52))))</f>
        <v>0.61778179027667302</v>
      </c>
      <c r="T186" s="129">
        <f>IF(T53&lt;=($B$10),1,IF((T52-1)&gt;30,(S$186/(1+'Fixed Data'!$B$14)),(1/(1+'Fixed Data'!$B$13)^(T$52-$E$52))))</f>
        <v>0.59689061862480497</v>
      </c>
      <c r="U186" s="129">
        <f>IF(U53&lt;=($B$10),1,IF((U52-1)&gt;30,(T$186/(1+'Fixed Data'!$B$14)),(1/(1+'Fixed Data'!$B$13)^(U$52-$E$52))))</f>
        <v>0.57670591171478747</v>
      </c>
      <c r="V186" s="129">
        <f>IF(V53&lt;=($B$10),1,IF((V52-1)&gt;30,(U$186/(1+'Fixed Data'!$B$14)),(1/(1+'Fixed Data'!$B$13)^(V$52-$E$52))))</f>
        <v>0.55720377943457733</v>
      </c>
      <c r="W186" s="129">
        <f>IF(W53&lt;=($B$10),1,IF((W52-1)&gt;30,(V$186/(1+'Fixed Data'!$B$14)),(1/(1+'Fixed Data'!$B$13)^(W$52-$E$52))))</f>
        <v>0.53836113955031628</v>
      </c>
      <c r="X186" s="129">
        <f>IF(X53&lt;=($B$10),1,IF((X52-1)&gt;30,(W$186/(1+'Fixed Data'!$B$14)),(1/(1+'Fixed Data'!$B$13)^(X$52-$E$52))))</f>
        <v>0.52015569038677911</v>
      </c>
      <c r="Y186" s="129">
        <f>IF(Y53&lt;=($B$10),1,IF((Y52-1)&gt;30,(X$186/(1+'Fixed Data'!$B$14)),(1/(1+'Fixed Data'!$B$13)^(Y$52-$E$52))))</f>
        <v>0.50256588443167061</v>
      </c>
      <c r="Z186" s="129">
        <f>IF(Z53&lt;=($B$10),1,IF((Z52-1)&gt;30,(Y$186/(1+'Fixed Data'!$B$14)),(1/(1+'Fixed Data'!$B$13)^(Z$52-$E$52))))</f>
        <v>0.48557090283253213</v>
      </c>
      <c r="AA186" s="129">
        <f>IF(AA53&lt;=($B$10),1,IF((AA52-1)&gt;30,(Z$186/(1+'Fixed Data'!$B$14)),(1/(1+'Fixed Data'!$B$13)^(AA$52-$E$52))))</f>
        <v>0.46915063075606966</v>
      </c>
      <c r="AB186" s="129">
        <f>IF(AB53&lt;=($B$10),1,IF((AB52-1)&gt;30,(AA$186/(1+'Fixed Data'!$B$14)),(1/(1+'Fixed Data'!$B$13)^(AB$52-$E$52))))</f>
        <v>0.45328563358074364</v>
      </c>
      <c r="AC186" s="129">
        <f>IF(AC53&lt;=($B$10),1,IF((AC52-1)&gt;30,(AB$186/(1+'Fixed Data'!$B$14)),(1/(1+'Fixed Data'!$B$13)^(AC$52-$E$52))))</f>
        <v>0.43795713389443841</v>
      </c>
      <c r="AD186" s="129">
        <f>IF(AD53&lt;=($B$10),1,IF((AD52-1)&gt;30,(AC$186/(1+'Fixed Data'!$B$14)),(1/(1+'Fixed Data'!$B$13)^(AD$52-$E$52))))</f>
        <v>0.42314698926998884</v>
      </c>
      <c r="AE186" s="129">
        <f>IF(AE53&lt;=($B$10),1,IF((AE52-1)&gt;30,(AD$186/(1+'Fixed Data'!$B$14)),(1/(1+'Fixed Data'!$B$13)^(AE$52-$E$52))))</f>
        <v>0.40883767079225974</v>
      </c>
      <c r="AF186" s="129">
        <f>IF(AF53&lt;=($B$10),1,IF((AF52-1)&gt;30,(AE$186/(1+'Fixed Data'!$B$14)),(1/(1+'Fixed Data'!$B$13)^(AF$52-$E$52))))</f>
        <v>0.39501224231136206</v>
      </c>
      <c r="AG186" s="129">
        <f>IF(AG53&lt;=($B$10),1,IF((AG52-1)&gt;30,(AF$186/(1+'Fixed Data'!$B$14)),(1/(1+'Fixed Data'!$B$13)^(AG$52-$E$52))))</f>
        <v>0.38165434039745127</v>
      </c>
      <c r="AH186" s="129">
        <f>IF(AH53&lt;=($B$10),1,IF((AH52-1)&gt;30,(AG$186/(1+'Fixed Data'!$B$14)),(1/(1+'Fixed Data'!$B$13)^(AH$52-$E$52))))</f>
        <v>0.36874815497338298</v>
      </c>
      <c r="AI186" s="129">
        <f>IF(AI53&lt;=($B$10),1,IF((AI52-1)&gt;30,(AH$186/(1+'Fixed Data'!$B$14)),(1/(1+'Fixed Data'!$B$13)^(AI$52-$E$52))))</f>
        <v>0.35627841060230236</v>
      </c>
      <c r="AJ186" s="129">
        <f>IF(AJ53&lt;=($B$10),1,IF((AJ52-1)&gt;30,(AI$186/(1+'Fixed Data'!$B$14)),(1/(1+'Fixed Data'!$B$13)^(AJ$52-$E$52))))</f>
        <v>0.3459013695167984</v>
      </c>
      <c r="AK186" s="129">
        <f>IF(AK53&lt;=($B$10),1,IF((AK52-1)&gt;30,(AJ$186/(1+'Fixed Data'!$B$14)),(1/(1+'Fixed Data'!$B$13)^(AK$52-$E$52))))</f>
        <v>0.33582657234640623</v>
      </c>
      <c r="AL186" s="129">
        <f>IF(AL53&lt;=($B$10),1,IF((AL52-1)&gt;30,(AK$186/(1+'Fixed Data'!$B$14)),(1/(1+'Fixed Data'!$B$13)^(AL$52-$E$52))))</f>
        <v>0.32604521587029728</v>
      </c>
      <c r="AM186" s="129">
        <f>IF(AM53&lt;=($B$10),1,IF((AM52-1)&gt;30,(AL$186/(1+'Fixed Data'!$B$14)),(1/(1+'Fixed Data'!$B$13)^(AM$52-$E$52))))</f>
        <v>0.31654875327213328</v>
      </c>
      <c r="AN186" s="129">
        <f>IF(AN53&lt;=($B$10),1,IF((AN52-1)&gt;30,(AM$186/(1+'Fixed Data'!$B$14)),(1/(1+'Fixed Data'!$B$13)^(AN$52-$E$52))))</f>
        <v>0.30732888667197406</v>
      </c>
      <c r="AO186" s="129">
        <f>IF(AO53&lt;=($B$10),1,IF((AO52-1)&gt;30,(AN$186/(1+'Fixed Data'!$B$14)),(1/(1+'Fixed Data'!$B$13)^(AO$52-$E$52))))</f>
        <v>0.29837755987570297</v>
      </c>
      <c r="AP186" s="129">
        <f>IF(AP53&lt;=($B$10),1,IF((AP52-1)&gt;30,(AO$186/(1+'Fixed Data'!$B$14)),(1/(1+'Fixed Data'!$B$13)^(AP$52-$E$52))))</f>
        <v>0.28968695133563394</v>
      </c>
      <c r="AQ186" s="129">
        <f>IF(AQ53&lt;=($B$10),1,IF((AQ52-1)&gt;30,(AP$186/(1+'Fixed Data'!$B$14)),(1/(1+'Fixed Data'!$B$13)^(AQ$52-$E$52))))</f>
        <v>0.28124946731614947</v>
      </c>
      <c r="AR186" s="129">
        <f>IF(AR53&lt;=($B$10),1,IF((AR52-1)&gt;30,(AQ$186/(1+'Fixed Data'!$B$14)),(1/(1+'Fixed Data'!$B$13)^(AR$52-$E$52))))</f>
        <v>0.27305773525839755</v>
      </c>
      <c r="AS186" s="129">
        <f>IF(AS53&lt;=($B$10),1,IF((AS52-1)&gt;30,(AR$186/(1+'Fixed Data'!$B$14)),(1/(1+'Fixed Data'!$B$13)^(AS$52-$E$52))))</f>
        <v>0.26510459733825004</v>
      </c>
      <c r="AT186" s="129">
        <f>IF(AT53&lt;=($B$10),1,IF((AT52-1)&gt;30,(AS$186/(1+'Fixed Data'!$B$14)),(1/(1+'Fixed Data'!$B$13)^(AT$52-$E$52))))</f>
        <v>0.25738310421189325</v>
      </c>
      <c r="AU186" s="129">
        <f>IF(AU53&lt;=($B$10),1,IF((AU52-1)&gt;30,(AT$186/(1+'Fixed Data'!$B$14)),(1/(1+'Fixed Data'!$B$13)^(AU$52-$E$52))))</f>
        <v>0.24988650894358569</v>
      </c>
      <c r="AV186" s="129">
        <f>IF(AV53&lt;=($B$10),1,IF((AV52-1)&gt;30,(AU$186/(1+'Fixed Data'!$B$14)),(1/(1+'Fixed Data'!$B$13)^(AV$52-$E$52))))</f>
        <v>0.24260826111027736</v>
      </c>
      <c r="AW186" s="129">
        <f>IF(AW53&lt;=($B$10),1,IF((AW52-1)&gt;30,(AV$186/(1+'Fixed Data'!$B$14)),(1/(1+'Fixed Data'!$B$13)^(AW$52-$E$52))))</f>
        <v>0.23554200107793918</v>
      </c>
      <c r="AX186" s="129">
        <f>IF(AX53&lt;=($B$10),1,IF((AX52-1)&gt;30,(AW$186/(1+'Fixed Data'!$B$14)),(1/(1+'Fixed Data'!$B$13)^(AX$52-$E$52))))</f>
        <v>0.22868155444460114</v>
      </c>
      <c r="AY186" s="129">
        <f>IF(AY53&lt;=($B$10),1,IF((AY52-1)&gt;30,(AX$186/(1+'Fixed Data'!$B$14)),(1/(1+'Fixed Data'!$B$13)^(AY$52-$E$52))))</f>
        <v>0.22202092664524381</v>
      </c>
      <c r="AZ186" s="129">
        <f>IF(AZ53&lt;=($B$10),1,IF((AZ52-1)&gt;30,(AY$186/(1+'Fixed Data'!$B$14)),(1/(1+'Fixed Data'!$B$13)^(AZ$52-$E$52))))</f>
        <v>0.21555429771382895</v>
      </c>
      <c r="BA186" s="129">
        <f>IF(BA53&lt;=($B$10),1,IF((BA52-1)&gt;30,(AZ$186/(1+'Fixed Data'!$B$14)),(1/(1+'Fixed Data'!$B$13)^(BA$52-$E$52))))</f>
        <v>0.20927601719789218</v>
      </c>
      <c r="BB186" s="129">
        <f>IF(BB53&lt;=($B$10),1,IF((BB52-1)&gt;30,(BA$186/(1+'Fixed Data'!$B$14)),(1/(1+'Fixed Data'!$B$13)^(BB$52-$E$52))))</f>
        <v>0.20318059922125453</v>
      </c>
    </row>
    <row r="187" spans="1:54" outlineLevel="2">
      <c r="A187" s="450"/>
      <c r="B187" s="150" t="s">
        <v>489</v>
      </c>
      <c r="C187" s="6" t="s">
        <v>490</v>
      </c>
      <c r="D187" s="10" t="s">
        <v>400</v>
      </c>
      <c r="E187" s="33">
        <f>IF(E53&lt;=($B$10),1,IF((E52-1)&gt;30,(D$186/(1+'Fixed Data'!$B$16)),(1/(1+'Fixed Data'!$B$15)^(E$52-$E$52))))</f>
        <v>1</v>
      </c>
      <c r="F187" s="33">
        <f>IF(F53&lt;=($B$10),1,IF((F52-1)&gt;30,(E$186/(1+'Fixed Data'!$B$16)),(1/(1+'Fixed Data'!$B$15)^(F$52-$E$52))))</f>
        <v>0.98522167487684742</v>
      </c>
      <c r="G187" s="33">
        <f>IF(G53&lt;=($B$10),1,IF((G52-1)&gt;30,(F$186/(1+'Fixed Data'!$B$16)),(1/(1+'Fixed Data'!$B$15)^(G$52-$E$52))))</f>
        <v>0.9706617486471405</v>
      </c>
      <c r="H187" s="33">
        <f>IF(H53&lt;=($B$10),1,IF((H52-1)&gt;30,(G$186/(1+'Fixed Data'!$B$16)),(1/(1+'Fixed Data'!$B$15)^(H$52-$E$52))))</f>
        <v>0.95631699374102519</v>
      </c>
      <c r="I187" s="33">
        <f>IF(I53&lt;=($B$10),1,IF((I52-1)&gt;30,(H$186/(1+'Fixed Data'!$B$16)),(1/(1+'Fixed Data'!$B$15)^(I$52-$E$52))))</f>
        <v>0.94218423028672449</v>
      </c>
      <c r="J187" s="33">
        <f>IF(J53&lt;=($B$10),1,IF((J52-1)&gt;30,(I$186/(1+'Fixed Data'!$B$16)),(1/(1+'Fixed Data'!$B$15)^(J$52-$E$52))))</f>
        <v>0.92826032540563996</v>
      </c>
      <c r="K187" s="33">
        <f>IF(K53&lt;=($B$10),1,IF((K52-1)&gt;30,(J$186/(1+'Fixed Data'!$B$16)),(1/(1+'Fixed Data'!$B$15)^(K$52-$E$52))))</f>
        <v>0.91454219251787205</v>
      </c>
      <c r="L187" s="33">
        <f>IF(L53&lt;=($B$10),1,IF((L52-1)&gt;30,(K$186/(1+'Fixed Data'!$B$16)),(1/(1+'Fixed Data'!$B$15)^(L$52-$E$52))))</f>
        <v>0.90102679065800217</v>
      </c>
      <c r="M187" s="33">
        <f>IF(M53&lt;=($B$10),1,IF((M52-1)&gt;30,(L$186/(1+'Fixed Data'!$B$16)),(1/(1+'Fixed Data'!$B$15)^(M$52-$E$52))))</f>
        <v>0.88771112380098749</v>
      </c>
      <c r="N187" s="33">
        <f>IF(N53&lt;=($B$10),1,IF((N52-1)&gt;30,(M$186/(1+'Fixed Data'!$B$16)),(1/(1+'Fixed Data'!$B$15)^(N$52-$E$52))))</f>
        <v>0.87459224019801729</v>
      </c>
      <c r="O187" s="33">
        <f>IF(O53&lt;=($B$10),1,IF((O52-1)&gt;30,(N$186/(1+'Fixed Data'!$B$16)),(1/(1+'Fixed Data'!$B$15)^(O$52-$E$52))))</f>
        <v>0.86166723172218462</v>
      </c>
      <c r="P187" s="33">
        <f>IF(P53&lt;=($B$10),1,IF((P52-1)&gt;30,(O$186/(1+'Fixed Data'!$B$16)),(1/(1+'Fixed Data'!$B$15)^(P$52-$E$52))))</f>
        <v>0.8489332332238273</v>
      </c>
      <c r="Q187" s="33">
        <f>IF(Q53&lt;=($B$10),1,IF((Q52-1)&gt;30,(P$186/(1+'Fixed Data'!$B$16)),(1/(1+'Fixed Data'!$B$15)^(Q$52-$E$52))))</f>
        <v>0.83638742189539661</v>
      </c>
      <c r="R187" s="33">
        <f>IF(R53&lt;=($B$10),1,IF((R52-1)&gt;30,(Q$186/(1+'Fixed Data'!$B$16)),(1/(1+'Fixed Data'!$B$15)^(R$52-$E$52))))</f>
        <v>0.82402701664571099</v>
      </c>
      <c r="S187" s="33">
        <f>IF(S53&lt;=($B$10),1,IF((S52-1)&gt;30,(R$186/(1+'Fixed Data'!$B$16)),(1/(1+'Fixed Data'!$B$15)^(S$52-$E$52))))</f>
        <v>0.81184927748345925</v>
      </c>
      <c r="T187" s="33">
        <f>IF(T53&lt;=($B$10),1,IF((T52-1)&gt;30,(S$186/(1+'Fixed Data'!$B$16)),(1/(1+'Fixed Data'!$B$15)^(T$52-$E$52))))</f>
        <v>0.79985150490981216</v>
      </c>
      <c r="U187" s="33">
        <f>IF(U53&lt;=($B$10),1,IF((U52-1)&gt;30,(T$186/(1+'Fixed Data'!$B$16)),(1/(1+'Fixed Data'!$B$15)^(U$52-$E$52))))</f>
        <v>0.78803103932001206</v>
      </c>
      <c r="V187" s="33">
        <f>IF(V53&lt;=($B$10),1,IF((V52-1)&gt;30,(U$186/(1+'Fixed Data'!$B$16)),(1/(1+'Fixed Data'!$B$15)^(V$52-$E$52))))</f>
        <v>0.77638526041380518</v>
      </c>
      <c r="W187" s="33">
        <f>IF(W53&lt;=($B$10),1,IF((W52-1)&gt;30,(V$186/(1+'Fixed Data'!$B$16)),(1/(1+'Fixed Data'!$B$15)^(W$52-$E$52))))</f>
        <v>0.76491158661458636</v>
      </c>
      <c r="X187" s="33">
        <f>IF(X53&lt;=($B$10),1,IF((X52-1)&gt;30,(W$186/(1+'Fixed Data'!$B$16)),(1/(1+'Fixed Data'!$B$15)^(X$52-$E$52))))</f>
        <v>0.7536074744971295</v>
      </c>
      <c r="Y187" s="33">
        <f>IF(Y53&lt;=($B$10),1,IF((Y52-1)&gt;30,(X$186/(1+'Fixed Data'!$B$16)),(1/(1+'Fixed Data'!$B$15)^(Y$52-$E$52))))</f>
        <v>0.74247041822377313</v>
      </c>
      <c r="Z187" s="33">
        <f>IF(Z53&lt;=($B$10),1,IF((Z52-1)&gt;30,(Y$186/(1+'Fixed Data'!$B$16)),(1/(1+'Fixed Data'!$B$15)^(Z$52-$E$52))))</f>
        <v>0.73149794898893916</v>
      </c>
      <c r="AA187" s="33">
        <f>IF(AA53&lt;=($B$10),1,IF((AA52-1)&gt;30,(Z$186/(1+'Fixed Data'!$B$16)),(1/(1+'Fixed Data'!$B$15)^(AA$52-$E$52))))</f>
        <v>0.72068763447186135</v>
      </c>
      <c r="AB187" s="33">
        <f>IF(AB53&lt;=($B$10),1,IF((AB52-1)&gt;30,(AA$186/(1+'Fixed Data'!$B$16)),(1/(1+'Fixed Data'!$B$15)^(AB$52-$E$52))))</f>
        <v>0.71003707829740037</v>
      </c>
      <c r="AC187" s="33">
        <f>IF(AC53&lt;=($B$10),1,IF((AC52-1)&gt;30,(AB$186/(1+'Fixed Data'!$B$16)),(1/(1+'Fixed Data'!$B$15)^(AC$52-$E$52))))</f>
        <v>0.69954391950482808</v>
      </c>
      <c r="AD187" s="33">
        <f>IF(AD53&lt;=($B$10),1,IF((AD52-1)&gt;30,(AC$186/(1+'Fixed Data'!$B$16)),(1/(1+'Fixed Data'!$B$15)^(AD$52-$E$52))))</f>
        <v>0.68920583202446117</v>
      </c>
      <c r="AE187" s="33">
        <f>IF(AE53&lt;=($B$10),1,IF((AE52-1)&gt;30,(AD$186/(1+'Fixed Data'!$B$16)),(1/(1+'Fixed Data'!$B$15)^(AE$52-$E$52))))</f>
        <v>0.67902052416203085</v>
      </c>
      <c r="AF187" s="33">
        <f>IF(AF53&lt;=($B$10),1,IF((AF52-1)&gt;30,(AE$186/(1+'Fixed Data'!$B$16)),(1/(1+'Fixed Data'!$B$15)^(AF$52-$E$52))))</f>
        <v>0.66898573809067086</v>
      </c>
      <c r="AG187" s="33">
        <f>IF(AG53&lt;=($B$10),1,IF((AG52-1)&gt;30,(AF$186/(1+'Fixed Data'!$B$16)),(1/(1+'Fixed Data'!$B$15)^(AG$52-$E$52))))</f>
        <v>0.65909924935041486</v>
      </c>
      <c r="AH187" s="33">
        <f>IF(AH53&lt;=($B$10),1,IF((AH52-1)&gt;30,(AG$186/(1+'Fixed Data'!$B$16)),(1/(1+'Fixed Data'!$B$15)^(AH$52-$E$52))))</f>
        <v>0.64935886635508844</v>
      </c>
      <c r="AI187" s="33">
        <f>IF(AI53&lt;=($B$10),1,IF((AI52-1)&gt;30,(AH$186/(1+'Fixed Data'!$B$16)),(1/(1+'Fixed Data'!$B$15)^(AI$52-$E$52))))</f>
        <v>0.63976242990649135</v>
      </c>
      <c r="AJ187" s="33">
        <f>IF(AJ53&lt;=($B$10),1,IF((AJ52-1)&gt;30,(AI$186/(1+'Fixed Data'!$B$16)),(1/(1+'Fixed Data'!$B$15)^(AJ$52-$E$52))))</f>
        <v>0.3517548433172426</v>
      </c>
      <c r="AK187" s="33">
        <f>IF(AK53&lt;=($B$10),1,IF((AK52-1)&gt;30,(AJ$186/(1+'Fixed Data'!$B$16)),(1/(1+'Fixed Data'!$B$15)^(AK$52-$E$52))))</f>
        <v>0.3415095566186821</v>
      </c>
      <c r="AL187" s="33">
        <f>IF(AL53&lt;=($B$10),1,IF((AL52-1)&gt;30,(AK$186/(1+'Fixed Data'!$B$16)),(1/(1+'Fixed Data'!$B$15)^(AL$52-$E$52))))</f>
        <v>0.33156267632881758</v>
      </c>
      <c r="AM187" s="33">
        <f>IF(AM53&lt;=($B$10),1,IF((AM52-1)&gt;30,(AL$186/(1+'Fixed Data'!$B$16)),(1/(1+'Fixed Data'!$B$15)^(AM$52-$E$52))))</f>
        <v>0.32190551099885201</v>
      </c>
      <c r="AN187" s="33">
        <f>IF(AN53&lt;=($B$10),1,IF((AN52-1)&gt;30,(AM$186/(1+'Fixed Data'!$B$16)),(1/(1+'Fixed Data'!$B$15)^(AN$52-$E$52))))</f>
        <v>0.31252962232898251</v>
      </c>
      <c r="AO187" s="33">
        <f>IF(AO53&lt;=($B$10),1,IF((AO52-1)&gt;30,(AN$186/(1+'Fixed Data'!$B$16)),(1/(1+'Fixed Data'!$B$15)^(AO$52-$E$52))))</f>
        <v>0.30342681779512864</v>
      </c>
      <c r="AP187" s="33">
        <f>IF(AP53&lt;=($B$10),1,IF((AP52-1)&gt;30,(AO$186/(1+'Fixed Data'!$B$16)),(1/(1+'Fixed Data'!$B$15)^(AP$52-$E$52))))</f>
        <v>0.29458914349041621</v>
      </c>
      <c r="AQ187" s="33">
        <f>IF(AQ53&lt;=($B$10),1,IF((AQ52-1)&gt;30,(AP$186/(1+'Fixed Data'!$B$16)),(1/(1+'Fixed Data'!$B$15)^(AQ$52-$E$52))))</f>
        <v>0.28600887717516132</v>
      </c>
      <c r="AR187" s="33">
        <f>IF(AR53&lt;=($B$10),1,IF((AR52-1)&gt;30,(AQ$186/(1+'Fixed Data'!$B$16)),(1/(1+'Fixed Data'!$B$15)^(AR$52-$E$52))))</f>
        <v>0.27767852152928285</v>
      </c>
      <c r="AS187" s="33">
        <f>IF(AS53&lt;=($B$10),1,IF((AS52-1)&gt;30,(AR$186/(1+'Fixed Data'!$B$16)),(1/(1+'Fixed Data'!$B$15)^(AS$52-$E$52))))</f>
        <v>0.26959079760124549</v>
      </c>
      <c r="AT187" s="33">
        <f>IF(AT53&lt;=($B$10),1,IF((AT52-1)&gt;30,(AS$186/(1+'Fixed Data'!$B$16)),(1/(1+'Fixed Data'!$B$15)^(AT$52-$E$52))))</f>
        <v>0.26173863844781114</v>
      </c>
      <c r="AU187" s="33">
        <f>IF(AU53&lt;=($B$10),1,IF((AU52-1)&gt;30,(AT$186/(1+'Fixed Data'!$B$16)),(1/(1+'Fixed Data'!$B$15)^(AU$52-$E$52))))</f>
        <v>0.25411518295903995</v>
      </c>
      <c r="AV187" s="33">
        <f>IF(AV53&lt;=($B$10),1,IF((AV52-1)&gt;30,(AU$186/(1+'Fixed Data'!$B$16)),(1/(1+'Fixed Data'!$B$15)^(AV$52-$E$52))))</f>
        <v>0.24671376986314561</v>
      </c>
      <c r="AW187" s="33">
        <f>IF(AW53&lt;=($B$10),1,IF((AW52-1)&gt;30,(AV$186/(1+'Fixed Data'!$B$16)),(1/(1+'Fixed Data'!$B$15)^(AW$52-$E$52))))</f>
        <v>0.23952793190596661</v>
      </c>
      <c r="AX187" s="33">
        <f>IF(AX53&lt;=($B$10),1,IF((AX52-1)&gt;30,(AW$186/(1+'Fixed Data'!$B$16)),(1/(1+'Fixed Data'!$B$15)^(AX$52-$E$52))))</f>
        <v>0.23255139019996757</v>
      </c>
      <c r="AY187" s="33">
        <f>IF(AY53&lt;=($B$10),1,IF((AY52-1)&gt;30,(AX$186/(1+'Fixed Data'!$B$16)),(1/(1+'Fixed Data'!$B$15)^(AY$52-$E$52))))</f>
        <v>0.22577804873783258</v>
      </c>
      <c r="AZ187" s="33">
        <f>IF(AZ53&lt;=($B$10),1,IF((AZ52-1)&gt;30,(AY$186/(1+'Fixed Data'!$B$16)),(1/(1+'Fixed Data'!$B$15)^(AZ$52-$E$52))))</f>
        <v>0.21920198906585686</v>
      </c>
      <c r="BA187" s="33">
        <f>IF(BA53&lt;=($B$10),1,IF((BA52-1)&gt;30,(AZ$186/(1+'Fixed Data'!$B$16)),(1/(1+'Fixed Data'!$B$15)^(BA$52-$E$52))))</f>
        <v>0.2128174651124824</v>
      </c>
      <c r="BB187" s="33">
        <f>IF(BB53&lt;=($B$10),1,IF((BB52-1)&gt;30,(BA$186/(1+'Fixed Data'!$B$16)),(1/(1+'Fixed Data'!$B$15)^(BB$52-$E$52))))</f>
        <v>0.20661889816745865</v>
      </c>
    </row>
    <row r="188" spans="1:54" outlineLevel="2">
      <c r="B188" s="19"/>
      <c r="C188" s="19"/>
      <c r="D188" s="19"/>
      <c r="E188" s="15"/>
    </row>
    <row r="189" spans="1:54" outlineLevel="2">
      <c r="A189" s="10"/>
      <c r="B189" s="19"/>
      <c r="C189" s="19"/>
      <c r="D189" s="19"/>
      <c r="E189" s="15"/>
    </row>
    <row r="190" spans="1:54" ht="12.75" customHeight="1" outlineLevel="2">
      <c r="A190" s="446" t="s">
        <v>491</v>
      </c>
      <c r="B190" s="150" t="s">
        <v>492</v>
      </c>
      <c r="C190" s="19"/>
      <c r="D190" s="135" t="s">
        <v>389</v>
      </c>
      <c r="E190" s="21">
        <f t="shared" ref="E190:AJ190" si="20">E133*E186</f>
        <v>0</v>
      </c>
      <c r="F190" s="21">
        <f t="shared" si="20"/>
        <v>0</v>
      </c>
      <c r="G190" s="21">
        <f t="shared" si="20"/>
        <v>0</v>
      </c>
      <c r="H190" s="21">
        <f t="shared" si="20"/>
        <v>0</v>
      </c>
      <c r="I190" s="21">
        <f t="shared" si="20"/>
        <v>0</v>
      </c>
      <c r="J190" s="21">
        <f t="shared" si="20"/>
        <v>0</v>
      </c>
      <c r="K190" s="21">
        <f t="shared" si="20"/>
        <v>0</v>
      </c>
      <c r="L190" s="21">
        <f t="shared" si="20"/>
        <v>0</v>
      </c>
      <c r="M190" s="21">
        <f t="shared" si="20"/>
        <v>0</v>
      </c>
      <c r="N190" s="21">
        <f t="shared" si="20"/>
        <v>0</v>
      </c>
      <c r="O190" s="21">
        <f t="shared" si="20"/>
        <v>0</v>
      </c>
      <c r="P190" s="21">
        <f t="shared" si="20"/>
        <v>0</v>
      </c>
      <c r="Q190" s="21">
        <f t="shared" si="20"/>
        <v>0</v>
      </c>
      <c r="R190" s="21">
        <f t="shared" si="20"/>
        <v>0</v>
      </c>
      <c r="S190" s="21">
        <f t="shared" si="20"/>
        <v>0</v>
      </c>
      <c r="T190" s="21">
        <f t="shared" si="20"/>
        <v>0</v>
      </c>
      <c r="U190" s="21">
        <f t="shared" si="20"/>
        <v>0</v>
      </c>
      <c r="V190" s="21">
        <f t="shared" si="20"/>
        <v>0</v>
      </c>
      <c r="W190" s="21">
        <f t="shared" si="20"/>
        <v>0</v>
      </c>
      <c r="X190" s="21">
        <f t="shared" si="20"/>
        <v>0</v>
      </c>
      <c r="Y190" s="21">
        <f t="shared" si="20"/>
        <v>0</v>
      </c>
      <c r="Z190" s="21">
        <f t="shared" si="20"/>
        <v>0</v>
      </c>
      <c r="AA190" s="21">
        <f t="shared" si="20"/>
        <v>0</v>
      </c>
      <c r="AB190" s="21">
        <f t="shared" si="20"/>
        <v>0</v>
      </c>
      <c r="AC190" s="21">
        <f t="shared" si="20"/>
        <v>0</v>
      </c>
      <c r="AD190" s="21">
        <f t="shared" si="20"/>
        <v>0</v>
      </c>
      <c r="AE190" s="21">
        <f t="shared" si="20"/>
        <v>0</v>
      </c>
      <c r="AF190" s="21">
        <f t="shared" si="20"/>
        <v>0</v>
      </c>
      <c r="AG190" s="21">
        <f t="shared" si="20"/>
        <v>0</v>
      </c>
      <c r="AH190" s="21">
        <f t="shared" si="20"/>
        <v>0</v>
      </c>
      <c r="AI190" s="21">
        <f t="shared" si="20"/>
        <v>0</v>
      </c>
      <c r="AJ190" s="21">
        <f t="shared" si="20"/>
        <v>0</v>
      </c>
      <c r="AK190" s="21">
        <f t="shared" ref="AK190:BB190" si="21">AK133*AK186</f>
        <v>0</v>
      </c>
      <c r="AL190" s="21">
        <f t="shared" si="21"/>
        <v>0</v>
      </c>
      <c r="AM190" s="21">
        <f t="shared" si="21"/>
        <v>0</v>
      </c>
      <c r="AN190" s="21">
        <f t="shared" si="21"/>
        <v>0</v>
      </c>
      <c r="AO190" s="21">
        <f t="shared" si="21"/>
        <v>0</v>
      </c>
      <c r="AP190" s="21">
        <f t="shared" si="21"/>
        <v>0</v>
      </c>
      <c r="AQ190" s="21">
        <f t="shared" si="21"/>
        <v>0</v>
      </c>
      <c r="AR190" s="21">
        <f t="shared" si="21"/>
        <v>0</v>
      </c>
      <c r="AS190" s="21">
        <f t="shared" si="21"/>
        <v>0</v>
      </c>
      <c r="AT190" s="21">
        <f t="shared" si="21"/>
        <v>0</v>
      </c>
      <c r="AU190" s="21">
        <f t="shared" si="21"/>
        <v>0</v>
      </c>
      <c r="AV190" s="21">
        <f t="shared" si="21"/>
        <v>0</v>
      </c>
      <c r="AW190" s="21">
        <f t="shared" si="21"/>
        <v>0</v>
      </c>
      <c r="AX190" s="21">
        <f t="shared" si="21"/>
        <v>0</v>
      </c>
      <c r="AY190" s="21">
        <f t="shared" si="21"/>
        <v>0</v>
      </c>
      <c r="AZ190" s="21">
        <f t="shared" si="21"/>
        <v>0</v>
      </c>
      <c r="BA190" s="21">
        <f t="shared" si="21"/>
        <v>0</v>
      </c>
      <c r="BB190" s="21">
        <f t="shared" si="21"/>
        <v>0</v>
      </c>
    </row>
    <row r="191" spans="1:54" outlineLevel="2">
      <c r="A191" s="447"/>
      <c r="B191" s="150" t="s">
        <v>493</v>
      </c>
      <c r="C191" s="19"/>
      <c r="D191" s="135" t="s">
        <v>389</v>
      </c>
      <c r="E191" s="21">
        <f>E71*E186</f>
        <v>0</v>
      </c>
      <c r="F191" s="21">
        <f t="shared" ref="F191:BB191" si="22">F71*F186</f>
        <v>0</v>
      </c>
      <c r="G191" s="21">
        <f t="shared" si="22"/>
        <v>0</v>
      </c>
      <c r="H191" s="21">
        <f t="shared" si="22"/>
        <v>0</v>
      </c>
      <c r="I191" s="21">
        <f t="shared" si="22"/>
        <v>0</v>
      </c>
      <c r="J191" s="21">
        <f t="shared" si="22"/>
        <v>0</v>
      </c>
      <c r="K191" s="21">
        <f t="shared" si="22"/>
        <v>0</v>
      </c>
      <c r="L191" s="21">
        <f t="shared" si="22"/>
        <v>0</v>
      </c>
      <c r="M191" s="21">
        <f t="shared" si="22"/>
        <v>0</v>
      </c>
      <c r="N191" s="21">
        <f t="shared" si="22"/>
        <v>0</v>
      </c>
      <c r="O191" s="21">
        <f t="shared" si="22"/>
        <v>0</v>
      </c>
      <c r="P191" s="21">
        <f t="shared" si="22"/>
        <v>0</v>
      </c>
      <c r="Q191" s="21">
        <f t="shared" si="22"/>
        <v>0</v>
      </c>
      <c r="R191" s="21">
        <f t="shared" si="22"/>
        <v>0</v>
      </c>
      <c r="S191" s="21">
        <f t="shared" si="22"/>
        <v>0</v>
      </c>
      <c r="T191" s="21">
        <f t="shared" si="22"/>
        <v>0</v>
      </c>
      <c r="U191" s="21">
        <f t="shared" si="22"/>
        <v>0</v>
      </c>
      <c r="V191" s="21">
        <f t="shared" si="22"/>
        <v>0</v>
      </c>
      <c r="W191" s="21">
        <f t="shared" si="22"/>
        <v>0</v>
      </c>
      <c r="X191" s="21">
        <f t="shared" si="22"/>
        <v>0</v>
      </c>
      <c r="Y191" s="21">
        <f t="shared" si="22"/>
        <v>0</v>
      </c>
      <c r="Z191" s="21">
        <f t="shared" si="22"/>
        <v>0</v>
      </c>
      <c r="AA191" s="21">
        <f t="shared" si="22"/>
        <v>0</v>
      </c>
      <c r="AB191" s="21">
        <f t="shared" si="22"/>
        <v>0</v>
      </c>
      <c r="AC191" s="21">
        <f t="shared" si="22"/>
        <v>0</v>
      </c>
      <c r="AD191" s="21">
        <f t="shared" si="22"/>
        <v>0</v>
      </c>
      <c r="AE191" s="21">
        <f t="shared" si="22"/>
        <v>0</v>
      </c>
      <c r="AF191" s="21">
        <f t="shared" si="22"/>
        <v>0</v>
      </c>
      <c r="AG191" s="21">
        <f t="shared" si="22"/>
        <v>0</v>
      </c>
      <c r="AH191" s="21">
        <f t="shared" si="22"/>
        <v>0</v>
      </c>
      <c r="AI191" s="21">
        <f t="shared" si="22"/>
        <v>0</v>
      </c>
      <c r="AJ191" s="21">
        <f t="shared" si="22"/>
        <v>0</v>
      </c>
      <c r="AK191" s="21">
        <f t="shared" si="22"/>
        <v>0</v>
      </c>
      <c r="AL191" s="21">
        <f t="shared" si="22"/>
        <v>0</v>
      </c>
      <c r="AM191" s="21">
        <f t="shared" si="22"/>
        <v>0</v>
      </c>
      <c r="AN191" s="21">
        <f t="shared" si="22"/>
        <v>0</v>
      </c>
      <c r="AO191" s="21">
        <f t="shared" si="22"/>
        <v>0</v>
      </c>
      <c r="AP191" s="21">
        <f t="shared" si="22"/>
        <v>0</v>
      </c>
      <c r="AQ191" s="21">
        <f t="shared" si="22"/>
        <v>0</v>
      </c>
      <c r="AR191" s="21">
        <f t="shared" si="22"/>
        <v>0</v>
      </c>
      <c r="AS191" s="21">
        <f t="shared" si="22"/>
        <v>0</v>
      </c>
      <c r="AT191" s="21">
        <f t="shared" si="22"/>
        <v>0</v>
      </c>
      <c r="AU191" s="21">
        <f t="shared" si="22"/>
        <v>0</v>
      </c>
      <c r="AV191" s="21">
        <f t="shared" si="22"/>
        <v>0</v>
      </c>
      <c r="AW191" s="21">
        <f t="shared" si="22"/>
        <v>0</v>
      </c>
      <c r="AX191" s="21">
        <f t="shared" si="22"/>
        <v>0</v>
      </c>
      <c r="AY191" s="21">
        <f t="shared" si="22"/>
        <v>0</v>
      </c>
      <c r="AZ191" s="21">
        <f t="shared" si="22"/>
        <v>0</v>
      </c>
      <c r="BA191" s="21">
        <f t="shared" si="22"/>
        <v>0</v>
      </c>
      <c r="BB191" s="21">
        <f t="shared" si="22"/>
        <v>0</v>
      </c>
    </row>
    <row r="192" spans="1:54" outlineLevel="2">
      <c r="A192" s="447"/>
      <c r="B192" s="150" t="s">
        <v>394</v>
      </c>
      <c r="C192" s="19"/>
      <c r="D192" s="135" t="s">
        <v>389</v>
      </c>
      <c r="E192" s="21">
        <f>E77*E186</f>
        <v>-1.0471060358164734</v>
      </c>
      <c r="F192" s="21">
        <f t="shared" ref="F192:BB192" si="23">F77*F186</f>
        <v>-1.0209677394961905</v>
      </c>
      <c r="G192" s="21">
        <f t="shared" si="23"/>
        <v>-0.99546966087013777</v>
      </c>
      <c r="H192" s="21">
        <f t="shared" si="23"/>
        <v>-0.97062559454424591</v>
      </c>
      <c r="I192" s="21">
        <f t="shared" si="23"/>
        <v>-0.94638510129123499</v>
      </c>
      <c r="J192" s="21">
        <f t="shared" si="23"/>
        <v>-0.92274448636331208</v>
      </c>
      <c r="K192" s="21">
        <f t="shared" si="23"/>
        <v>-0.9005075485436691</v>
      </c>
      <c r="L192" s="21">
        <f t="shared" si="23"/>
        <v>-0.87880655904006466</v>
      </c>
      <c r="M192" s="21">
        <f t="shared" si="23"/>
        <v>-0.85762859961924853</v>
      </c>
      <c r="N192" s="21">
        <f t="shared" si="23"/>
        <v>-0.83696106343636212</v>
      </c>
      <c r="O192" s="21">
        <f t="shared" si="23"/>
        <v>-0.81679164752895594</v>
      </c>
      <c r="P192" s="21">
        <f t="shared" si="23"/>
        <v>-0.79710834549176779</v>
      </c>
      <c r="Q192" s="21">
        <f t="shared" si="23"/>
        <v>-0.77789944032818792</v>
      </c>
      <c r="R192" s="21">
        <f t="shared" si="23"/>
        <v>-0.75915349747402816</v>
      </c>
      <c r="S192" s="21">
        <f t="shared" si="23"/>
        <v>-0.74085935798942548</v>
      </c>
      <c r="T192" s="21">
        <f t="shared" si="23"/>
        <v>-0.72300613191487129</v>
      </c>
      <c r="U192" s="21">
        <f t="shared" si="23"/>
        <v>-0.70558319178742746</v>
      </c>
      <c r="V192" s="21">
        <f t="shared" si="23"/>
        <v>-0.68858016631318797</v>
      </c>
      <c r="W192" s="21">
        <f t="shared" si="23"/>
        <v>-0.67198693419227939</v>
      </c>
      <c r="X192" s="21">
        <f t="shared" si="23"/>
        <v>-0.65579361809276748</v>
      </c>
      <c r="Y192" s="21">
        <f t="shared" si="23"/>
        <v>-0.63999057876978083</v>
      </c>
      <c r="Z192" s="21">
        <f t="shared" si="23"/>
        <v>-0.6245684093263314</v>
      </c>
      <c r="AA192" s="21">
        <f t="shared" si="23"/>
        <v>-0.60951792961264495</v>
      </c>
      <c r="AB192" s="21">
        <f t="shared" si="23"/>
        <v>-0.59483018076034422</v>
      </c>
      <c r="AC192" s="21">
        <f t="shared" si="23"/>
        <v>-0.58049641984845135</v>
      </c>
      <c r="AD192" s="21">
        <f t="shared" si="23"/>
        <v>-0.5665081146980222</v>
      </c>
      <c r="AE192" s="21">
        <f t="shared" si="23"/>
        <v>-0.55285693879209974</v>
      </c>
      <c r="AF192" s="21">
        <f t="shared" si="23"/>
        <v>-0.53953476631831609</v>
      </c>
      <c r="AG192" s="21">
        <f t="shared" si="23"/>
        <v>-0.52653366733086271</v>
      </c>
      <c r="AH192" s="21">
        <f t="shared" si="23"/>
        <v>-0.51384590302911493</v>
      </c>
      <c r="AI192" s="21">
        <f t="shared" si="23"/>
        <v>-0.50146392115013416</v>
      </c>
      <c r="AJ192" s="21">
        <f t="shared" si="23"/>
        <v>-0.49175598424624251</v>
      </c>
      <c r="AK192" s="21">
        <f t="shared" si="23"/>
        <v>-0.48223603245158098</v>
      </c>
      <c r="AL192" s="21">
        <f t="shared" si="23"/>
        <v>-0.47290042516046804</v>
      </c>
      <c r="AM192" s="21">
        <f t="shared" si="23"/>
        <v>-0.46374559227714118</v>
      </c>
      <c r="AN192" s="21">
        <f t="shared" si="23"/>
        <v>-0.45476803285009437</v>
      </c>
      <c r="AO192" s="21">
        <f t="shared" si="23"/>
        <v>-0.44596431373289647</v>
      </c>
      <c r="AP192" s="21">
        <f t="shared" si="23"/>
        <v>-0.43733106827091439</v>
      </c>
      <c r="AQ192" s="21">
        <f t="shared" si="23"/>
        <v>-0.42886499501350372</v>
      </c>
      <c r="AR192" s="21">
        <f t="shared" si="23"/>
        <v>-0.42056285645110786</v>
      </c>
      <c r="AS192" s="21">
        <f t="shared" si="23"/>
        <v>-0.41242147777686111</v>
      </c>
      <c r="AT192" s="21">
        <f t="shared" si="23"/>
        <v>-0.404437745672102</v>
      </c>
      <c r="AU192" s="21">
        <f t="shared" si="23"/>
        <v>-0.39660860711552104</v>
      </c>
      <c r="AV192" s="21">
        <f t="shared" si="23"/>
        <v>-0.38893106821526979</v>
      </c>
      <c r="AW192" s="21">
        <f t="shared" si="23"/>
        <v>-0.38140219306374346</v>
      </c>
      <c r="AX192" s="21">
        <f t="shared" si="23"/>
        <v>-0.37401910261453408</v>
      </c>
      <c r="AY192" s="21">
        <f t="shared" si="23"/>
        <v>-0.36677897358113437</v>
      </c>
      <c r="AZ192" s="21">
        <f t="shared" si="23"/>
        <v>-0.35967903735697371</v>
      </c>
      <c r="BA192" s="21">
        <f t="shared" si="23"/>
        <v>-0.35271657895636682</v>
      </c>
      <c r="BB192" s="21">
        <f t="shared" si="23"/>
        <v>-0.34588889579130433</v>
      </c>
    </row>
    <row r="193" spans="1:54" outlineLevel="2">
      <c r="A193" s="447"/>
      <c r="B193" s="150" t="s">
        <v>494</v>
      </c>
      <c r="C193" s="19"/>
      <c r="D193" s="135" t="s">
        <v>389</v>
      </c>
      <c r="E193" s="21">
        <f t="shared" ref="E193:AJ193" si="24">SUMIF($B$143:$B$154,"Environmental",E$143:E$154)*E186</f>
        <v>-6.243471450355254</v>
      </c>
      <c r="F193" s="21">
        <f t="shared" si="24"/>
        <v>-6.1959399480354875</v>
      </c>
      <c r="G193" s="21">
        <f t="shared" si="24"/>
        <v>-6.1256922391624054</v>
      </c>
      <c r="H193" s="21">
        <f t="shared" si="24"/>
        <v>-6.0551961592018939</v>
      </c>
      <c r="I193" s="21">
        <f t="shared" si="24"/>
        <v>-6.0043808373246677</v>
      </c>
      <c r="J193" s="21">
        <f t="shared" si="24"/>
        <v>-5.9522914734887431</v>
      </c>
      <c r="K193" s="21">
        <f t="shared" si="24"/>
        <v>-5.8852812414075171</v>
      </c>
      <c r="L193" s="21">
        <f t="shared" si="24"/>
        <v>-5.8366919742838466</v>
      </c>
      <c r="M193" s="21">
        <f t="shared" si="24"/>
        <v>-5.7870271834647919</v>
      </c>
      <c r="N193" s="21">
        <f t="shared" si="24"/>
        <v>-5.7186072883979184</v>
      </c>
      <c r="O193" s="21">
        <f t="shared" si="24"/>
        <v>-5.6674564022778275</v>
      </c>
      <c r="P193" s="21">
        <f t="shared" si="24"/>
        <v>-5.6154502897282095</v>
      </c>
      <c r="Q193" s="21">
        <f t="shared" si="24"/>
        <v>-5.5626598882593896</v>
      </c>
      <c r="R193" s="21">
        <f t="shared" si="24"/>
        <v>-5.5252618476016506</v>
      </c>
      <c r="S193" s="21">
        <f t="shared" si="24"/>
        <v>-5.4707159017741658</v>
      </c>
      <c r="T193" s="21">
        <f t="shared" si="24"/>
        <v>-5.4155906936432396</v>
      </c>
      <c r="U193" s="21">
        <f t="shared" si="24"/>
        <v>-5.3599458294340421</v>
      </c>
      <c r="V193" s="21">
        <f t="shared" si="24"/>
        <v>-5.3184495034148638</v>
      </c>
      <c r="W193" s="21">
        <f t="shared" si="24"/>
        <v>-5.2615819903083203</v>
      </c>
      <c r="X193" s="21">
        <f t="shared" si="24"/>
        <v>-5.218282672305727</v>
      </c>
      <c r="Y193" s="21">
        <f t="shared" si="24"/>
        <v>-5.1604351494664638</v>
      </c>
      <c r="Z193" s="21">
        <f t="shared" si="24"/>
        <v>-5.1155986696700788</v>
      </c>
      <c r="AA193" s="21">
        <f t="shared" si="24"/>
        <v>-5.069926924244025</v>
      </c>
      <c r="AB193" s="21">
        <f t="shared" si="24"/>
        <v>-5.0234862186587765</v>
      </c>
      <c r="AC193" s="21">
        <f t="shared" si="24"/>
        <v>-4.9735246789461156</v>
      </c>
      <c r="AD193" s="21">
        <f t="shared" si="24"/>
        <v>-4.9236922793115179</v>
      </c>
      <c r="AE193" s="21">
        <f t="shared" si="24"/>
        <v>-4.8745258921811034</v>
      </c>
      <c r="AF193" s="21">
        <f t="shared" si="24"/>
        <v>-4.8244970077404163</v>
      </c>
      <c r="AG193" s="21">
        <f t="shared" si="24"/>
        <v>-4.7738166260253507</v>
      </c>
      <c r="AH193" s="21">
        <f t="shared" si="24"/>
        <v>-4.7227155782698631</v>
      </c>
      <c r="AI193" s="21">
        <f t="shared" si="24"/>
        <v>-4.6714767043089989</v>
      </c>
      <c r="AJ193" s="21">
        <f t="shared" si="24"/>
        <v>-4.6424154785693945</v>
      </c>
      <c r="AK193" s="21">
        <f t="shared" ref="AK193:BB193" si="25">SUMIF($B$143:$B$154,"Environmental",AK$143:AK$154)*AK186</f>
        <v>-4.6126585572713363</v>
      </c>
      <c r="AL193" s="21">
        <f t="shared" si="25"/>
        <v>-4.5823080660622129</v>
      </c>
      <c r="AM193" s="21">
        <f t="shared" si="25"/>
        <v>-4.5514217535342736</v>
      </c>
      <c r="AN193" s="21">
        <f t="shared" si="25"/>
        <v>-4.5200253901661736</v>
      </c>
      <c r="AO193" s="21">
        <f t="shared" si="25"/>
        <v>-4.4881312469524728</v>
      </c>
      <c r="AP193" s="21">
        <f t="shared" si="25"/>
        <v>-4.4557734864925385</v>
      </c>
      <c r="AQ193" s="21">
        <f t="shared" si="25"/>
        <v>-4.422990043310854</v>
      </c>
      <c r="AR193" s="21">
        <f t="shared" si="25"/>
        <v>-4.38980843390208</v>
      </c>
      <c r="AS193" s="21">
        <f t="shared" si="25"/>
        <v>-4.3562538800645987</v>
      </c>
      <c r="AT193" s="21">
        <f t="shared" si="25"/>
        <v>-4.3223528083832488</v>
      </c>
      <c r="AU193" s="21">
        <f t="shared" si="25"/>
        <v>-4.2881324395463967</v>
      </c>
      <c r="AV193" s="21">
        <f t="shared" si="25"/>
        <v>-4.253618122510356</v>
      </c>
      <c r="AW193" s="21">
        <f t="shared" si="25"/>
        <v>-4.2188335976786089</v>
      </c>
      <c r="AX193" s="21">
        <f t="shared" si="25"/>
        <v>-4.1838021399268177</v>
      </c>
      <c r="AY193" s="21">
        <f t="shared" si="25"/>
        <v>-4.1485464962770946</v>
      </c>
      <c r="AZ193" s="21">
        <f t="shared" si="25"/>
        <v>-4.1130885751179376</v>
      </c>
      <c r="BA193" s="21">
        <f t="shared" si="25"/>
        <v>-4.0774493760079116</v>
      </c>
      <c r="BB193" s="21">
        <f t="shared" si="25"/>
        <v>-4.0416487021851042</v>
      </c>
    </row>
    <row r="194" spans="1:54" outlineLevel="2">
      <c r="A194" s="447"/>
      <c r="B194" s="150" t="s">
        <v>495</v>
      </c>
      <c r="C194" s="19"/>
      <c r="D194" s="135" t="s">
        <v>389</v>
      </c>
      <c r="E194" s="21">
        <f t="shared" ref="E194:AJ194" si="26">SUM(E172:E174)*E186</f>
        <v>-3.1266762952300908</v>
      </c>
      <c r="F194" s="21">
        <f t="shared" si="26"/>
        <v>-3.0950526915176519</v>
      </c>
      <c r="G194" s="21">
        <f t="shared" si="26"/>
        <v>-3.0637112088499858</v>
      </c>
      <c r="H194" s="21">
        <f t="shared" si="26"/>
        <v>-3.032740881274389</v>
      </c>
      <c r="I194" s="21">
        <f t="shared" si="26"/>
        <v>-3.0020314009696971</v>
      </c>
      <c r="J194" s="21">
        <f t="shared" si="26"/>
        <v>-2.9716151540053066</v>
      </c>
      <c r="K194" s="21">
        <f t="shared" si="26"/>
        <v>-2.9441655907028816</v>
      </c>
      <c r="L194" s="21">
        <f t="shared" si="26"/>
        <v>-2.9169698089246143</v>
      </c>
      <c r="M194" s="21">
        <f t="shared" si="26"/>
        <v>-2.8900254629173827</v>
      </c>
      <c r="N194" s="21">
        <f t="shared" si="26"/>
        <v>-2.8633302274765149</v>
      </c>
      <c r="O194" s="21">
        <f t="shared" si="26"/>
        <v>-2.8368817991928639</v>
      </c>
      <c r="P194" s="21">
        <f t="shared" si="26"/>
        <v>-2.810677897469704</v>
      </c>
      <c r="Q194" s="21">
        <f t="shared" si="26"/>
        <v>-2.7847162620305794</v>
      </c>
      <c r="R194" s="21">
        <f t="shared" si="26"/>
        <v>-2.7589946523271069</v>
      </c>
      <c r="S194" s="21">
        <f t="shared" si="26"/>
        <v>-2.7328958096061902</v>
      </c>
      <c r="T194" s="21">
        <f t="shared" si="26"/>
        <v>-2.7070440739886705</v>
      </c>
      <c r="U194" s="21">
        <f t="shared" si="26"/>
        <v>-2.6814371051928485</v>
      </c>
      <c r="V194" s="21">
        <f t="shared" si="26"/>
        <v>-2.6560725885090588</v>
      </c>
      <c r="W194" s="21">
        <f t="shared" si="26"/>
        <v>-2.63094822519788</v>
      </c>
      <c r="X194" s="21">
        <f t="shared" si="26"/>
        <v>-2.6060617436733584</v>
      </c>
      <c r="Y194" s="21">
        <f t="shared" si="26"/>
        <v>-2.5814108914113154</v>
      </c>
      <c r="Z194" s="21">
        <f t="shared" si="26"/>
        <v>-2.5569934372035794</v>
      </c>
      <c r="AA194" s="21">
        <f t="shared" si="26"/>
        <v>-2.5328071704671835</v>
      </c>
      <c r="AB194" s="21">
        <f t="shared" si="26"/>
        <v>-2.5088499043861523</v>
      </c>
      <c r="AC194" s="21">
        <f t="shared" si="26"/>
        <v>-2.4835214002906354</v>
      </c>
      <c r="AD194" s="21">
        <f t="shared" si="26"/>
        <v>-2.4582484101647952</v>
      </c>
      <c r="AE194" s="21">
        <f t="shared" si="26"/>
        <v>-2.4328786996627092</v>
      </c>
      <c r="AF194" s="21">
        <f t="shared" si="26"/>
        <v>-2.4073169540968724</v>
      </c>
      <c r="AG194" s="21">
        <f t="shared" si="26"/>
        <v>-2.381524237276865</v>
      </c>
      <c r="AH194" s="21">
        <f t="shared" si="26"/>
        <v>-2.3555300090513889</v>
      </c>
      <c r="AI194" s="21">
        <f t="shared" si="26"/>
        <v>-2.3294545920156753</v>
      </c>
      <c r="AJ194" s="21">
        <f t="shared" si="26"/>
        <v>-2.3144524332794174</v>
      </c>
      <c r="AK194" s="21">
        <f t="shared" ref="AK194:BB194" si="27">SUM(AK172:AK174)*AK186</f>
        <v>-2.2991491846454233</v>
      </c>
      <c r="AL194" s="21">
        <f t="shared" si="27"/>
        <v>-2.2835661560040816</v>
      </c>
      <c r="AM194" s="21">
        <f t="shared" si="27"/>
        <v>-2.2677273268396743</v>
      </c>
      <c r="AN194" s="21">
        <f t="shared" si="27"/>
        <v>-2.2516501226430616</v>
      </c>
      <c r="AO194" s="21">
        <f t="shared" si="27"/>
        <v>-2.235344051821627</v>
      </c>
      <c r="AP194" s="21">
        <f t="shared" si="27"/>
        <v>-2.2188246287537225</v>
      </c>
      <c r="AQ194" s="21">
        <f t="shared" si="27"/>
        <v>-2.2021075658630682</v>
      </c>
      <c r="AR194" s="21">
        <f t="shared" si="27"/>
        <v>-2.1852069758408561</v>
      </c>
      <c r="AS194" s="21">
        <f t="shared" si="27"/>
        <v>-2.1681357361383378</v>
      </c>
      <c r="AT194" s="21">
        <f t="shared" si="27"/>
        <v>-2.1509065026921164</v>
      </c>
      <c r="AU194" s="21">
        <f t="shared" si="27"/>
        <v>-2.1335320720050062</v>
      </c>
      <c r="AV194" s="21">
        <f t="shared" si="27"/>
        <v>-2.1160246104108604</v>
      </c>
      <c r="AW194" s="21">
        <f t="shared" si="27"/>
        <v>-2.0983957154385666</v>
      </c>
      <c r="AX194" s="21">
        <f t="shared" si="27"/>
        <v>-2.0806566040947105</v>
      </c>
      <c r="AY194" s="21">
        <f t="shared" si="27"/>
        <v>-2.0628181734953661</v>
      </c>
      <c r="AZ194" s="21">
        <f t="shared" si="27"/>
        <v>-2.0448909494196585</v>
      </c>
      <c r="BA194" s="21">
        <f t="shared" si="27"/>
        <v>-2.0268850510115413</v>
      </c>
      <c r="BB194" s="21">
        <f t="shared" si="27"/>
        <v>-2.0088100034082657</v>
      </c>
    </row>
    <row r="195" spans="1:54" outlineLevel="2">
      <c r="A195" s="447"/>
      <c r="B195" s="150" t="s">
        <v>496</v>
      </c>
      <c r="C195" s="19"/>
      <c r="D195" s="135" t="s">
        <v>389</v>
      </c>
      <c r="E195" s="21">
        <f t="shared" ref="E195:AJ195" si="28">SUM(E176:E178)*E186</f>
        <v>-9.3800288834683965</v>
      </c>
      <c r="F195" s="21">
        <f t="shared" si="28"/>
        <v>-9.2851580723865403</v>
      </c>
      <c r="G195" s="21">
        <f t="shared" si="28"/>
        <v>-9.1911336265499592</v>
      </c>
      <c r="H195" s="21">
        <f t="shared" si="28"/>
        <v>-9.098222643823167</v>
      </c>
      <c r="I195" s="21">
        <f t="shared" si="28"/>
        <v>-9.0060942029090896</v>
      </c>
      <c r="J195" s="21">
        <f t="shared" si="28"/>
        <v>-8.9148454600579292</v>
      </c>
      <c r="K195" s="21">
        <f t="shared" si="28"/>
        <v>-8.8324967721086445</v>
      </c>
      <c r="L195" s="21">
        <f t="shared" si="28"/>
        <v>-8.7509094267738412</v>
      </c>
      <c r="M195" s="21">
        <f t="shared" si="28"/>
        <v>-8.6700763869323296</v>
      </c>
      <c r="N195" s="21">
        <f t="shared" si="28"/>
        <v>-8.5899906806535782</v>
      </c>
      <c r="O195" s="21">
        <f t="shared" si="28"/>
        <v>-8.5106453975785907</v>
      </c>
      <c r="P195" s="21">
        <f t="shared" si="28"/>
        <v>-8.4320336941005127</v>
      </c>
      <c r="Q195" s="21">
        <f t="shared" si="28"/>
        <v>-8.3541487860917378</v>
      </c>
      <c r="R195" s="21">
        <f t="shared" si="28"/>
        <v>-8.2769839569813222</v>
      </c>
      <c r="S195" s="21">
        <f t="shared" si="28"/>
        <v>-8.1986874272465258</v>
      </c>
      <c r="T195" s="21">
        <f t="shared" si="28"/>
        <v>-8.1211322204318481</v>
      </c>
      <c r="U195" s="21">
        <f t="shared" si="28"/>
        <v>-8.0443113170757368</v>
      </c>
      <c r="V195" s="21">
        <f t="shared" si="28"/>
        <v>-7.9682177640660639</v>
      </c>
      <c r="W195" s="21">
        <f t="shared" si="28"/>
        <v>-7.8928446755936399</v>
      </c>
      <c r="X195" s="21">
        <f t="shared" si="28"/>
        <v>-7.8181852310200757</v>
      </c>
      <c r="Y195" s="21">
        <f t="shared" si="28"/>
        <v>-7.7442326742339453</v>
      </c>
      <c r="Z195" s="21">
        <f t="shared" si="28"/>
        <v>-7.6709803102854552</v>
      </c>
      <c r="AA195" s="21">
        <f t="shared" si="28"/>
        <v>-7.5984215126948991</v>
      </c>
      <c r="AB195" s="21">
        <f t="shared" si="28"/>
        <v>-7.5265497131584569</v>
      </c>
      <c r="AC195" s="21">
        <f t="shared" si="28"/>
        <v>-7.4505642009422939</v>
      </c>
      <c r="AD195" s="21">
        <f t="shared" si="28"/>
        <v>-7.3747452306415804</v>
      </c>
      <c r="AE195" s="21">
        <f t="shared" si="28"/>
        <v>-7.2986360992250763</v>
      </c>
      <c r="AF195" s="21">
        <f t="shared" si="28"/>
        <v>-7.2219508626341966</v>
      </c>
      <c r="AG195" s="21">
        <f t="shared" si="28"/>
        <v>-7.1445727120756128</v>
      </c>
      <c r="AH195" s="21">
        <f t="shared" si="28"/>
        <v>-7.0665900274526239</v>
      </c>
      <c r="AI195" s="21">
        <f t="shared" si="28"/>
        <v>-6.9883637763830295</v>
      </c>
      <c r="AJ195" s="21">
        <f t="shared" si="28"/>
        <v>-6.943357300200578</v>
      </c>
      <c r="AK195" s="21">
        <f t="shared" ref="AK195:BB195" si="29">SUM(AK176:AK178)*AK186</f>
        <v>-6.8974475543157778</v>
      </c>
      <c r="AL195" s="21">
        <f t="shared" si="29"/>
        <v>-6.8506984684067591</v>
      </c>
      <c r="AM195" s="21">
        <f t="shared" si="29"/>
        <v>-6.8031819809394172</v>
      </c>
      <c r="AN195" s="21">
        <f t="shared" si="29"/>
        <v>-6.754950368369653</v>
      </c>
      <c r="AO195" s="21">
        <f t="shared" si="29"/>
        <v>-6.7060321559229292</v>
      </c>
      <c r="AP195" s="21">
        <f t="shared" si="29"/>
        <v>-6.6564738867361939</v>
      </c>
      <c r="AQ195" s="21">
        <f t="shared" si="29"/>
        <v>-6.6063226980812173</v>
      </c>
      <c r="AR195" s="21">
        <f t="shared" si="29"/>
        <v>-6.5556209280310433</v>
      </c>
      <c r="AS195" s="21">
        <f t="shared" si="29"/>
        <v>-6.5044072089384812</v>
      </c>
      <c r="AT195" s="21">
        <f t="shared" si="29"/>
        <v>-6.4527195086140692</v>
      </c>
      <c r="AU195" s="21">
        <f t="shared" si="29"/>
        <v>-6.4005962165663899</v>
      </c>
      <c r="AV195" s="21">
        <f t="shared" si="29"/>
        <v>-6.348073831796917</v>
      </c>
      <c r="AW195" s="21">
        <f t="shared" si="29"/>
        <v>-6.2951871468922409</v>
      </c>
      <c r="AX195" s="21">
        <f t="shared" si="29"/>
        <v>-6.2419698128721546</v>
      </c>
      <c r="AY195" s="21">
        <f t="shared" si="29"/>
        <v>-6.1884545210849726</v>
      </c>
      <c r="AZ195" s="21">
        <f t="shared" si="29"/>
        <v>-6.1346728488680693</v>
      </c>
      <c r="BA195" s="21">
        <f t="shared" si="29"/>
        <v>-6.0806551536533133</v>
      </c>
      <c r="BB195" s="21">
        <f t="shared" si="29"/>
        <v>-6.026430010852474</v>
      </c>
    </row>
    <row r="196" spans="1:54" outlineLevel="2">
      <c r="A196" s="447"/>
      <c r="B196" s="150" t="s">
        <v>287</v>
      </c>
      <c r="C196" s="19"/>
      <c r="D196" s="135" t="s">
        <v>389</v>
      </c>
      <c r="E196" s="21">
        <f t="shared" ref="E196:AJ196" si="30">SUMIF($B$143:$B$154,"Safety",E$143:E$154)*E187</f>
        <v>-0.7659222650508658</v>
      </c>
      <c r="F196" s="21">
        <f t="shared" si="30"/>
        <v>-0.79619560836616099</v>
      </c>
      <c r="G196" s="21">
        <f t="shared" si="30"/>
        <v>-0.8246070790874559</v>
      </c>
      <c r="H196" s="21">
        <f t="shared" si="30"/>
        <v>-0.85885724687110343</v>
      </c>
      <c r="I196" s="21">
        <f t="shared" si="30"/>
        <v>-0.89159376466485762</v>
      </c>
      <c r="J196" s="21">
        <f t="shared" si="30"/>
        <v>-0.91133387370505659</v>
      </c>
      <c r="K196" s="21">
        <f t="shared" si="30"/>
        <v>-0.95626684620596558</v>
      </c>
      <c r="L196" s="21">
        <f t="shared" si="30"/>
        <v>-1.0043086984369445</v>
      </c>
      <c r="M196" s="21">
        <f t="shared" si="30"/>
        <v>-1.0558083942021066</v>
      </c>
      <c r="N196" s="21">
        <f t="shared" si="30"/>
        <v>-1.1111613942510326</v>
      </c>
      <c r="O196" s="21">
        <f t="shared" si="30"/>
        <v>-1.1708161497153282</v>
      </c>
      <c r="P196" s="21">
        <f t="shared" si="30"/>
        <v>-1.2193806977669444</v>
      </c>
      <c r="Q196" s="21">
        <f t="shared" si="30"/>
        <v>-1.2630886077013255</v>
      </c>
      <c r="R196" s="21">
        <f t="shared" si="30"/>
        <v>-1.308118999422206</v>
      </c>
      <c r="S196" s="21">
        <f t="shared" si="30"/>
        <v>-1.3545154096234915</v>
      </c>
      <c r="T196" s="21">
        <f t="shared" si="30"/>
        <v>-1.4023227547246522</v>
      </c>
      <c r="U196" s="21">
        <f t="shared" si="30"/>
        <v>-1.451587375374521</v>
      </c>
      <c r="V196" s="21">
        <f t="shared" si="30"/>
        <v>-1.5023570823790213</v>
      </c>
      <c r="W196" s="21">
        <f t="shared" si="30"/>
        <v>-1.5546812040984925</v>
      </c>
      <c r="X196" s="21">
        <f t="shared" si="30"/>
        <v>-1.6086106353618668</v>
      </c>
      <c r="Y196" s="21">
        <f t="shared" si="30"/>
        <v>-1.6641978879462842</v>
      </c>
      <c r="Z196" s="21">
        <f t="shared" si="30"/>
        <v>-1.7214971426725796</v>
      </c>
      <c r="AA196" s="21">
        <f t="shared" si="30"/>
        <v>-1.7805643031683807</v>
      </c>
      <c r="AB196" s="21">
        <f t="shared" si="30"/>
        <v>-1.8414570513524258</v>
      </c>
      <c r="AC196" s="21">
        <f t="shared" si="30"/>
        <v>-3.7748212197378774</v>
      </c>
      <c r="AD196" s="21">
        <f t="shared" si="30"/>
        <v>-3.903851489130219</v>
      </c>
      <c r="AE196" s="21">
        <f t="shared" si="30"/>
        <v>-4.0368907752237622</v>
      </c>
      <c r="AF196" s="21">
        <f t="shared" si="30"/>
        <v>-4.174069530003397</v>
      </c>
      <c r="AG196" s="21">
        <f t="shared" si="30"/>
        <v>-4.3155223621924881</v>
      </c>
      <c r="AH196" s="21">
        <f t="shared" si="30"/>
        <v>-4.4613881709963268</v>
      </c>
      <c r="AI196" s="21">
        <f t="shared" si="30"/>
        <v>-4.6118102841294419</v>
      </c>
      <c r="AJ196" s="21">
        <f t="shared" si="30"/>
        <v>-2.6602764603291451</v>
      </c>
      <c r="AK196" s="21">
        <f t="shared" ref="AK196:BB196" si="31">SUMIF($B$143:$B$154,"Safety",AK$143:AK$154)*AK187</f>
        <v>-2.7095158789360609</v>
      </c>
      <c r="AL196" s="21">
        <f t="shared" si="31"/>
        <v>-2.7594743517730453</v>
      </c>
      <c r="AM196" s="21">
        <f t="shared" si="31"/>
        <v>-2.8101677068686199</v>
      </c>
      <c r="AN196" s="21">
        <f t="shared" si="31"/>
        <v>-2.8616119374344184</v>
      </c>
      <c r="AO196" s="21">
        <f t="shared" si="31"/>
        <v>-2.9138232077346262</v>
      </c>
      <c r="AP196" s="21">
        <f t="shared" si="31"/>
        <v>-2.9668178589662384</v>
      </c>
      <c r="AQ196" s="21">
        <f t="shared" si="31"/>
        <v>-3.0206124151533427</v>
      </c>
      <c r="AR196" s="21">
        <f t="shared" si="31"/>
        <v>-3.0752235890579001</v>
      </c>
      <c r="AS196" s="21">
        <f t="shared" si="31"/>
        <v>-3.1306682881098631</v>
      </c>
      <c r="AT196" s="21">
        <f t="shared" si="31"/>
        <v>-3.1869636203593412</v>
      </c>
      <c r="AU196" s="21">
        <f t="shared" si="31"/>
        <v>-3.2441269004533781</v>
      </c>
      <c r="AV196" s="21">
        <f t="shared" si="31"/>
        <v>-3.3021756556402528</v>
      </c>
      <c r="AW196" s="21">
        <f t="shared" si="31"/>
        <v>-3.3611276318035568</v>
      </c>
      <c r="AX196" s="21">
        <f t="shared" si="31"/>
        <v>-3.4210007995290779</v>
      </c>
      <c r="AY196" s="21">
        <f t="shared" si="31"/>
        <v>-3.4818133602067856</v>
      </c>
      <c r="AZ196" s="21">
        <f t="shared" si="31"/>
        <v>-3.5435837521706088</v>
      </c>
      <c r="BA196" s="21">
        <f t="shared" si="31"/>
        <v>-3.6063306568788063</v>
      </c>
      <c r="BB196" s="21">
        <f t="shared" si="31"/>
        <v>-3.6701886328430593</v>
      </c>
    </row>
    <row r="197" spans="1:54" outlineLevel="2">
      <c r="A197" s="447"/>
      <c r="B197" s="150" t="s">
        <v>290</v>
      </c>
      <c r="C197" s="19"/>
      <c r="D197" s="135" t="s">
        <v>389</v>
      </c>
      <c r="E197" s="21">
        <f>SUMIF($B$143:$B$154,"Financial",E$143:E$154)*E186</f>
        <v>-14.956085418700702</v>
      </c>
      <c r="F197" s="21">
        <f t="shared" ref="F197:BB197" si="32">SUMIF($B$143:$B$154,"Financial",F$143:F$154)*F186</f>
        <v>-14.955550447416737</v>
      </c>
      <c r="G197" s="21">
        <f t="shared" si="32"/>
        <v>-14.866867031096293</v>
      </c>
      <c r="H197" s="21">
        <f t="shared" si="32"/>
        <v>-14.870883495671707</v>
      </c>
      <c r="I197" s="21">
        <f t="shared" si="32"/>
        <v>-14.813409775664329</v>
      </c>
      <c r="J197" s="21">
        <f t="shared" si="32"/>
        <v>-14.553712680262828</v>
      </c>
      <c r="K197" s="21">
        <f t="shared" si="32"/>
        <v>-14.662224491009461</v>
      </c>
      <c r="L197" s="21">
        <f t="shared" si="32"/>
        <v>-14.772432343547081</v>
      </c>
      <c r="M197" s="21">
        <f t="shared" si="32"/>
        <v>-14.884496785997991</v>
      </c>
      <c r="N197" s="21">
        <f t="shared" si="32"/>
        <v>-14.998591731359431</v>
      </c>
      <c r="O197" s="21">
        <f t="shared" si="32"/>
        <v>-15.114905985856188</v>
      </c>
      <c r="P197" s="21">
        <f t="shared" si="32"/>
        <v>-15.227167893527533</v>
      </c>
      <c r="Q197" s="21">
        <f t="shared" si="32"/>
        <v>-15.33823614244303</v>
      </c>
      <c r="R197" s="21">
        <f t="shared" si="32"/>
        <v>-15.450748744855289</v>
      </c>
      <c r="S197" s="21">
        <f t="shared" si="32"/>
        <v>-15.564798810053436</v>
      </c>
      <c r="T197" s="21">
        <f t="shared" si="32"/>
        <v>-15.680483964363573</v>
      </c>
      <c r="U197" s="21">
        <f t="shared" si="32"/>
        <v>-15.797906716827409</v>
      </c>
      <c r="V197" s="21">
        <f t="shared" si="32"/>
        <v>-15.917174847323057</v>
      </c>
      <c r="W197" s="21">
        <f t="shared" si="32"/>
        <v>-16.03840181873721</v>
      </c>
      <c r="X197" s="21">
        <f t="shared" si="32"/>
        <v>-16.16170721489754</v>
      </c>
      <c r="Y197" s="21">
        <f t="shared" si="32"/>
        <v>-16.287217206091341</v>
      </c>
      <c r="Z197" s="21">
        <f t="shared" si="32"/>
        <v>-16.415065044116673</v>
      </c>
      <c r="AA197" s="21">
        <f t="shared" si="32"/>
        <v>-16.545391588940806</v>
      </c>
      <c r="AB197" s="21">
        <f t="shared" si="32"/>
        <v>-16.678345869178763</v>
      </c>
      <c r="AC197" s="21">
        <f t="shared" si="32"/>
        <v>-32.107269919233126</v>
      </c>
      <c r="AD197" s="21">
        <f t="shared" si="32"/>
        <v>-32.358047081286244</v>
      </c>
      <c r="AE197" s="21">
        <f t="shared" si="32"/>
        <v>-32.612148973180219</v>
      </c>
      <c r="AF197" s="21">
        <f t="shared" si="32"/>
        <v>-32.869784263363115</v>
      </c>
      <c r="AG197" s="21">
        <f t="shared" si="32"/>
        <v>-33.131172697505043</v>
      </c>
      <c r="AH197" s="21">
        <f t="shared" si="32"/>
        <v>-33.396545935739042</v>
      </c>
      <c r="AI197" s="21">
        <f t="shared" si="32"/>
        <v>-33.666148443359489</v>
      </c>
      <c r="AJ197" s="21">
        <f t="shared" si="32"/>
        <v>-34.10499687773796</v>
      </c>
      <c r="AK197" s="21">
        <f t="shared" si="32"/>
        <v>-34.552119435714538</v>
      </c>
      <c r="AL197" s="21">
        <f t="shared" si="32"/>
        <v>-35.007902484788509</v>
      </c>
      <c r="AM197" s="21">
        <f t="shared" si="32"/>
        <v>-35.472756220246893</v>
      </c>
      <c r="AN197" s="21">
        <f t="shared" si="32"/>
        <v>-35.947116409990528</v>
      </c>
      <c r="AO197" s="21">
        <f t="shared" si="32"/>
        <v>-36.43144626492434</v>
      </c>
      <c r="AP197" s="21">
        <f t="shared" si="32"/>
        <v>-36.926238444108392</v>
      </c>
      <c r="AQ197" s="21">
        <f t="shared" si="32"/>
        <v>-37.432017204536479</v>
      </c>
      <c r="AR197" s="21">
        <f t="shared" si="32"/>
        <v>-37.94934070613003</v>
      </c>
      <c r="AS197" s="21">
        <f t="shared" si="32"/>
        <v>-38.478803483300403</v>
      </c>
      <c r="AT197" s="21">
        <f t="shared" si="32"/>
        <v>-39.021039095267717</v>
      </c>
      <c r="AU197" s="21">
        <f t="shared" si="32"/>
        <v>-39.576722968207427</v>
      </c>
      <c r="AV197" s="21">
        <f t="shared" si="32"/>
        <v>-40.146575443249908</v>
      </c>
      <c r="AW197" s="21">
        <f t="shared" si="32"/>
        <v>-40.731365045382674</v>
      </c>
      <c r="AX197" s="21">
        <f t="shared" si="32"/>
        <v>-41.331911989399934</v>
      </c>
      <c r="AY197" s="21">
        <f t="shared" si="32"/>
        <v>-41.949091940221976</v>
      </c>
      <c r="AZ197" s="21">
        <f t="shared" si="32"/>
        <v>-42.583840046170664</v>
      </c>
      <c r="BA197" s="21">
        <f t="shared" si="32"/>
        <v>-43.237155265143663</v>
      </c>
      <c r="BB197" s="21">
        <f t="shared" si="32"/>
        <v>-43.904812544270932</v>
      </c>
    </row>
    <row r="198" spans="1:54" outlineLevel="2">
      <c r="A198" s="448"/>
      <c r="B198" s="150" t="s">
        <v>476</v>
      </c>
      <c r="C198" s="19"/>
      <c r="D198" s="135" t="s">
        <v>389</v>
      </c>
      <c r="E198" s="21">
        <f>SUMIF($B$143:$B$154,"Other",E$143:E$154)*E186</f>
        <v>0</v>
      </c>
      <c r="F198" s="21">
        <f t="shared" ref="F198:BB198" si="33">SUMIF($B$143:$B$154,"Other",F$143:F$154)*F186</f>
        <v>0</v>
      </c>
      <c r="G198" s="21">
        <f t="shared" si="33"/>
        <v>0</v>
      </c>
      <c r="H198" s="21">
        <f t="shared" si="33"/>
        <v>0</v>
      </c>
      <c r="I198" s="21">
        <f t="shared" si="33"/>
        <v>0</v>
      </c>
      <c r="J198" s="21">
        <f t="shared" si="33"/>
        <v>0</v>
      </c>
      <c r="K198" s="21">
        <f t="shared" si="33"/>
        <v>0</v>
      </c>
      <c r="L198" s="21">
        <f t="shared" si="33"/>
        <v>0</v>
      </c>
      <c r="M198" s="21">
        <f t="shared" si="33"/>
        <v>0</v>
      </c>
      <c r="N198" s="21">
        <f t="shared" si="33"/>
        <v>0</v>
      </c>
      <c r="O198" s="21">
        <f t="shared" si="33"/>
        <v>0</v>
      </c>
      <c r="P198" s="21">
        <f t="shared" si="33"/>
        <v>0</v>
      </c>
      <c r="Q198" s="21">
        <f t="shared" si="33"/>
        <v>0</v>
      </c>
      <c r="R198" s="21">
        <f t="shared" si="33"/>
        <v>0</v>
      </c>
      <c r="S198" s="21">
        <f t="shared" si="33"/>
        <v>0</v>
      </c>
      <c r="T198" s="21">
        <f t="shared" si="33"/>
        <v>0</v>
      </c>
      <c r="U198" s="21">
        <f t="shared" si="33"/>
        <v>0</v>
      </c>
      <c r="V198" s="21">
        <f t="shared" si="33"/>
        <v>0</v>
      </c>
      <c r="W198" s="21">
        <f t="shared" si="33"/>
        <v>0</v>
      </c>
      <c r="X198" s="21">
        <f t="shared" si="33"/>
        <v>0</v>
      </c>
      <c r="Y198" s="21">
        <f t="shared" si="33"/>
        <v>0</v>
      </c>
      <c r="Z198" s="21">
        <f t="shared" si="33"/>
        <v>0</v>
      </c>
      <c r="AA198" s="21">
        <f t="shared" si="33"/>
        <v>0</v>
      </c>
      <c r="AB198" s="21">
        <f t="shared" si="33"/>
        <v>0</v>
      </c>
      <c r="AC198" s="21">
        <f t="shared" si="33"/>
        <v>0</v>
      </c>
      <c r="AD198" s="21">
        <f t="shared" si="33"/>
        <v>0</v>
      </c>
      <c r="AE198" s="21">
        <f t="shared" si="33"/>
        <v>0</v>
      </c>
      <c r="AF198" s="21">
        <f t="shared" si="33"/>
        <v>0</v>
      </c>
      <c r="AG198" s="21">
        <f t="shared" si="33"/>
        <v>0</v>
      </c>
      <c r="AH198" s="21">
        <f t="shared" si="33"/>
        <v>0</v>
      </c>
      <c r="AI198" s="21">
        <f t="shared" si="33"/>
        <v>0</v>
      </c>
      <c r="AJ198" s="21">
        <f t="shared" si="33"/>
        <v>0</v>
      </c>
      <c r="AK198" s="21">
        <f t="shared" si="33"/>
        <v>0</v>
      </c>
      <c r="AL198" s="21">
        <f t="shared" si="33"/>
        <v>0</v>
      </c>
      <c r="AM198" s="21">
        <f t="shared" si="33"/>
        <v>0</v>
      </c>
      <c r="AN198" s="21">
        <f t="shared" si="33"/>
        <v>0</v>
      </c>
      <c r="AO198" s="21">
        <f t="shared" si="33"/>
        <v>0</v>
      </c>
      <c r="AP198" s="21">
        <f t="shared" si="33"/>
        <v>0</v>
      </c>
      <c r="AQ198" s="21">
        <f t="shared" si="33"/>
        <v>0</v>
      </c>
      <c r="AR198" s="21">
        <f t="shared" si="33"/>
        <v>0</v>
      </c>
      <c r="AS198" s="21">
        <f t="shared" si="33"/>
        <v>0</v>
      </c>
      <c r="AT198" s="21">
        <f t="shared" si="33"/>
        <v>0</v>
      </c>
      <c r="AU198" s="21">
        <f t="shared" si="33"/>
        <v>0</v>
      </c>
      <c r="AV198" s="21">
        <f t="shared" si="33"/>
        <v>0</v>
      </c>
      <c r="AW198" s="21">
        <f t="shared" si="33"/>
        <v>0</v>
      </c>
      <c r="AX198" s="21">
        <f t="shared" si="33"/>
        <v>0</v>
      </c>
      <c r="AY198" s="21">
        <f t="shared" si="33"/>
        <v>0</v>
      </c>
      <c r="AZ198" s="21">
        <f t="shared" si="33"/>
        <v>0</v>
      </c>
      <c r="BA198" s="21">
        <f t="shared" si="33"/>
        <v>0</v>
      </c>
      <c r="BB198" s="21">
        <f t="shared" si="33"/>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46" t="s">
        <v>497</v>
      </c>
      <c r="B200" s="150" t="s">
        <v>498</v>
      </c>
      <c r="C200" s="19"/>
      <c r="D200" s="135" t="s">
        <v>389</v>
      </c>
      <c r="E200" s="21">
        <f>SUM(E190:E193,E196:E198)</f>
        <v>-23.012585169923298</v>
      </c>
      <c r="F200" s="21">
        <f t="shared" ref="F200:BB200" si="34">SUM(F190:F193,F196:F198)</f>
        <v>-22.968653743314576</v>
      </c>
      <c r="G200" s="21">
        <f t="shared" si="34"/>
        <v>-22.812636010216291</v>
      </c>
      <c r="H200" s="21">
        <f t="shared" si="34"/>
        <v>-22.755562496288952</v>
      </c>
      <c r="I200" s="21">
        <f t="shared" si="34"/>
        <v>-22.655769478945089</v>
      </c>
      <c r="J200" s="21">
        <f t="shared" si="34"/>
        <v>-22.34008251381994</v>
      </c>
      <c r="K200" s="21">
        <f t="shared" si="34"/>
        <v>-22.404280127166615</v>
      </c>
      <c r="L200" s="21">
        <f t="shared" si="34"/>
        <v>-22.492239575307938</v>
      </c>
      <c r="M200" s="21">
        <f t="shared" si="34"/>
        <v>-22.584960963284139</v>
      </c>
      <c r="N200" s="21">
        <f t="shared" si="34"/>
        <v>-22.665321477444746</v>
      </c>
      <c r="O200" s="21">
        <f t="shared" si="34"/>
        <v>-22.769970185378298</v>
      </c>
      <c r="P200" s="21">
        <f t="shared" si="34"/>
        <v>-22.859107226514453</v>
      </c>
      <c r="Q200" s="21">
        <f t="shared" si="34"/>
        <v>-22.941884078731931</v>
      </c>
      <c r="R200" s="21">
        <f t="shared" si="34"/>
        <v>-23.043283089353174</v>
      </c>
      <c r="S200" s="21">
        <f t="shared" si="34"/>
        <v>-23.130889479440519</v>
      </c>
      <c r="T200" s="21">
        <f t="shared" si="34"/>
        <v>-23.221403544646336</v>
      </c>
      <c r="U200" s="21">
        <f t="shared" si="34"/>
        <v>-23.315023113423401</v>
      </c>
      <c r="V200" s="21">
        <f t="shared" si="34"/>
        <v>-23.42656159943013</v>
      </c>
      <c r="W200" s="21">
        <f t="shared" si="34"/>
        <v>-23.526651947336301</v>
      </c>
      <c r="X200" s="21">
        <f t="shared" si="34"/>
        <v>-23.644394140657901</v>
      </c>
      <c r="Y200" s="21">
        <f t="shared" si="34"/>
        <v>-23.75184082227387</v>
      </c>
      <c r="Z200" s="21">
        <f t="shared" si="34"/>
        <v>-23.876729265785663</v>
      </c>
      <c r="AA200" s="21">
        <f t="shared" si="34"/>
        <v>-24.005400745965858</v>
      </c>
      <c r="AB200" s="21">
        <f t="shared" si="34"/>
        <v>-24.138119319950309</v>
      </c>
      <c r="AC200" s="21">
        <f t="shared" si="34"/>
        <v>-41.43611223776557</v>
      </c>
      <c r="AD200" s="21">
        <f t="shared" si="34"/>
        <v>-41.752098964426004</v>
      </c>
      <c r="AE200" s="21">
        <f t="shared" si="34"/>
        <v>-42.07642257937718</v>
      </c>
      <c r="AF200" s="21">
        <f t="shared" si="34"/>
        <v>-42.407885567425247</v>
      </c>
      <c r="AG200" s="21">
        <f t="shared" si="34"/>
        <v>-42.74704535305375</v>
      </c>
      <c r="AH200" s="21">
        <f t="shared" si="34"/>
        <v>-43.094495588034349</v>
      </c>
      <c r="AI200" s="21">
        <f t="shared" si="34"/>
        <v>-43.450899352948063</v>
      </c>
      <c r="AJ200" s="21">
        <f t="shared" si="34"/>
        <v>-41.89944480088274</v>
      </c>
      <c r="AK200" s="21">
        <f t="shared" si="34"/>
        <v>-42.356529904373517</v>
      </c>
      <c r="AL200" s="21">
        <f t="shared" si="34"/>
        <v>-42.822585327784239</v>
      </c>
      <c r="AM200" s="21">
        <f t="shared" si="34"/>
        <v>-43.298091272926925</v>
      </c>
      <c r="AN200" s="21">
        <f t="shared" si="34"/>
        <v>-43.783521770441212</v>
      </c>
      <c r="AO200" s="21">
        <f t="shared" si="34"/>
        <v>-44.279365033344334</v>
      </c>
      <c r="AP200" s="21">
        <f t="shared" si="34"/>
        <v>-44.786160857838084</v>
      </c>
      <c r="AQ200" s="21">
        <f t="shared" si="34"/>
        <v>-45.304484658014175</v>
      </c>
      <c r="AR200" s="21">
        <f t="shared" si="34"/>
        <v>-45.834935585541118</v>
      </c>
      <c r="AS200" s="21">
        <f t="shared" si="34"/>
        <v>-46.37814712925173</v>
      </c>
      <c r="AT200" s="21">
        <f t="shared" si="34"/>
        <v>-46.934793269682409</v>
      </c>
      <c r="AU200" s="21">
        <f t="shared" si="34"/>
        <v>-47.50559091532272</v>
      </c>
      <c r="AV200" s="21">
        <f t="shared" si="34"/>
        <v>-48.091300289615788</v>
      </c>
      <c r="AW200" s="21">
        <f t="shared" si="34"/>
        <v>-48.692728467928582</v>
      </c>
      <c r="AX200" s="21">
        <f t="shared" si="34"/>
        <v>-49.310734031470361</v>
      </c>
      <c r="AY200" s="21">
        <f t="shared" si="34"/>
        <v>-49.946230770286988</v>
      </c>
      <c r="AZ200" s="21">
        <f t="shared" si="34"/>
        <v>-50.60019141081618</v>
      </c>
      <c r="BA200" s="21">
        <f t="shared" si="34"/>
        <v>-51.273651876986747</v>
      </c>
      <c r="BB200" s="21">
        <f t="shared" si="34"/>
        <v>-51.962538775090401</v>
      </c>
    </row>
    <row r="201" spans="1:54" outlineLevel="2">
      <c r="A201" s="447"/>
      <c r="B201" s="150" t="s">
        <v>499</v>
      </c>
      <c r="C201" s="19"/>
      <c r="D201" s="135" t="s">
        <v>389</v>
      </c>
      <c r="E201" s="21">
        <f>SUM(E190:E192,E194,E196:E198)</f>
        <v>-19.895790014798131</v>
      </c>
      <c r="F201" s="21">
        <f t="shared" ref="F201:BB201" si="35">SUM(F190:F192,F194,F196:F198)</f>
        <v>-19.867766486796739</v>
      </c>
      <c r="G201" s="21">
        <f t="shared" si="35"/>
        <v>-19.750654979903871</v>
      </c>
      <c r="H201" s="21">
        <f t="shared" si="35"/>
        <v>-19.733107218361447</v>
      </c>
      <c r="I201" s="21">
        <f t="shared" si="35"/>
        <v>-19.65342004259012</v>
      </c>
      <c r="J201" s="21">
        <f t="shared" si="35"/>
        <v>-19.359406194336504</v>
      </c>
      <c r="K201" s="21">
        <f t="shared" si="35"/>
        <v>-19.463164476461976</v>
      </c>
      <c r="L201" s="21">
        <f t="shared" si="35"/>
        <v>-19.572517409948706</v>
      </c>
      <c r="M201" s="21">
        <f t="shared" si="35"/>
        <v>-19.687959242736728</v>
      </c>
      <c r="N201" s="21">
        <f t="shared" si="35"/>
        <v>-19.81004441652334</v>
      </c>
      <c r="O201" s="21">
        <f t="shared" si="35"/>
        <v>-19.939395582293336</v>
      </c>
      <c r="P201" s="21">
        <f t="shared" si="35"/>
        <v>-20.054334834255947</v>
      </c>
      <c r="Q201" s="21">
        <f t="shared" si="35"/>
        <v>-20.163940452503123</v>
      </c>
      <c r="R201" s="21">
        <f t="shared" si="35"/>
        <v>-20.27701589407863</v>
      </c>
      <c r="S201" s="21">
        <f t="shared" si="35"/>
        <v>-20.393069387272543</v>
      </c>
      <c r="T201" s="21">
        <f t="shared" si="35"/>
        <v>-20.512856924991766</v>
      </c>
      <c r="U201" s="21">
        <f t="shared" si="35"/>
        <v>-20.636514389182206</v>
      </c>
      <c r="V201" s="21">
        <f t="shared" si="35"/>
        <v>-20.764184684524324</v>
      </c>
      <c r="W201" s="21">
        <f t="shared" si="35"/>
        <v>-20.896018182225863</v>
      </c>
      <c r="X201" s="21">
        <f t="shared" si="35"/>
        <v>-21.032173212025533</v>
      </c>
      <c r="Y201" s="21">
        <f t="shared" si="35"/>
        <v>-21.172816564218721</v>
      </c>
      <c r="Z201" s="21">
        <f t="shared" si="35"/>
        <v>-21.318124033319165</v>
      </c>
      <c r="AA201" s="21">
        <f t="shared" si="35"/>
        <v>-21.468280992189015</v>
      </c>
      <c r="AB201" s="21">
        <f t="shared" si="35"/>
        <v>-21.623483005677684</v>
      </c>
      <c r="AC201" s="21">
        <f t="shared" si="35"/>
        <v>-38.946108959110092</v>
      </c>
      <c r="AD201" s="21">
        <f t="shared" si="35"/>
        <v>-39.286655095279279</v>
      </c>
      <c r="AE201" s="21">
        <f t="shared" si="35"/>
        <v>-39.634775386858792</v>
      </c>
      <c r="AF201" s="21">
        <f t="shared" si="35"/>
        <v>-39.990705513781698</v>
      </c>
      <c r="AG201" s="21">
        <f t="shared" si="35"/>
        <v>-40.354752964305263</v>
      </c>
      <c r="AH201" s="21">
        <f t="shared" si="35"/>
        <v>-40.727310018815871</v>
      </c>
      <c r="AI201" s="21">
        <f t="shared" si="35"/>
        <v>-41.108877240654742</v>
      </c>
      <c r="AJ201" s="21">
        <f t="shared" si="35"/>
        <v>-39.571481755592764</v>
      </c>
      <c r="AK201" s="21">
        <f t="shared" si="35"/>
        <v>-40.043020531747601</v>
      </c>
      <c r="AL201" s="21">
        <f t="shared" si="35"/>
        <v>-40.523843417726106</v>
      </c>
      <c r="AM201" s="21">
        <f t="shared" si="35"/>
        <v>-41.01439684623233</v>
      </c>
      <c r="AN201" s="21">
        <f t="shared" si="35"/>
        <v>-41.5151465029181</v>
      </c>
      <c r="AO201" s="21">
        <f t="shared" si="35"/>
        <v>-42.026577838213491</v>
      </c>
      <c r="AP201" s="21">
        <f t="shared" si="35"/>
        <v>-42.549212000099267</v>
      </c>
      <c r="AQ201" s="21">
        <f t="shared" si="35"/>
        <v>-43.083602180566395</v>
      </c>
      <c r="AR201" s="21">
        <f t="shared" si="35"/>
        <v>-43.630334127479898</v>
      </c>
      <c r="AS201" s="21">
        <f t="shared" si="35"/>
        <v>-44.190028985325469</v>
      </c>
      <c r="AT201" s="21">
        <f t="shared" si="35"/>
        <v>-44.763346963991275</v>
      </c>
      <c r="AU201" s="21">
        <f t="shared" si="35"/>
        <v>-45.350990547781336</v>
      </c>
      <c r="AV201" s="21">
        <f t="shared" si="35"/>
        <v>-45.953706777516288</v>
      </c>
      <c r="AW201" s="21">
        <f t="shared" si="35"/>
        <v>-46.572290585688542</v>
      </c>
      <c r="AX201" s="21">
        <f t="shared" si="35"/>
        <v>-47.207588495638255</v>
      </c>
      <c r="AY201" s="21">
        <f t="shared" si="35"/>
        <v>-47.860502447505262</v>
      </c>
      <c r="AZ201" s="21">
        <f t="shared" si="35"/>
        <v>-48.531993785117905</v>
      </c>
      <c r="BA201" s="21">
        <f t="shared" si="35"/>
        <v>-49.223087551990375</v>
      </c>
      <c r="BB201" s="21">
        <f t="shared" si="35"/>
        <v>-49.929700076313559</v>
      </c>
    </row>
    <row r="202" spans="1:54" outlineLevel="2">
      <c r="A202" s="448"/>
      <c r="B202" s="150" t="s">
        <v>500</v>
      </c>
      <c r="C202" s="19"/>
      <c r="D202" s="135" t="s">
        <v>389</v>
      </c>
      <c r="E202" s="21">
        <f>SUM(E190:E192,E195:E198)</f>
        <v>-26.149142603036438</v>
      </c>
      <c r="F202" s="21">
        <f t="shared" ref="F202:BB202" si="36">SUM(F190:F192,F195:F198)</f>
        <v>-26.057871867665629</v>
      </c>
      <c r="G202" s="21">
        <f t="shared" si="36"/>
        <v>-25.878077397603846</v>
      </c>
      <c r="H202" s="21">
        <f t="shared" si="36"/>
        <v>-25.798588980910225</v>
      </c>
      <c r="I202" s="21">
        <f t="shared" si="36"/>
        <v>-25.657482844529511</v>
      </c>
      <c r="J202" s="21">
        <f t="shared" si="36"/>
        <v>-25.302636500389127</v>
      </c>
      <c r="K202" s="21">
        <f t="shared" si="36"/>
        <v>-25.351495657867737</v>
      </c>
      <c r="L202" s="21">
        <f t="shared" si="36"/>
        <v>-25.406457027797931</v>
      </c>
      <c r="M202" s="21">
        <f t="shared" si="36"/>
        <v>-25.468010166751675</v>
      </c>
      <c r="N202" s="21">
        <f t="shared" si="36"/>
        <v>-25.536704869700404</v>
      </c>
      <c r="O202" s="21">
        <f t="shared" si="36"/>
        <v>-25.613159180679062</v>
      </c>
      <c r="P202" s="21">
        <f t="shared" si="36"/>
        <v>-25.675690630886756</v>
      </c>
      <c r="Q202" s="21">
        <f t="shared" si="36"/>
        <v>-25.733372976564283</v>
      </c>
      <c r="R202" s="21">
        <f t="shared" si="36"/>
        <v>-25.795005198732845</v>
      </c>
      <c r="S202" s="21">
        <f t="shared" si="36"/>
        <v>-25.858861004912878</v>
      </c>
      <c r="T202" s="21">
        <f t="shared" si="36"/>
        <v>-25.926945071434943</v>
      </c>
      <c r="U202" s="21">
        <f t="shared" si="36"/>
        <v>-25.999388601065093</v>
      </c>
      <c r="V202" s="21">
        <f t="shared" si="36"/>
        <v>-26.07632986008133</v>
      </c>
      <c r="W202" s="21">
        <f t="shared" si="36"/>
        <v>-26.157914632621623</v>
      </c>
      <c r="X202" s="21">
        <f t="shared" si="36"/>
        <v>-26.244296699372249</v>
      </c>
      <c r="Y202" s="21">
        <f t="shared" si="36"/>
        <v>-26.335638347041353</v>
      </c>
      <c r="Z202" s="21">
        <f t="shared" si="36"/>
        <v>-26.432110906401039</v>
      </c>
      <c r="AA202" s="21">
        <f t="shared" si="36"/>
        <v>-26.533895334416734</v>
      </c>
      <c r="AB202" s="21">
        <f t="shared" si="36"/>
        <v>-26.641182814449991</v>
      </c>
      <c r="AC202" s="21">
        <f t="shared" si="36"/>
        <v>-43.913151759761746</v>
      </c>
      <c r="AD202" s="21">
        <f t="shared" si="36"/>
        <v>-44.203151915756067</v>
      </c>
      <c r="AE202" s="21">
        <f t="shared" si="36"/>
        <v>-44.500532786421161</v>
      </c>
      <c r="AF202" s="21">
        <f t="shared" si="36"/>
        <v>-44.805339422319022</v>
      </c>
      <c r="AG202" s="21">
        <f t="shared" si="36"/>
        <v>-45.117801439104007</v>
      </c>
      <c r="AH202" s="21">
        <f t="shared" si="36"/>
        <v>-45.438370037217112</v>
      </c>
      <c r="AI202" s="21">
        <f t="shared" si="36"/>
        <v>-45.767786425022095</v>
      </c>
      <c r="AJ202" s="21">
        <f t="shared" si="36"/>
        <v>-44.200386622513925</v>
      </c>
      <c r="AK202" s="21">
        <f t="shared" si="36"/>
        <v>-44.641318901417961</v>
      </c>
      <c r="AL202" s="21">
        <f t="shared" si="36"/>
        <v>-45.090975730128783</v>
      </c>
      <c r="AM202" s="21">
        <f t="shared" si="36"/>
        <v>-45.549851500332068</v>
      </c>
      <c r="AN202" s="21">
        <f t="shared" si="36"/>
        <v>-46.018446748644692</v>
      </c>
      <c r="AO202" s="21">
        <f t="shared" si="36"/>
        <v>-46.49726594231479</v>
      </c>
      <c r="AP202" s="21">
        <f t="shared" si="36"/>
        <v>-46.986861258081738</v>
      </c>
      <c r="AQ202" s="21">
        <f t="shared" si="36"/>
        <v>-47.487817312784543</v>
      </c>
      <c r="AR202" s="21">
        <f t="shared" si="36"/>
        <v>-48.000748079670082</v>
      </c>
      <c r="AS202" s="21">
        <f t="shared" si="36"/>
        <v>-48.526300458125604</v>
      </c>
      <c r="AT202" s="21">
        <f t="shared" si="36"/>
        <v>-49.065159969913232</v>
      </c>
      <c r="AU202" s="21">
        <f t="shared" si="36"/>
        <v>-49.618054692342717</v>
      </c>
      <c r="AV202" s="21">
        <f t="shared" si="36"/>
        <v>-50.185755998902351</v>
      </c>
      <c r="AW202" s="21">
        <f t="shared" si="36"/>
        <v>-50.76908201714221</v>
      </c>
      <c r="AX202" s="21">
        <f t="shared" si="36"/>
        <v>-51.368901704415705</v>
      </c>
      <c r="AY202" s="21">
        <f t="shared" si="36"/>
        <v>-51.986138795094867</v>
      </c>
      <c r="AZ202" s="21">
        <f t="shared" si="36"/>
        <v>-52.621775684566316</v>
      </c>
      <c r="BA202" s="21">
        <f t="shared" si="36"/>
        <v>-53.276857654632153</v>
      </c>
      <c r="BB202" s="21">
        <f t="shared" si="36"/>
        <v>-53.947320083757774</v>
      </c>
    </row>
    <row r="203" spans="1:54" outlineLevel="1">
      <c r="B203" s="19"/>
      <c r="C203" s="19"/>
      <c r="D203" s="19"/>
      <c r="E203" s="15"/>
    </row>
    <row r="204" spans="1:54" outlineLevel="1">
      <c r="A204" s="446" t="s">
        <v>501</v>
      </c>
      <c r="B204" s="150" t="s">
        <v>502</v>
      </c>
      <c r="C204" s="19"/>
      <c r="D204" s="135" t="s">
        <v>389</v>
      </c>
      <c r="E204" s="21">
        <f>E200</f>
        <v>-23.012585169923298</v>
      </c>
      <c r="F204" s="21">
        <f>F200+E204</f>
        <v>-45.981238913237874</v>
      </c>
      <c r="G204" s="21">
        <f t="shared" ref="G204:BB206" si="37">G200+F204</f>
        <v>-68.793874923454169</v>
      </c>
      <c r="H204" s="21">
        <f t="shared" si="37"/>
        <v>-91.549437419743128</v>
      </c>
      <c r="I204" s="21">
        <f t="shared" si="37"/>
        <v>-114.20520689868822</v>
      </c>
      <c r="J204" s="21">
        <f t="shared" si="37"/>
        <v>-136.54528941250817</v>
      </c>
      <c r="K204" s="21">
        <f t="shared" si="37"/>
        <v>-158.94956953967477</v>
      </c>
      <c r="L204" s="21">
        <f t="shared" si="37"/>
        <v>-181.4418091149827</v>
      </c>
      <c r="M204" s="21">
        <f t="shared" si="37"/>
        <v>-204.02677007826685</v>
      </c>
      <c r="N204" s="21">
        <f t="shared" si="37"/>
        <v>-226.69209155571158</v>
      </c>
      <c r="O204" s="21">
        <f t="shared" si="37"/>
        <v>-249.46206174108988</v>
      </c>
      <c r="P204" s="21">
        <f t="shared" si="37"/>
        <v>-272.32116896760431</v>
      </c>
      <c r="Q204" s="21">
        <f t="shared" si="37"/>
        <v>-295.26305304633627</v>
      </c>
      <c r="R204" s="21">
        <f t="shared" si="37"/>
        <v>-318.30633613568943</v>
      </c>
      <c r="S204" s="21">
        <f t="shared" si="37"/>
        <v>-341.43722561512993</v>
      </c>
      <c r="T204" s="21">
        <f t="shared" si="37"/>
        <v>-364.6586291597763</v>
      </c>
      <c r="U204" s="21">
        <f t="shared" si="37"/>
        <v>-387.97365227319972</v>
      </c>
      <c r="V204" s="21">
        <f t="shared" si="37"/>
        <v>-411.40021387262982</v>
      </c>
      <c r="W204" s="21">
        <f t="shared" si="37"/>
        <v>-434.92686581996611</v>
      </c>
      <c r="X204" s="21">
        <f t="shared" si="37"/>
        <v>-458.57125996062399</v>
      </c>
      <c r="Y204" s="21">
        <f t="shared" si="37"/>
        <v>-482.32310078289788</v>
      </c>
      <c r="Z204" s="21">
        <f t="shared" si="37"/>
        <v>-506.19983004868357</v>
      </c>
      <c r="AA204" s="21">
        <f t="shared" si="37"/>
        <v>-530.20523079464942</v>
      </c>
      <c r="AB204" s="21">
        <f t="shared" si="37"/>
        <v>-554.34335011459973</v>
      </c>
      <c r="AC204" s="21">
        <f t="shared" si="37"/>
        <v>-595.77946235236527</v>
      </c>
      <c r="AD204" s="21">
        <f t="shared" si="37"/>
        <v>-637.53156131679123</v>
      </c>
      <c r="AE204" s="21">
        <f t="shared" si="37"/>
        <v>-679.60798389616843</v>
      </c>
      <c r="AF204" s="21">
        <f t="shared" si="37"/>
        <v>-722.01586946359373</v>
      </c>
      <c r="AG204" s="21">
        <f t="shared" si="37"/>
        <v>-764.76291481664748</v>
      </c>
      <c r="AH204" s="21">
        <f t="shared" si="37"/>
        <v>-807.85741040468179</v>
      </c>
      <c r="AI204" s="21">
        <f t="shared" si="37"/>
        <v>-851.3083097576299</v>
      </c>
      <c r="AJ204" s="21">
        <f t="shared" si="37"/>
        <v>-893.20775455851265</v>
      </c>
      <c r="AK204" s="21">
        <f t="shared" si="37"/>
        <v>-935.56428446288612</v>
      </c>
      <c r="AL204" s="21">
        <f t="shared" si="37"/>
        <v>-978.3868697906704</v>
      </c>
      <c r="AM204" s="21">
        <f t="shared" si="37"/>
        <v>-1021.6849610635974</v>
      </c>
      <c r="AN204" s="21">
        <f t="shared" si="37"/>
        <v>-1065.4684828340387</v>
      </c>
      <c r="AO204" s="21">
        <f t="shared" si="37"/>
        <v>-1109.7478478673829</v>
      </c>
      <c r="AP204" s="21">
        <f t="shared" si="37"/>
        <v>-1154.5340087252209</v>
      </c>
      <c r="AQ204" s="21">
        <f t="shared" si="37"/>
        <v>-1199.8384933832351</v>
      </c>
      <c r="AR204" s="21">
        <f t="shared" si="37"/>
        <v>-1245.6734289687763</v>
      </c>
      <c r="AS204" s="21">
        <f t="shared" si="37"/>
        <v>-1292.0515760980281</v>
      </c>
      <c r="AT204" s="21">
        <f t="shared" si="37"/>
        <v>-1338.9863693677105</v>
      </c>
      <c r="AU204" s="21">
        <f t="shared" si="37"/>
        <v>-1386.4919602830332</v>
      </c>
      <c r="AV204" s="21">
        <f t="shared" si="37"/>
        <v>-1434.5832605726491</v>
      </c>
      <c r="AW204" s="21">
        <f t="shared" si="37"/>
        <v>-1483.2759890405778</v>
      </c>
      <c r="AX204" s="21">
        <f t="shared" si="37"/>
        <v>-1532.5867230720482</v>
      </c>
      <c r="AY204" s="21">
        <f t="shared" si="37"/>
        <v>-1582.5329538423352</v>
      </c>
      <c r="AZ204" s="21">
        <f t="shared" si="37"/>
        <v>-1633.1331452531515</v>
      </c>
      <c r="BA204" s="21">
        <f t="shared" si="37"/>
        <v>-1684.4067971301383</v>
      </c>
      <c r="BB204" s="21">
        <f t="shared" si="37"/>
        <v>-1736.3693359052288</v>
      </c>
    </row>
    <row r="205" spans="1:54" outlineLevel="1">
      <c r="A205" s="447"/>
      <c r="B205" s="150" t="s">
        <v>503</v>
      </c>
      <c r="C205" s="19"/>
      <c r="D205" s="135" t="s">
        <v>389</v>
      </c>
      <c r="E205" s="21">
        <f>E201</f>
        <v>-19.895790014798131</v>
      </c>
      <c r="F205" s="21">
        <f t="shared" ref="F205:U206" si="38">F201+E205</f>
        <v>-39.76355650159487</v>
      </c>
      <c r="G205" s="21">
        <f t="shared" si="38"/>
        <v>-59.514211481498741</v>
      </c>
      <c r="H205" s="21">
        <f t="shared" si="38"/>
        <v>-79.247318699860188</v>
      </c>
      <c r="I205" s="21">
        <f t="shared" si="38"/>
        <v>-98.900738742450301</v>
      </c>
      <c r="J205" s="21">
        <f t="shared" si="38"/>
        <v>-118.2601449367868</v>
      </c>
      <c r="K205" s="21">
        <f t="shared" si="38"/>
        <v>-137.72330941324878</v>
      </c>
      <c r="L205" s="21">
        <f t="shared" si="38"/>
        <v>-157.2958268231975</v>
      </c>
      <c r="M205" s="21">
        <f t="shared" si="38"/>
        <v>-176.98378606593423</v>
      </c>
      <c r="N205" s="21">
        <f t="shared" si="38"/>
        <v>-196.79383048245757</v>
      </c>
      <c r="O205" s="21">
        <f t="shared" si="38"/>
        <v>-216.73322606475091</v>
      </c>
      <c r="P205" s="21">
        <f t="shared" si="38"/>
        <v>-236.78756089900685</v>
      </c>
      <c r="Q205" s="21">
        <f t="shared" si="38"/>
        <v>-256.95150135150999</v>
      </c>
      <c r="R205" s="21">
        <f t="shared" si="38"/>
        <v>-277.22851724558859</v>
      </c>
      <c r="S205" s="21">
        <f t="shared" si="38"/>
        <v>-297.62158663286112</v>
      </c>
      <c r="T205" s="21">
        <f t="shared" si="38"/>
        <v>-318.13444355785288</v>
      </c>
      <c r="U205" s="21">
        <f t="shared" si="38"/>
        <v>-338.77095794703507</v>
      </c>
      <c r="V205" s="21">
        <f t="shared" si="37"/>
        <v>-359.53514263155938</v>
      </c>
      <c r="W205" s="21">
        <f t="shared" si="37"/>
        <v>-380.43116081378525</v>
      </c>
      <c r="X205" s="21">
        <f t="shared" si="37"/>
        <v>-401.46333402581081</v>
      </c>
      <c r="Y205" s="21">
        <f t="shared" si="37"/>
        <v>-422.6361505900295</v>
      </c>
      <c r="Z205" s="21">
        <f t="shared" si="37"/>
        <v>-443.95427462334868</v>
      </c>
      <c r="AA205" s="21">
        <f t="shared" si="37"/>
        <v>-465.4225556155377</v>
      </c>
      <c r="AB205" s="21">
        <f t="shared" si="37"/>
        <v>-487.04603862121542</v>
      </c>
      <c r="AC205" s="21">
        <f t="shared" si="37"/>
        <v>-525.99214758032554</v>
      </c>
      <c r="AD205" s="21">
        <f t="shared" si="37"/>
        <v>-565.27880267560477</v>
      </c>
      <c r="AE205" s="21">
        <f t="shared" si="37"/>
        <v>-604.91357806246356</v>
      </c>
      <c r="AF205" s="21">
        <f t="shared" si="37"/>
        <v>-644.90428357624523</v>
      </c>
      <c r="AG205" s="21">
        <f t="shared" si="37"/>
        <v>-685.25903654055048</v>
      </c>
      <c r="AH205" s="21">
        <f t="shared" si="37"/>
        <v>-725.98634655936632</v>
      </c>
      <c r="AI205" s="21">
        <f t="shared" si="37"/>
        <v>-767.09522380002102</v>
      </c>
      <c r="AJ205" s="21">
        <f t="shared" si="37"/>
        <v>-806.66670555561382</v>
      </c>
      <c r="AK205" s="21">
        <f t="shared" si="37"/>
        <v>-846.70972608736145</v>
      </c>
      <c r="AL205" s="21">
        <f t="shared" si="37"/>
        <v>-887.23356950508753</v>
      </c>
      <c r="AM205" s="21">
        <f t="shared" si="37"/>
        <v>-928.24796635131986</v>
      </c>
      <c r="AN205" s="21">
        <f t="shared" si="37"/>
        <v>-969.76311285423799</v>
      </c>
      <c r="AO205" s="21">
        <f t="shared" si="37"/>
        <v>-1011.7896906924515</v>
      </c>
      <c r="AP205" s="21">
        <f t="shared" si="37"/>
        <v>-1054.3389026925508</v>
      </c>
      <c r="AQ205" s="21">
        <f t="shared" si="37"/>
        <v>-1097.4225048731173</v>
      </c>
      <c r="AR205" s="21">
        <f t="shared" si="37"/>
        <v>-1141.0528390005973</v>
      </c>
      <c r="AS205" s="21">
        <f t="shared" si="37"/>
        <v>-1185.2428679859227</v>
      </c>
      <c r="AT205" s="21">
        <f t="shared" si="37"/>
        <v>-1230.006214949914</v>
      </c>
      <c r="AU205" s="21">
        <f t="shared" si="37"/>
        <v>-1275.3572054976953</v>
      </c>
      <c r="AV205" s="21">
        <f t="shared" si="37"/>
        <v>-1321.3109122752116</v>
      </c>
      <c r="AW205" s="21">
        <f t="shared" si="37"/>
        <v>-1367.8832028609002</v>
      </c>
      <c r="AX205" s="21">
        <f t="shared" si="37"/>
        <v>-1415.0907913565384</v>
      </c>
      <c r="AY205" s="21">
        <f t="shared" si="37"/>
        <v>-1462.9512938040436</v>
      </c>
      <c r="AZ205" s="21">
        <f t="shared" si="37"/>
        <v>-1511.4832875891616</v>
      </c>
      <c r="BA205" s="21">
        <f t="shared" si="37"/>
        <v>-1560.706375141152</v>
      </c>
      <c r="BB205" s="21">
        <f t="shared" si="37"/>
        <v>-1610.6360752174655</v>
      </c>
    </row>
    <row r="206" spans="1:54" outlineLevel="1">
      <c r="A206" s="448"/>
      <c r="B206" s="150" t="s">
        <v>504</v>
      </c>
      <c r="C206" s="19"/>
      <c r="D206" s="135" t="s">
        <v>389</v>
      </c>
      <c r="E206" s="21">
        <f>E202</f>
        <v>-26.149142603036438</v>
      </c>
      <c r="F206" s="21">
        <f t="shared" si="38"/>
        <v>-52.207014470702063</v>
      </c>
      <c r="G206" s="21">
        <f t="shared" si="37"/>
        <v>-78.085091868305909</v>
      </c>
      <c r="H206" s="21">
        <f t="shared" si="37"/>
        <v>-103.88368084921613</v>
      </c>
      <c r="I206" s="21">
        <f t="shared" si="37"/>
        <v>-129.54116369374566</v>
      </c>
      <c r="J206" s="21">
        <f t="shared" si="37"/>
        <v>-154.84380019413479</v>
      </c>
      <c r="K206" s="21">
        <f t="shared" si="37"/>
        <v>-180.19529585200252</v>
      </c>
      <c r="L206" s="21">
        <f t="shared" si="37"/>
        <v>-205.60175287980044</v>
      </c>
      <c r="M206" s="21">
        <f t="shared" si="37"/>
        <v>-231.06976304655211</v>
      </c>
      <c r="N206" s="21">
        <f t="shared" si="37"/>
        <v>-256.60646791625254</v>
      </c>
      <c r="O206" s="21">
        <f t="shared" si="37"/>
        <v>-282.21962709693162</v>
      </c>
      <c r="P206" s="21">
        <f t="shared" si="37"/>
        <v>-307.89531772781839</v>
      </c>
      <c r="Q206" s="21">
        <f t="shared" si="37"/>
        <v>-333.62869070438268</v>
      </c>
      <c r="R206" s="21">
        <f t="shared" si="37"/>
        <v>-359.42369590311552</v>
      </c>
      <c r="S206" s="21">
        <f t="shared" si="37"/>
        <v>-385.28255690802837</v>
      </c>
      <c r="T206" s="21">
        <f t="shared" si="37"/>
        <v>-411.20950197946331</v>
      </c>
      <c r="U206" s="21">
        <f t="shared" si="37"/>
        <v>-437.20889058052842</v>
      </c>
      <c r="V206" s="21">
        <f t="shared" si="37"/>
        <v>-463.28522044060975</v>
      </c>
      <c r="W206" s="21">
        <f t="shared" si="37"/>
        <v>-489.44313507323136</v>
      </c>
      <c r="X206" s="21">
        <f t="shared" si="37"/>
        <v>-515.68743177260365</v>
      </c>
      <c r="Y206" s="21">
        <f t="shared" si="37"/>
        <v>-542.02307011964501</v>
      </c>
      <c r="Z206" s="21">
        <f t="shared" si="37"/>
        <v>-568.45518102604603</v>
      </c>
      <c r="AA206" s="21">
        <f t="shared" si="37"/>
        <v>-594.98907636046272</v>
      </c>
      <c r="AB206" s="21">
        <f t="shared" si="37"/>
        <v>-621.63025917491268</v>
      </c>
      <c r="AC206" s="21">
        <f t="shared" si="37"/>
        <v>-665.5434109346744</v>
      </c>
      <c r="AD206" s="21">
        <f t="shared" si="37"/>
        <v>-709.74656285043045</v>
      </c>
      <c r="AE206" s="21">
        <f t="shared" si="37"/>
        <v>-754.24709563685155</v>
      </c>
      <c r="AF206" s="21">
        <f t="shared" si="37"/>
        <v>-799.05243505917053</v>
      </c>
      <c r="AG206" s="21">
        <f t="shared" si="37"/>
        <v>-844.17023649827456</v>
      </c>
      <c r="AH206" s="21">
        <f t="shared" si="37"/>
        <v>-889.60860653549162</v>
      </c>
      <c r="AI206" s="21">
        <f t="shared" si="37"/>
        <v>-935.37639296051373</v>
      </c>
      <c r="AJ206" s="21">
        <f t="shared" si="37"/>
        <v>-979.5767795830277</v>
      </c>
      <c r="AK206" s="21">
        <f t="shared" si="37"/>
        <v>-1024.2180984844456</v>
      </c>
      <c r="AL206" s="21">
        <f t="shared" si="37"/>
        <v>-1069.3090742145744</v>
      </c>
      <c r="AM206" s="21">
        <f t="shared" si="37"/>
        <v>-1114.8589257149065</v>
      </c>
      <c r="AN206" s="21">
        <f t="shared" si="37"/>
        <v>-1160.8773724635512</v>
      </c>
      <c r="AO206" s="21">
        <f t="shared" si="37"/>
        <v>-1207.3746384058659</v>
      </c>
      <c r="AP206" s="21">
        <f t="shared" si="37"/>
        <v>-1254.3614996639476</v>
      </c>
      <c r="AQ206" s="21">
        <f t="shared" si="37"/>
        <v>-1301.8493169767321</v>
      </c>
      <c r="AR206" s="21">
        <f t="shared" si="37"/>
        <v>-1349.8500650564022</v>
      </c>
      <c r="AS206" s="21">
        <f t="shared" si="37"/>
        <v>-1398.3763655145278</v>
      </c>
      <c r="AT206" s="21">
        <f t="shared" si="37"/>
        <v>-1447.4415254844412</v>
      </c>
      <c r="AU206" s="21">
        <f t="shared" si="37"/>
        <v>-1497.0595801767838</v>
      </c>
      <c r="AV206" s="21">
        <f t="shared" si="37"/>
        <v>-1547.2453361756861</v>
      </c>
      <c r="AW206" s="21">
        <f t="shared" si="37"/>
        <v>-1598.0144181928283</v>
      </c>
      <c r="AX206" s="21">
        <f t="shared" si="37"/>
        <v>-1649.3833198972441</v>
      </c>
      <c r="AY206" s="21">
        <f t="shared" si="37"/>
        <v>-1701.3694586923389</v>
      </c>
      <c r="AZ206" s="21">
        <f t="shared" si="37"/>
        <v>-1753.9912343769051</v>
      </c>
      <c r="BA206" s="21">
        <f t="shared" si="37"/>
        <v>-1807.2680920315372</v>
      </c>
      <c r="BB206" s="21">
        <f t="shared" si="37"/>
        <v>-1861.2154121152951</v>
      </c>
    </row>
    <row r="207" spans="1:54" outlineLevel="1">
      <c r="B207" s="19"/>
      <c r="C207" s="19"/>
      <c r="D207" s="19"/>
      <c r="E207" s="15"/>
    </row>
    <row r="208" spans="1:54" ht="14" outlineLevel="1" thickBot="1">
      <c r="B208" s="19"/>
      <c r="C208" s="19"/>
      <c r="D208" s="19"/>
      <c r="E208" s="130">
        <v>2027</v>
      </c>
      <c r="F208" s="130">
        <v>2028</v>
      </c>
      <c r="G208" s="130">
        <v>2029</v>
      </c>
      <c r="H208" s="130">
        <v>2030</v>
      </c>
      <c r="I208" s="130">
        <v>2031</v>
      </c>
      <c r="J208" s="130">
        <v>2032</v>
      </c>
      <c r="K208" s="130">
        <v>2033</v>
      </c>
      <c r="L208" s="130">
        <v>2034</v>
      </c>
      <c r="M208" s="130">
        <v>2035</v>
      </c>
      <c r="N208" s="130">
        <v>2036</v>
      </c>
      <c r="O208" s="130">
        <v>2037</v>
      </c>
      <c r="P208" s="130">
        <v>2038</v>
      </c>
      <c r="Q208" s="130">
        <v>2039</v>
      </c>
      <c r="R208" s="130">
        <v>2040</v>
      </c>
      <c r="S208" s="130">
        <v>2041</v>
      </c>
      <c r="T208" s="130">
        <v>2042</v>
      </c>
      <c r="U208" s="130">
        <v>2043</v>
      </c>
      <c r="V208" s="130">
        <v>2044</v>
      </c>
      <c r="W208" s="130">
        <v>2045</v>
      </c>
      <c r="X208" s="130">
        <v>2046</v>
      </c>
      <c r="Y208" s="130">
        <v>2047</v>
      </c>
      <c r="Z208" s="130">
        <v>2048</v>
      </c>
      <c r="AA208" s="130">
        <v>2049</v>
      </c>
      <c r="AB208" s="130">
        <v>2050</v>
      </c>
      <c r="AC208" s="130">
        <v>2051</v>
      </c>
      <c r="AD208" s="130">
        <v>2052</v>
      </c>
      <c r="AE208" s="130">
        <v>2053</v>
      </c>
      <c r="AF208" s="130">
        <v>2054</v>
      </c>
      <c r="AG208" s="130">
        <v>2055</v>
      </c>
      <c r="AH208" s="130">
        <v>2056</v>
      </c>
      <c r="AI208" s="130">
        <v>2057</v>
      </c>
      <c r="AJ208" s="130">
        <v>2058</v>
      </c>
      <c r="AK208" s="130">
        <v>2059</v>
      </c>
      <c r="AL208" s="130">
        <v>2060</v>
      </c>
      <c r="AM208" s="130">
        <v>2061</v>
      </c>
      <c r="AN208" s="130">
        <v>2062</v>
      </c>
      <c r="AO208" s="130">
        <v>2063</v>
      </c>
      <c r="AP208" s="130">
        <v>2064</v>
      </c>
      <c r="AQ208" s="130">
        <v>2065</v>
      </c>
      <c r="AR208" s="130">
        <v>2066</v>
      </c>
      <c r="AS208" s="130">
        <v>2067</v>
      </c>
      <c r="AT208" s="130">
        <v>2068</v>
      </c>
      <c r="AU208" s="130">
        <v>2069</v>
      </c>
      <c r="AV208" s="130">
        <v>2070</v>
      </c>
      <c r="AW208" s="130">
        <v>2071</v>
      </c>
      <c r="AX208" s="130">
        <v>2072</v>
      </c>
      <c r="AY208" s="130">
        <v>2073</v>
      </c>
      <c r="AZ208" s="130">
        <v>2074</v>
      </c>
      <c r="BA208" s="130">
        <v>2075</v>
      </c>
      <c r="BB208" s="130">
        <v>2076</v>
      </c>
    </row>
    <row r="209" spans="1:54" ht="14.5" outlineLevel="1" thickTop="1" thickBot="1">
      <c r="A209" s="57"/>
      <c r="B209" s="56" t="s">
        <v>505</v>
      </c>
      <c r="C209" s="57"/>
      <c r="D209" s="56" t="s">
        <v>389</v>
      </c>
      <c r="E209" s="282">
        <v>-23.096452702552064</v>
      </c>
      <c r="F209" s="282">
        <v>-24.231227110612913</v>
      </c>
      <c r="G209" s="282">
        <v>-25.412756035860276</v>
      </c>
      <c r="H209" s="282">
        <v>-26.654254958473661</v>
      </c>
      <c r="I209" s="282">
        <v>-27.971404859208906</v>
      </c>
      <c r="J209" s="325"/>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3"/>
    </row>
    <row r="210" spans="1:54" ht="14" outlineLevel="1" thickTop="1">
      <c r="B210" s="19"/>
      <c r="C210" s="19"/>
      <c r="D210" s="19"/>
      <c r="E210" s="15"/>
      <c r="F210" s="15"/>
      <c r="G210" s="15"/>
      <c r="H210" s="15"/>
      <c r="I210" s="15"/>
      <c r="J210" s="15"/>
    </row>
    <row r="211" spans="1:54">
      <c r="B211" s="19"/>
      <c r="C211" s="19"/>
      <c r="D211" s="19"/>
      <c r="E211" s="15"/>
    </row>
    <row r="212" spans="1:54">
      <c r="B212" s="19"/>
      <c r="C212" s="19"/>
      <c r="D212" s="19"/>
      <c r="E212" s="15"/>
    </row>
    <row r="213" spans="1:54">
      <c r="B213" s="19"/>
      <c r="C213" s="19"/>
      <c r="D213" s="19"/>
      <c r="E213" s="15"/>
    </row>
    <row r="214" spans="1:54">
      <c r="B214" s="19"/>
      <c r="C214" s="19"/>
      <c r="D214" s="19"/>
      <c r="E214" s="15"/>
    </row>
    <row r="215" spans="1:54">
      <c r="B215" s="19"/>
      <c r="C215" s="19"/>
      <c r="D215" s="19"/>
      <c r="E215" s="15"/>
    </row>
    <row r="216" spans="1:54">
      <c r="B216" s="19"/>
      <c r="C216" s="19"/>
      <c r="D216" s="19"/>
      <c r="E216" s="15"/>
    </row>
    <row r="217" spans="1:54">
      <c r="B217" s="19"/>
      <c r="C217" s="19"/>
      <c r="D217" s="19"/>
      <c r="E217" s="15"/>
    </row>
    <row r="218" spans="1:54">
      <c r="B218" s="19"/>
      <c r="C218" s="19"/>
      <c r="D218" s="19"/>
      <c r="E218" s="15"/>
    </row>
    <row r="219" spans="1:54">
      <c r="B219" s="19"/>
      <c r="C219" s="19"/>
      <c r="D219" s="19"/>
      <c r="E219" s="15"/>
    </row>
    <row r="220" spans="1:54">
      <c r="B220" s="19"/>
      <c r="C220" s="19"/>
      <c r="D220" s="19"/>
      <c r="E220" s="15"/>
    </row>
    <row r="222" spans="1:54">
      <c r="B222" s="19"/>
      <c r="C222" s="19"/>
      <c r="D222" s="19"/>
      <c r="E222" s="15"/>
    </row>
    <row r="223" spans="1:54">
      <c r="B223" s="19"/>
      <c r="C223" s="19"/>
      <c r="D223" s="19"/>
      <c r="E223" s="15"/>
    </row>
    <row r="224" spans="1:54">
      <c r="B224" s="19"/>
      <c r="C224" s="19"/>
      <c r="D224" s="19"/>
      <c r="E224" s="15"/>
    </row>
    <row r="225" spans="2:5">
      <c r="B225" s="19"/>
      <c r="C225" s="19"/>
      <c r="D225" s="19"/>
      <c r="E225" s="15"/>
    </row>
    <row r="226" spans="2:5">
      <c r="B226" s="19"/>
      <c r="C226" s="19"/>
      <c r="D226" s="19"/>
      <c r="E226" s="15"/>
    </row>
    <row r="227" spans="2:5">
      <c r="B227" s="19"/>
      <c r="C227" s="19"/>
      <c r="D227" s="19"/>
      <c r="E227" s="15"/>
    </row>
    <row r="228" spans="2:5">
      <c r="B228" s="19"/>
      <c r="C228" s="19"/>
      <c r="D228" s="19"/>
      <c r="E228" s="15"/>
    </row>
    <row r="229" spans="2:5">
      <c r="B229" s="19"/>
      <c r="C229" s="19"/>
      <c r="D229" s="19"/>
      <c r="E229" s="15"/>
    </row>
    <row r="230" spans="2:5">
      <c r="B230" s="19"/>
      <c r="C230" s="19"/>
      <c r="D230" s="19"/>
      <c r="E230" s="15"/>
    </row>
    <row r="231" spans="2:5">
      <c r="B231" s="19"/>
      <c r="C231" s="19"/>
      <c r="D231" s="19"/>
      <c r="E231" s="15"/>
    </row>
    <row r="232" spans="2:5">
      <c r="B232" s="19"/>
      <c r="C232" s="19"/>
      <c r="D232" s="19"/>
      <c r="E232" s="15"/>
    </row>
    <row r="233" spans="2:5">
      <c r="B233" s="19"/>
      <c r="C233" s="19"/>
      <c r="D233" s="19"/>
      <c r="E233" s="15"/>
    </row>
    <row r="234" spans="2:5">
      <c r="B234" s="19"/>
      <c r="C234" s="19"/>
      <c r="D234" s="19"/>
      <c r="E234" s="15"/>
    </row>
    <row r="235" spans="2:5">
      <c r="B235" s="19"/>
      <c r="C235" s="19"/>
      <c r="D235" s="19"/>
      <c r="E235" s="15"/>
    </row>
    <row r="236" spans="2:5">
      <c r="B236" s="19"/>
      <c r="C236" s="19"/>
      <c r="D236" s="19"/>
      <c r="E236" s="15"/>
    </row>
    <row r="237" spans="2:5">
      <c r="B237" s="19"/>
      <c r="C237" s="19"/>
      <c r="D237" s="19"/>
      <c r="E237" s="15"/>
    </row>
    <row r="238" spans="2:5">
      <c r="B238" s="19"/>
      <c r="C238" s="19"/>
      <c r="D238" s="19"/>
      <c r="E238" s="15"/>
    </row>
    <row r="239" spans="2:5">
      <c r="B239" s="19"/>
      <c r="C239" s="19"/>
      <c r="D239" s="19"/>
      <c r="E239" s="15"/>
    </row>
    <row r="240" spans="2:5">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ht="12.75" customHeight="1">
      <c r="B299" s="19"/>
      <c r="C299" s="19"/>
      <c r="D299" s="19"/>
      <c r="E299" s="15"/>
    </row>
    <row r="300" spans="2:5" ht="12.75" customHeight="1">
      <c r="B300" s="19"/>
      <c r="C300" s="19"/>
      <c r="D300" s="19"/>
      <c r="E300" s="15"/>
    </row>
    <row r="301" spans="2:5" ht="12.75" customHeight="1">
      <c r="B301" s="19"/>
      <c r="C301" s="19"/>
      <c r="D301" s="19"/>
      <c r="E301" s="15"/>
    </row>
    <row r="302" spans="2:5" ht="12.75" customHeight="1">
      <c r="B302" s="19"/>
      <c r="C302" s="19"/>
      <c r="D302" s="19"/>
      <c r="E302" s="15"/>
    </row>
    <row r="303" spans="2:5" ht="12.75" customHeight="1">
      <c r="B303" s="19"/>
      <c r="C303" s="19"/>
      <c r="D303" s="19"/>
      <c r="E303" s="15"/>
    </row>
    <row r="304" spans="2:5" ht="12.75" customHeight="1">
      <c r="B304" s="19"/>
      <c r="C304" s="19"/>
      <c r="D304" s="19"/>
      <c r="E304" s="15"/>
    </row>
    <row r="305" spans="2:5" ht="12.75" customHeight="1">
      <c r="B305" s="19"/>
      <c r="C305" s="19"/>
      <c r="D305" s="19"/>
      <c r="E305" s="15"/>
    </row>
    <row r="306" spans="2:5" ht="12.75" customHeight="1">
      <c r="B306" s="19"/>
      <c r="C306" s="19"/>
      <c r="D306" s="19"/>
      <c r="E306" s="15"/>
    </row>
    <row r="307" spans="2:5" ht="12.75" customHeight="1">
      <c r="B307" s="19"/>
      <c r="C307" s="19"/>
      <c r="D307" s="19"/>
      <c r="E307" s="15"/>
    </row>
    <row r="308" spans="2:5" ht="12.75" customHeight="1">
      <c r="B308" s="19"/>
      <c r="C308" s="19"/>
      <c r="D308" s="19"/>
      <c r="E308" s="15"/>
    </row>
    <row r="309" spans="2:5" ht="12.75" customHeight="1">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A339" s="20"/>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3.5" customHeight="1" thickBot="1">
      <c r="A343" s="29"/>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sheetData>
  <sheetProtection formatCells="0"/>
  <mergeCells count="44">
    <mergeCell ref="T51:X51"/>
    <mergeCell ref="B23:G23"/>
    <mergeCell ref="AX51:BB51"/>
    <mergeCell ref="Y51:AC51"/>
    <mergeCell ref="AD51:AH51"/>
    <mergeCell ref="AI51:AM51"/>
    <mergeCell ref="AN51:AR51"/>
    <mergeCell ref="AS51:AW51"/>
    <mergeCell ref="D30:G30"/>
    <mergeCell ref="D40:G40"/>
    <mergeCell ref="D39:G39"/>
    <mergeCell ref="D38:G38"/>
    <mergeCell ref="D37:G37"/>
    <mergeCell ref="D36:G36"/>
    <mergeCell ref="D35:G35"/>
    <mergeCell ref="E51:I51"/>
    <mergeCell ref="J51:N51"/>
    <mergeCell ref="O51:S51"/>
    <mergeCell ref="A75:A77"/>
    <mergeCell ref="A204:A206"/>
    <mergeCell ref="A143:A154"/>
    <mergeCell ref="A19:B19"/>
    <mergeCell ref="A54:A64"/>
    <mergeCell ref="A190:A198"/>
    <mergeCell ref="A200:A202"/>
    <mergeCell ref="A186:A187"/>
    <mergeCell ref="A66:A71"/>
    <mergeCell ref="A158:A169"/>
    <mergeCell ref="A172:A174"/>
    <mergeCell ref="A176:A178"/>
    <mergeCell ref="A31:A40"/>
    <mergeCell ref="D33:G33"/>
    <mergeCell ref="D32:G32"/>
    <mergeCell ref="D31:G31"/>
    <mergeCell ref="I2:U2"/>
    <mergeCell ref="I3:N4"/>
    <mergeCell ref="P3:U4"/>
    <mergeCell ref="I5:N18"/>
    <mergeCell ref="I20:N20"/>
    <mergeCell ref="P20:U20"/>
    <mergeCell ref="I21:N45"/>
    <mergeCell ref="P21:U45"/>
    <mergeCell ref="P5:U18"/>
    <mergeCell ref="D34:G34"/>
  </mergeCells>
  <phoneticPr fontId="24" type="noConversion"/>
  <dataValidations disablePrompts="1" count="1">
    <dataValidation type="list" allowBlank="1" showInputMessage="1" showErrorMessage="1" sqref="B7" xr:uid="{826EA4CC-C28D-4605-8CD1-D1F6D78CEAC9}">
      <formula1>"Y,N"</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6A758D84-FB00-45C9-9751-FB955B783C5F}">
          <x14:formula1>
            <xm:f>'Fixed Data'!$A$55:$A$78</xm:f>
          </x14:formula1>
          <xm:sqref>B54:B63</xm:sqref>
        </x14:dataValidation>
        <x14:dataValidation type="list" allowBlank="1" showInputMessage="1" showErrorMessage="1" xr:uid="{63326537-F05C-40DC-BA2D-58190FE5345D}">
          <x14:formula1>
            <xm:f>'Fixed Data'!$C$55:$C$61</xm:f>
          </x14:formula1>
          <xm:sqref>C54:C63</xm:sqref>
        </x14:dataValidation>
        <x14:dataValidation type="list" allowBlank="1" showInputMessage="1" showErrorMessage="1" xr:uid="{3389BDC7-9E40-4FEB-8EA0-9E8E1210D3D0}">
          <x14:formula1>
            <xm:f>'Fixed Data'!$C$64:$C$65</xm:f>
          </x14:formula1>
          <xm:sqref>B66:B70</xm:sqref>
        </x14:dataValidation>
        <x14:dataValidation type="list" allowBlank="1" showInputMessage="1" showErrorMessage="1" xr:uid="{89FEC3E5-636D-4618-8204-E516079F6330}">
          <x14:formula1>
            <xm:f>'Fixed Data'!$E$55:$E$58</xm:f>
          </x14:formula1>
          <xm:sqref>B143:B149 B163:B169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9F0321E97D070489BBDAA9C9D1178B4" ma:contentTypeVersion="14" ma:contentTypeDescription="Create a new document." ma:contentTypeScope="" ma:versionID="d6eb7e0d94b53cf452c0bceae39b0088">
  <xsd:schema xmlns:xsd="http://www.w3.org/2001/XMLSchema" xmlns:xs="http://www.w3.org/2001/XMLSchema" xmlns:p="http://schemas.microsoft.com/office/2006/metadata/properties" xmlns:ns2="d19d380e-ea35-4b32-a7ff-93f0487c2813" xmlns:ns3="0f60a1eb-b3f2-4ea7-b4d3-46709e964e1b" targetNamespace="http://schemas.microsoft.com/office/2006/metadata/properties" ma:root="true" ma:fieldsID="21b16d23b156d00d7441878480420e70" ns2:_="" ns3:_="">
    <xsd:import namespace="d19d380e-ea35-4b32-a7ff-93f0487c2813"/>
    <xsd:import namespace="0f60a1eb-b3f2-4ea7-b4d3-46709e964e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9d380e-ea35-4b32-a7ff-93f0487c28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e6b00f1-0802-47ef-b924-4ebccd15082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0a1eb-b3f2-4ea7-b4d3-46709e964e1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b3a0d9b-8076-4450-958b-680707615dbe}" ma:internalName="TaxCatchAll" ma:showField="CatchAllData" ma:web="0f60a1eb-b3f2-4ea7-b4d3-46709e964e1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4.xml><?xml version="1.0" encoding="utf-8"?>
<p:properties xmlns:p="http://schemas.microsoft.com/office/2006/metadata/properties" xmlns:xsi="http://www.w3.org/2001/XMLSchema-instance" xmlns:pc="http://schemas.microsoft.com/office/infopath/2007/PartnerControls">
  <documentManagement>
    <TaxCatchAll xmlns="0f60a1eb-b3f2-4ea7-b4d3-46709e964e1b" xsi:nil="true"/>
    <lcf76f155ced4ddcb4097134ff3c332f xmlns="d19d380e-ea35-4b32-a7ff-93f0487c2813">
      <Terms xmlns="http://schemas.microsoft.com/office/infopath/2007/PartnerControls"/>
    </lcf76f155ced4ddcb4097134ff3c332f>
    <SharedWithUsers xmlns="0f60a1eb-b3f2-4ea7-b4d3-46709e964e1b">
      <UserInfo>
        <DisplayName/>
        <AccountId xsi:nil="true"/>
        <AccountType/>
      </UserInfo>
    </SharedWithUsers>
  </documentManagement>
</p:properties>
</file>

<file path=customXml/itemProps1.xml><?xml version="1.0" encoding="utf-8"?>
<ds:datastoreItem xmlns:ds="http://schemas.openxmlformats.org/officeDocument/2006/customXml" ds:itemID="{B391B99A-63E3-402F-8FD7-C7A8BED06A82}">
  <ds:schemaRefs>
    <ds:schemaRef ds:uri="http://schemas.microsoft.com/sharepoint/v3/contenttype/forms"/>
  </ds:schemaRefs>
</ds:datastoreItem>
</file>

<file path=customXml/itemProps2.xml><?xml version="1.0" encoding="utf-8"?>
<ds:datastoreItem xmlns:ds="http://schemas.openxmlformats.org/officeDocument/2006/customXml" ds:itemID="{28E9D80B-1BF9-4696-97E8-E2C1B4A782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9d380e-ea35-4b32-a7ff-93f0487c2813"/>
    <ds:schemaRef ds:uri="0f60a1eb-b3f2-4ea7-b4d3-46709e964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363719-E4B2-4A89-BCE7-B46EF88B5F83}">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42F6CAB1-8BCA-4613-AD00-F8BBDDD28122}">
  <ds:schemaRefs>
    <ds:schemaRef ds:uri="http://schemas.microsoft.com/office/2006/metadata/properties"/>
    <ds:schemaRef ds:uri="http://schemas.microsoft.com/office/infopath/2007/PartnerControls"/>
    <ds:schemaRef ds:uri="0f60a1eb-b3f2-4ea7-b4d3-46709e964e1b"/>
    <ds:schemaRef ds:uri="d19d380e-ea35-4b32-a7ff-93f0487c281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vt:lpstr>
      <vt:lpstr>Changes Log</vt:lpstr>
      <vt:lpstr>Guidance</vt:lpstr>
      <vt:lpstr>Summary</vt:lpstr>
      <vt:lpstr>Blank</vt:lpstr>
      <vt:lpstr>Full Opt. Considered</vt:lpstr>
      <vt:lpstr>Fixed Data</vt:lpstr>
      <vt:lpstr>Risk Register</vt:lpstr>
      <vt:lpstr>Baseline</vt:lpstr>
      <vt:lpstr>Baseline Workings</vt:lpstr>
      <vt:lpstr>Option_1</vt:lpstr>
      <vt:lpstr>Option_1 Workings</vt:lpstr>
      <vt:lpstr>Option_2</vt:lpstr>
      <vt:lpstr>Option_2 Workings</vt:lpstr>
      <vt:lpstr>Option_3</vt:lpstr>
      <vt:lpstr>Option_3 Workings</vt:lpstr>
      <vt:lpstr>Option_4</vt:lpstr>
      <vt:lpstr>Option_4 Workings</vt:lpstr>
      <vt:lpstr>Option_5</vt:lpstr>
      <vt:lpstr>Option_5 Workings</vt:lpstr>
      <vt:lpstr>Option_6</vt:lpstr>
      <vt:lpstr>Option_6 Workings</vt:lpstr>
      <vt:lpstr>Option_7</vt:lpstr>
      <vt:lpstr>Option_7 Workings</vt:lpstr>
      <vt:lpstr>Option_8</vt:lpstr>
      <vt:lpstr>Option_8 Workings</vt:lpstr>
      <vt:lpstr>Option_9</vt:lpstr>
      <vt:lpstr>Option_9 Workings</vt:lpstr>
      <vt:lpstr>Option_10</vt:lpstr>
      <vt:lpstr>Option_10 Workings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RIIO-ET2_CBA_Template</dc:title>
  <dc:subject/>
  <dc:creator>Ofgem</dc:creator>
  <cp:keywords>Data</cp:keywords>
  <dc:description/>
  <cp:lastModifiedBy>Sian Fletcher</cp:lastModifiedBy>
  <cp:revision/>
  <dcterms:created xsi:type="dcterms:W3CDTF">2018-08-02T11:53:31Z</dcterms:created>
  <dcterms:modified xsi:type="dcterms:W3CDTF">2024-12-17T18:19:33Z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aa9000bf-95e2-4250-81d1-d6056bf77f6c</vt:lpwstr>
  </property>
  <property fmtid="{D5CDD505-2E9C-101B-9397-08002B2CF9AE}" pid="3" name="bjSaver">
    <vt:lpwstr>WXoYCeGbFqQc8FZh5Mhj3Bj0oqW2Gt1E</vt:lpwstr>
  </property>
  <property fmtid="{D5CDD505-2E9C-101B-9397-08002B2CF9AE}" pid="4" name="ContentTypeId">
    <vt:lpwstr>0x01010009F0321E97D070489BBDAA9C9D1178B4</vt:lpwstr>
  </property>
  <property fmtid="{D5CDD505-2E9C-101B-9397-08002B2CF9AE}" pid="5" name="BJSCc5a055b0-1bed-4579_x">
    <vt:lpwstr/>
  </property>
  <property fmtid="{D5CDD505-2E9C-101B-9397-08002B2CF9AE}" pid="6" name="BJSCdd9eba61-d6b9-469b_x">
    <vt:lpwstr/>
  </property>
  <property fmtid="{D5CDD505-2E9C-101B-9397-08002B2CF9AE}" pid="7" name="BJSCSummaryMarking">
    <vt:lpwstr>This item has no classification</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DocumentSecurityLabel">
    <vt:lpwstr>OFFICIAL</vt:lpwstr>
  </property>
  <property fmtid="{D5CDD505-2E9C-101B-9397-08002B2CF9AE}" pid="10"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11" name="bjDocumentLabelXML-0">
    <vt:lpwstr>ames.com/2008/01/sie/internal/label"&gt;&lt;element uid="id_classification_nonbusiness" value="" /&gt;&lt;/sisl&gt;</vt:lpwstr>
  </property>
  <property fmtid="{D5CDD505-2E9C-101B-9397-08002B2CF9AE}" pid="12" name="bjClsUserRVM">
    <vt:lpwstr>[]</vt:lpwstr>
  </property>
  <property fmtid="{D5CDD505-2E9C-101B-9397-08002B2CF9AE}" pid="13" name="MediaServiceImageTags">
    <vt:lpwstr/>
  </property>
  <property fmtid="{D5CDD505-2E9C-101B-9397-08002B2CF9AE}" pid="14" name="Order">
    <vt:r8>1150900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y fmtid="{D5CDD505-2E9C-101B-9397-08002B2CF9AE}" pid="21" name="Publish">
    <vt:bool>false</vt:bool>
  </property>
  <property fmtid="{D5CDD505-2E9C-101B-9397-08002B2CF9AE}" pid="22" name="Permission to publish">
    <vt:bool>false</vt:bool>
  </property>
  <property fmtid="{D5CDD505-2E9C-101B-9397-08002B2CF9AE}" pid="23" name="Comparison_Baseline9RowInsertions5">
    <vt:lpwstr/>
  </property>
  <property fmtid="{D5CDD505-2E9C-101B-9397-08002B2CF9AE}" pid="24" name="Comparison_Baseline9ColumnInsertions6">
    <vt:lpwstr/>
  </property>
  <property fmtid="{D5CDD505-2E9C-101B-9397-08002B2CF9AE}" pid="25" name="Comparison_Option_111RowInsertions7">
    <vt:lpwstr/>
  </property>
  <property fmtid="{D5CDD505-2E9C-101B-9397-08002B2CF9AE}" pid="26" name="Comparison_Option_111ColumnInsertions8">
    <vt:lpwstr/>
  </property>
</Properties>
</file>