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threadedComments/threadedComment2.xml" ContentType="application/vnd.ms-excel.threadedcomments+xml"/>
  <Override PartName="/xl/comments4.xml" ContentType="application/vnd.openxmlformats-officedocument.spreadsheetml.comments+xml"/>
  <Override PartName="/xl/threadedComments/threadedComment3.xml" ContentType="application/vnd.ms-excel.threaded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https://northerngas-my.sharepoint.com/personal/sfletcher_northerngas_co_uk/Documents/Desktop/GD3 Business Plan Web Docs/"/>
    </mc:Choice>
  </mc:AlternateContent>
  <xr:revisionPtr revIDLastSave="0" documentId="8_{40D60AFB-4AF4-4C74-9C0B-FD2F45A3A416}" xr6:coauthVersionLast="47" xr6:coauthVersionMax="47" xr10:uidLastSave="{00000000-0000-0000-0000-000000000000}"/>
  <bookViews>
    <workbookView xWindow="-110" yWindow="-110" windowWidth="19420" windowHeight="11620" tabRatio="936" firstSheet="8" activeTab="8" xr2:uid="{00000000-000D-0000-FFFF-FFFF00000000}"/>
  </bookViews>
  <sheets>
    <sheet name="Cover" sheetId="58" r:id="rId1"/>
    <sheet name="Changes Log" sheetId="77" r:id="rId2"/>
    <sheet name="Guidance" sheetId="38" r:id="rId3"/>
    <sheet name="Summary" sheetId="2" r:id="rId4"/>
    <sheet name="Blank" sheetId="7" state="hidden" r:id="rId5"/>
    <sheet name="Full Opt. Considered" sheetId="45" r:id="rId6"/>
    <sheet name="Fixed Data" sheetId="81" r:id="rId7"/>
    <sheet name="Risk Register" sheetId="22" r:id="rId8"/>
    <sheet name="Baseline" sheetId="63" r:id="rId9"/>
    <sheet name="Baseline Workings" sheetId="85" r:id="rId10"/>
    <sheet name="Option_1" sheetId="88" r:id="rId11"/>
    <sheet name="Option_1 Workings" sheetId="89" r:id="rId12"/>
    <sheet name="Option_2" sheetId="67" r:id="rId13"/>
    <sheet name="Option_2 Workings" sheetId="90" r:id="rId14"/>
    <sheet name="Option_3" sheetId="68" r:id="rId15"/>
    <sheet name="Option_3 Workings" sheetId="91" r:id="rId16"/>
    <sheet name="Option_4" sheetId="69" state="hidden" r:id="rId17"/>
    <sheet name="Option_4 Workings" sheetId="92" state="hidden" r:id="rId18"/>
    <sheet name="Option_5" sheetId="70" state="hidden" r:id="rId19"/>
    <sheet name="Option_5 Workings" sheetId="93" state="hidden" r:id="rId20"/>
    <sheet name="Option_6" sheetId="71" state="hidden" r:id="rId21"/>
    <sheet name="Option_6 Workings" sheetId="94" state="hidden" r:id="rId22"/>
    <sheet name="Option_7" sheetId="72" state="hidden" r:id="rId23"/>
    <sheet name="Option_7 Workings" sheetId="95" state="hidden" r:id="rId24"/>
    <sheet name="Option_8" sheetId="73" state="hidden" r:id="rId25"/>
    <sheet name="Option_8 Workings" sheetId="96" state="hidden" r:id="rId26"/>
    <sheet name="Option_9" sheetId="74" state="hidden" r:id="rId27"/>
    <sheet name="Option_9 Workings" sheetId="97" state="hidden" r:id="rId28"/>
    <sheet name="Option_10" sheetId="75" state="hidden" r:id="rId29"/>
    <sheet name="Option_10 Workings" sheetId="98" state="hidden" r:id="rId30"/>
  </sheets>
  <definedNames>
    <definedName name="________hom1" hidden="1">{#N/A,#N/A,FALSE,"Assessment";#N/A,#N/A,FALSE,"Staffing";#N/A,#N/A,FALSE,"Hires";#N/A,#N/A,FALSE,"Assumptions"}</definedName>
    <definedName name="________k1" hidden="1">{#N/A,#N/A,FALSE,"Assessment";#N/A,#N/A,FALSE,"Staffing";#N/A,#N/A,FALSE,"Hires";#N/A,#N/A,FALSE,"Assumptions"}</definedName>
    <definedName name="________kk1" hidden="1">{#N/A,#N/A,FALSE,"Assessment";#N/A,#N/A,FALSE,"Staffing";#N/A,#N/A,FALSE,"Hires";#N/A,#N/A,FALSE,"Assumptions"}</definedName>
    <definedName name="________KKK1" hidden="1">{#N/A,#N/A,FALSE,"Assessment";#N/A,#N/A,FALSE,"Staffing";#N/A,#N/A,FALSE,"Hires";#N/A,#N/A,FALSE,"Assumptions"}</definedName>
    <definedName name="________w2"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9" hidden="1">{"holdco",#N/A,FALSE,"Summary Financials";"holdco",#N/A,FALSE,"Summary Financials"}</definedName>
    <definedName name="________wrn1" hidden="1">{"holdco",#N/A,FALSE,"Summary Financials";"holdco",#N/A,FALSE,"Summary Financials"}</definedName>
    <definedName name="________wrn2" hidden="1">{"holdco",#N/A,FALSE,"Summary Financials";"holdco",#N/A,FALSE,"Summary Financials"}</definedName>
    <definedName name="________wrn3" hidden="1">{"holdco",#N/A,FALSE,"Summary Financials";"holdco",#N/A,FALSE,"Summary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8" hidden="1">{"holdco",#N/A,FALSE,"Summary Financials";"holdco",#N/A,FALSE,"Summary Financials"}</definedName>
    <definedName name="_______bb2" hidden="1">{#N/A,#N/A,FALSE,"PRJCTED MNTHLY QTY's"}</definedName>
    <definedName name="_______Lee5" hidden="1">{#VALUE!,#N/A,FALSE,0}</definedName>
    <definedName name="______hom1" hidden="1">{#N/A,#N/A,FALSE,"Assessment";#N/A,#N/A,FALSE,"Staffing";#N/A,#N/A,FALSE,"Hires";#N/A,#N/A,FALSE,"Assumptions"}</definedName>
    <definedName name="______k1" hidden="1">{#N/A,#N/A,FALSE,"Assessment";#N/A,#N/A,FALSE,"Staffing";#N/A,#N/A,FALSE,"Hires";#N/A,#N/A,FALSE,"Assumptions"}</definedName>
    <definedName name="______kk1" hidden="1">{#N/A,#N/A,FALSE,"Assessment";#N/A,#N/A,FALSE,"Staffing";#N/A,#N/A,FALSE,"Hires";#N/A,#N/A,FALSE,"Assumptions"}</definedName>
    <definedName name="______KKK1" hidden="1">{#N/A,#N/A,FALSE,"Assessment";#N/A,#N/A,FALSE,"Staffing";#N/A,#N/A,FALSE,"Hires";#N/A,#N/A,FALSE,"Assumptions"}</definedName>
    <definedName name="______w2"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9" hidden="1">{"holdco",#N/A,FALSE,"Summary Financials";"holdco",#N/A,FALSE,"Summary Financials"}</definedName>
    <definedName name="______wrn1" hidden="1">{"holdco",#N/A,FALSE,"Summary Financials";"holdco",#N/A,FALSE,"Summary Financials"}</definedName>
    <definedName name="______wrn2" hidden="1">{"holdco",#N/A,FALSE,"Summary Financials";"holdco",#N/A,FALSE,"Summary Financials"}</definedName>
    <definedName name="______wrn3" hidden="1">{"holdco",#N/A,FALSE,"Summary Financials";"holdco",#N/A,FALSE,"Summary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8" hidden="1">{"holdco",#N/A,FALSE,"Summary Financials";"holdco",#N/A,FALSE,"Summary Financials"}</definedName>
    <definedName name="_____KKK1" hidden="1">{#N/A,#N/A,FALSE,"Assessment";#N/A,#N/A,FALSE,"Staffing";#N/A,#N/A,FALSE,"Hires";#N/A,#N/A,FALSE,"Assumptions"}</definedName>
    <definedName name="_____wrn1" hidden="1">{"holdco",#N/A,FALSE,"Summary Financials";"holdco",#N/A,FALSE,"Summary Financials"}</definedName>
    <definedName name="_____wrn2" hidden="1">{"holdco",#N/A,FALSE,"Summary Financials";"holdco",#N/A,FALSE,"Summary Financials"}</definedName>
    <definedName name="_____wrn3" hidden="1">{"holdco",#N/A,FALSE,"Summary Financials";"holdco",#N/A,FALSE,"Summary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8" hidden="1">{"holdco",#N/A,FALSE,"Summary Financials";"holdco",#N/A,FALSE,"Summary Financials"}</definedName>
    <definedName name="__123Graph_B" hidden="1">#REF!</definedName>
    <definedName name="__123Graph_C" hidden="1">#REF!</definedName>
    <definedName name="__123Graph_D" hidden="1">#REF!</definedName>
    <definedName name="__123Graph_X" hidden="1">#REF!</definedName>
    <definedName name="__FDS_HYPERLINK_TOGGLE_STATE__" hidden="1">"ON"</definedName>
    <definedName name="__hom1" hidden="1">{#N/A,#N/A,FALSE,"Assessment";#N/A,#N/A,FALSE,"Staffing";#N/A,#N/A,FALSE,"Hires";#N/A,#N/A,FALSE,"Assumptions"}</definedName>
    <definedName name="__IntlFixup" hidden="1">TRUE</definedName>
    <definedName name="__kk1" hidden="1">{#N/A,#N/A,FALSE,"Assessment";#N/A,#N/A,FALSE,"Staffing";#N/A,#N/A,FALSE,"Hires";#N/A,#N/A,FALSE,"Assumptions"}</definedName>
    <definedName name="__KKK1" hidden="1">{#N/A,#N/A,FALSE,"Assessment";#N/A,#N/A,FALSE,"Staffing";#N/A,#N/A,FALSE,"Hires";#N/A,#N/A,FALSE,"Assumptions"}</definedName>
    <definedName name="__wrn1" hidden="1">{"holdco",#N/A,FALSE,"Summary Financials";"holdco",#N/A,FALSE,"Summary Financials"}</definedName>
    <definedName name="__wrn2" hidden="1">{"holdco",#N/A,FALSE,"Summary Financials";"holdco",#N/A,FALSE,"Summary Financials"}</definedName>
    <definedName name="__wrn3" hidden="1">{"holdco",#N/A,FALSE,"Summary Financials";"holdco",#N/A,FALSE,"Summary Financials"}</definedName>
    <definedName name="__wrn7" hidden="1">{"Model Summary",#N/A,FALSE,"Print Chart";"Holdco",#N/A,FALSE,"Print Chart";"Genco",#N/A,FALSE,"Print Chart";"Servco",#N/A,FALSE,"Print Chart";"Genco_Detail",#N/A,FALSE,"Summary Financials";"Servco_Detail",#N/A,FALSE,"Summary Financials"}</definedName>
    <definedName name="__wrn8" hidden="1">{"holdco",#N/A,FALSE,"Summary Financials";"holdco",#N/A,FALSE,"Summary Financials"}</definedName>
    <definedName name="_139__123Graph_LBL_DCHART_3" hidden="1">#REF!</definedName>
    <definedName name="_142__123Graph_LBL_FCHART_1" hidden="1">#REF!</definedName>
    <definedName name="_143__123Graph_LBL_FCHART_3" hidden="1">#REF!</definedName>
    <definedName name="_33__123Graph_LBL_ECHART_3" hidden="1">#REF!</definedName>
    <definedName name="_34__123Graph_LBL_FCHART_1" hidden="1">#REF!</definedName>
    <definedName name="_35__123Graph_LBL_FCHART_3" hidden="1">#REF!</definedName>
    <definedName name="_49__123Graph_LBL_FCHART_1" hidden="1">#REF!</definedName>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example" hidden="1">#REF!</definedName>
    <definedName name="_Fill" hidden="1">#REF!</definedName>
    <definedName name="_Key1" hidden="1">#REF!</definedName>
    <definedName name="_Key2" hidden="1">#REF!</definedName>
    <definedName name="_Order1" hidden="1">255</definedName>
    <definedName name="_Order2" hidden="1">0</definedName>
    <definedName name="_Sort" hidden="1">#REF!</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wvu.CapersView." hidden="1">#REF!</definedName>
    <definedName name="ACwvu.Japan_Capers_Ed_Pub." hidden="1">#REF!</definedName>
    <definedName name="ACwvu.KJP_CC." hidden="1">#REF!</definedName>
    <definedName name="Assumed_Asset_Life_in_Years">#REF!</definedName>
    <definedName name="b" hidden="1">{"staff",#N/A,FALSE,"Current Month"}</definedName>
    <definedName name="bb" hidden="1">{#N/A,#N/A,FALSE,"PRJCTED MNTHLY QTY's"}</definedName>
    <definedName name="bbbb" hidden="1">{#N/A,#N/A,FALSE,"PRJCTED QTRLY QTY's"}</definedName>
    <definedName name="bbbbbb" hidden="1">{#N/A,#N/A,FALSE,"PRJCTED QTRLY QTY's"}</definedName>
    <definedName name="BExEZ4HBCC06708765M8A06KCR7P" hidden="1">#N/A</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hidden="1">#REF!</definedName>
    <definedName name="BLPH20" hidden="1">#REF!</definedName>
    <definedName name="BLPH200"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#REF!</definedName>
    <definedName name="BLPH210" hidden="1">#REF!</definedName>
    <definedName name="BLPH211"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#REF!</definedName>
    <definedName name="BLPH220" hidden="1">#REF!</definedName>
    <definedName name="BLPH221"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#REF!</definedName>
    <definedName name="BLPH230" hidden="1">#REF!</definedName>
    <definedName name="BLPH231"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#REF!</definedName>
    <definedName name="BLPH240" hidden="1">#REF!</definedName>
    <definedName name="BLPH241"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#REF!</definedName>
    <definedName name="BLPH250" hidden="1">#REF!</definedName>
    <definedName name="BLPH251"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#REF!</definedName>
    <definedName name="BLPH260" hidden="1">#REF!</definedName>
    <definedName name="BLPH261"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#REF!</definedName>
    <definedName name="BLPH270" hidden="1">#REF!</definedName>
    <definedName name="BLPH271"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#REF!</definedName>
    <definedName name="BLPH280" hidden="1">#REF!</definedName>
    <definedName name="BLPH281"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#REF!</definedName>
    <definedName name="BLPH290" hidden="1">#REF!</definedName>
    <definedName name="BLPH291"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hidden="1">#REF!</definedName>
    <definedName name="BLPH30" hidden="1">#REF!</definedName>
    <definedName name="BLPH300" hidden="1">#REF!</definedName>
    <definedName name="BLPH301"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#REF!</definedName>
    <definedName name="BLPH310" hidden="1">#REF!</definedName>
    <definedName name="BLPH311"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#REF!</definedName>
    <definedName name="BLPH320" hidden="1">#REF!</definedName>
    <definedName name="BLPH321"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#REF!</definedName>
    <definedName name="BLPH330" hidden="1">#REF!</definedName>
    <definedName name="BLPH331"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#REF!</definedName>
    <definedName name="BLPH340" hidden="1">#REF!</definedName>
    <definedName name="BLPH341"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#REF!</definedName>
    <definedName name="BLPH350" hidden="1">#REF!</definedName>
    <definedName name="BLPH351"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Carbon_price_tCO2e__2023_2024_prices">#REF!</definedName>
    <definedName name="CBA_Option_Sheets_List" comment="List of all of the option sheets for CBAs created dynamically.">_xlfn.ANCHORARRAY(#REF!)</definedName>
    <definedName name="CHP_Gas_losses_GBP_per_MWh">#REF!</definedName>
    <definedName name="CI_GBP_per_interruption">#REF!</definedName>
    <definedName name="CML_GBP_per_minute_lost">#REF!</definedName>
    <definedName name="Cost_per_Fatality_mGBP">#REF!</definedName>
    <definedName name="Cost_per_litre_oil_GBP_per_litre">#REF!</definedName>
    <definedName name="Cost_per_Non_Fatal__Major_injury_mGBP">#REF!</definedName>
    <definedName name="Cwvu.CapersView." hidden="1">#REF!</definedName>
    <definedName name="Cwvu.Japan_Capers_Ed_Pub." hidden="1">#REF!</definedName>
    <definedName name="Data_Confidence_Rating_Options">#REF!</definedName>
    <definedName name="DecimalPlaces">#REF!</definedName>
    <definedName name="Discount_rate_for_safety_greater_than_30_years">#REF!</definedName>
    <definedName name="Discount_rate_for_safety_less_than_30_years" comment="Discount rate for safety less than or equal to 30 years ">#REF!</definedName>
    <definedName name="Discount_Rate_greater_than_30_years">#REF!</definedName>
    <definedName name="Discount_Rate_less_than_equal_30_years">#REF!</definedName>
    <definedName name="Electrical_losses_GBP_per_MWh">#REF!</definedName>
    <definedName name="Electricity_GHG_factor_tonnes_per_MWh">#REF!</definedName>
    <definedName name="Emissions_scopes">#REF!</definedName>
    <definedName name="f" hidden="1">{"'PRODUCTIONCOST SHEET'!$B$3:$G$48"}</definedName>
    <definedName name="ff" hidden="1">{#N/A,#N/A,FALSE,"PRJCTED MNTHLY QTY's"}</definedName>
    <definedName name="fffff" hidden="1">{#N/A,#N/A,FALSE,"PRJCTED QTRLY QTY's"}</definedName>
    <definedName name="First_year_of_outflow">#REF!</definedName>
    <definedName name="Forecast_Profile_No_Int_1">#REF!</definedName>
    <definedName name="Forecast_Profile_No_Int_10">#REF!</definedName>
    <definedName name="Forecast_Profile_No_Int_11">#REF!</definedName>
    <definedName name="Forecast_Profile_No_Int_12">#REF!</definedName>
    <definedName name="Forecast_Profile_No_Int_13">#REF!</definedName>
    <definedName name="Forecast_Profile_No_Int_14">#REF!</definedName>
    <definedName name="Forecast_Profile_No_Int_15">#REF!</definedName>
    <definedName name="Forecast_Profile_No_Int_16">#REF!</definedName>
    <definedName name="Forecast_Profile_No_Int_17">#REF!</definedName>
    <definedName name="Forecast_Profile_No_Int_18">#REF!</definedName>
    <definedName name="Forecast_Profile_No_Int_19">#REF!</definedName>
    <definedName name="Forecast_Profile_No_Int_2">#REF!</definedName>
    <definedName name="Forecast_Profile_No_Int_20">#REF!</definedName>
    <definedName name="Forecast_Profile_No_Int_21">#REF!</definedName>
    <definedName name="Forecast_Profile_No_Int_22">#REF!</definedName>
    <definedName name="Forecast_Profile_No_Int_23">#REF!</definedName>
    <definedName name="Forecast_Profile_No_Int_24">#REF!</definedName>
    <definedName name="Forecast_Profile_No_Int_25">#REF!</definedName>
    <definedName name="Forecast_Profile_No_Int_26">#REF!</definedName>
    <definedName name="Forecast_Profile_No_Int_27">#REF!</definedName>
    <definedName name="Forecast_Profile_No_Int_28">#REF!</definedName>
    <definedName name="Forecast_Profile_No_Int_29">#REF!</definedName>
    <definedName name="Forecast_Profile_No_Int_3">#REF!</definedName>
    <definedName name="Forecast_Profile_No_Int_30">#REF!</definedName>
    <definedName name="Forecast_Profile_No_Int_31">#REF!</definedName>
    <definedName name="Forecast_Profile_No_Int_32">#REF!</definedName>
    <definedName name="Forecast_Profile_No_Int_33">#REF!</definedName>
    <definedName name="Forecast_Profile_No_Int_34">#REF!</definedName>
    <definedName name="Forecast_Profile_No_Int_35">#REF!</definedName>
    <definedName name="Forecast_Profile_No_Int_36">#REF!</definedName>
    <definedName name="Forecast_Profile_No_Int_37">#REF!</definedName>
    <definedName name="Forecast_Profile_No_Int_38">#REF!</definedName>
    <definedName name="Forecast_Profile_No_Int_39">#REF!</definedName>
    <definedName name="Forecast_Profile_No_Int_4">#REF!</definedName>
    <definedName name="Forecast_Profile_No_Int_40">#REF!</definedName>
    <definedName name="Forecast_Profile_No_Int_41">#REF!</definedName>
    <definedName name="Forecast_Profile_No_Int_42">#REF!</definedName>
    <definedName name="Forecast_Profile_No_Int_43">#REF!</definedName>
    <definedName name="Forecast_Profile_No_Int_44">#REF!</definedName>
    <definedName name="Forecast_Profile_No_Int_45">#REF!</definedName>
    <definedName name="Forecast_Profile_No_Int_46">#REF!</definedName>
    <definedName name="Forecast_Profile_No_Int_47">#REF!</definedName>
    <definedName name="Forecast_Profile_No_Int_48">#REF!</definedName>
    <definedName name="Forecast_Profile_No_Int_49">#REF!</definedName>
    <definedName name="Forecast_Profile_No_Int_5">#REF!</definedName>
    <definedName name="Forecast_Profile_No_Int_50">#REF!</definedName>
    <definedName name="Forecast_Profile_No_Int_51">#REF!</definedName>
    <definedName name="Forecast_Profile_No_Int_52">#REF!</definedName>
    <definedName name="Forecast_Profile_No_Int_53">#REF!</definedName>
    <definedName name="Forecast_Profile_No_Int_54">#REF!</definedName>
    <definedName name="Forecast_Profile_No_Int_55">#REF!</definedName>
    <definedName name="Forecast_Profile_No_Int_56">#REF!</definedName>
    <definedName name="Forecast_Profile_No_Int_57">#REF!</definedName>
    <definedName name="Forecast_Profile_No_Int_58">#REF!</definedName>
    <definedName name="Forecast_Profile_No_Int_59">#REF!</definedName>
    <definedName name="Forecast_Profile_No_Int_6">#REF!</definedName>
    <definedName name="Forecast_Profile_No_Int_60">#REF!</definedName>
    <definedName name="Forecast_Profile_No_Int_61">#REF!</definedName>
    <definedName name="Forecast_Profile_No_Int_7">#REF!</definedName>
    <definedName name="Forecast_Profile_No_Int_8">#REF!</definedName>
    <definedName name="Forecast_Profile_No_Int_9">#REF!</definedName>
    <definedName name="gjk" hidden="1">{#N/A,#N/A,FALSE,"DI 2 YEAR MASTER SCHEDULE"}</definedName>
    <definedName name="gwge" hidden="1">#REF!</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nvestmentClass">#REF!</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"06/22/2018 13:52:39"</definedName>
    <definedName name="IQ_QTD" hidden="1">750000</definedName>
    <definedName name="IQ_TODAY" hidden="1">0</definedName>
    <definedName name="IQ_YTDMONTH" hidden="1">130000</definedName>
    <definedName name="khkjk" hidden="1">{"staff",#N/A,FALSE,"Current Month"}</definedName>
    <definedName name="l" hidden="1">{#N/A,#N/A,FALSE,"DI 2 YEAR MASTER SCHEDULE"}</definedName>
    <definedName name="ListOffset" hidden="1">1</definedName>
    <definedName name="lkl" hidden="1">{#N/A,#N/A,FALSE,"DI 2 YEAR MASTER SCHEDULE"}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ame">#REF!</definedName>
    <definedName name="nn" hidden="1">{#N/A,#N/A,FALSE,"PRJCTED QTRLY $'s"}</definedName>
    <definedName name="odd" hidden="1">{"staff",#N/A,FALSE,"Current Month"}</definedName>
    <definedName name="OutputList">#REF!</definedName>
    <definedName name="Pal_Workbook_GUID" hidden="1">"LJ9YVKRJVQ1A1KNUG7XIT5A9"</definedName>
    <definedName name="Project_cost_types">#REF!</definedName>
    <definedName name="qs" hidden="1">{#N/A,#N/A,FALSE,"PRJCTED MNTHLY QTY's"}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IsOutput" hidden="1">FALSE</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wvu.CapersView." hidden="1">#REF!</definedName>
    <definedName name="Rwvu.Japan_Capers_Ed_Pub."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wvu.CapersView." hidden="1">#REF!</definedName>
    <definedName name="Swvu.Japan_Capers_Ed_Pub." hidden="1">#REF!</definedName>
    <definedName name="Swvu.KJP_CC." hidden="1">#REF!</definedName>
    <definedName name="Targets_Asset_Refurbishment_1">#REF!</definedName>
    <definedName name="Targets_Asset_Refurbishment_10">#REF!</definedName>
    <definedName name="Targets_Asset_Refurbishment_11">#REF!</definedName>
    <definedName name="Targets_Asset_Refurbishment_12">#REF!</definedName>
    <definedName name="Targets_Asset_Refurbishment_13">#REF!</definedName>
    <definedName name="Targets_Asset_Refurbishment_14">#REF!</definedName>
    <definedName name="Targets_Asset_Refurbishment_15">#REF!</definedName>
    <definedName name="Targets_Asset_Refurbishment_16">#REF!</definedName>
    <definedName name="Targets_Asset_Refurbishment_17">#REF!</definedName>
    <definedName name="Targets_Asset_Refurbishment_18">#REF!</definedName>
    <definedName name="Targets_Asset_Refurbishment_19">#REF!</definedName>
    <definedName name="Targets_Asset_Refurbishment_2">#REF!</definedName>
    <definedName name="Targets_Asset_Refurbishment_20">#REF!</definedName>
    <definedName name="Targets_Asset_Refurbishment_21">#REF!</definedName>
    <definedName name="Targets_Asset_Refurbishment_22">#REF!</definedName>
    <definedName name="Targets_Asset_Refurbishment_23">#REF!</definedName>
    <definedName name="Targets_Asset_Refurbishment_24">#REF!</definedName>
    <definedName name="Targets_Asset_Refurbishment_25">#REF!</definedName>
    <definedName name="Targets_Asset_Refurbishment_26">#REF!</definedName>
    <definedName name="Targets_Asset_Refurbishment_27">#REF!</definedName>
    <definedName name="Targets_Asset_Refurbishment_28">#REF!</definedName>
    <definedName name="Targets_Asset_Refurbishment_29">#REF!</definedName>
    <definedName name="Targets_Asset_Refurbishment_3">#REF!</definedName>
    <definedName name="Targets_Asset_Refurbishment_30">#REF!</definedName>
    <definedName name="Targets_Asset_Refurbishment_31">#REF!</definedName>
    <definedName name="Targets_Asset_Refurbishment_32">#REF!</definedName>
    <definedName name="Targets_Asset_Refurbishment_33">#REF!</definedName>
    <definedName name="Targets_Asset_Refurbishment_34">#REF!</definedName>
    <definedName name="Targets_Asset_Refurbishment_35">#REF!</definedName>
    <definedName name="Targets_Asset_Refurbishment_36">#REF!</definedName>
    <definedName name="Targets_Asset_Refurbishment_37">#REF!</definedName>
    <definedName name="Targets_Asset_Refurbishment_38">#REF!</definedName>
    <definedName name="Targets_Asset_Refurbishment_39">#REF!</definedName>
    <definedName name="Targets_Asset_Refurbishment_4">#REF!</definedName>
    <definedName name="Targets_Asset_Refurbishment_40">#REF!</definedName>
    <definedName name="Targets_Asset_Refurbishment_41">#REF!</definedName>
    <definedName name="Targets_Asset_Refurbishment_42">#REF!</definedName>
    <definedName name="Targets_Asset_Refurbishment_43">#REF!</definedName>
    <definedName name="Targets_Asset_Refurbishment_44">#REF!</definedName>
    <definedName name="Targets_Asset_Refurbishment_45">#REF!</definedName>
    <definedName name="Targets_Asset_Refurbishment_46">#REF!</definedName>
    <definedName name="Targets_Asset_Refurbishment_47">#REF!</definedName>
    <definedName name="Targets_Asset_Refurbishment_48">#REF!</definedName>
    <definedName name="Targets_Asset_Refurbishment_49">#REF!</definedName>
    <definedName name="Targets_Asset_Refurbishment_5">#REF!</definedName>
    <definedName name="Targets_Asset_Refurbishment_50">#REF!</definedName>
    <definedName name="Targets_Asset_Refurbishment_51">#REF!</definedName>
    <definedName name="Targets_Asset_Refurbishment_52">#REF!</definedName>
    <definedName name="Targets_Asset_Refurbishment_53">#REF!</definedName>
    <definedName name="Targets_Asset_Refurbishment_54">#REF!</definedName>
    <definedName name="Targets_Asset_Refurbishment_55">#REF!</definedName>
    <definedName name="Targets_Asset_Refurbishment_56">#REF!</definedName>
    <definedName name="Targets_Asset_Refurbishment_57">#REF!</definedName>
    <definedName name="Targets_Asset_Refurbishment_58">#REF!</definedName>
    <definedName name="Targets_Asset_Refurbishment_59">#REF!</definedName>
    <definedName name="Targets_Asset_Refurbishment_6">#REF!</definedName>
    <definedName name="Targets_Asset_Refurbishment_60">#REF!</definedName>
    <definedName name="Targets_Asset_Refurbishment_61">#REF!</definedName>
    <definedName name="Targets_Asset_Refurbishment_7">#REF!</definedName>
    <definedName name="Targets_Asset_Refurbishment_8">#REF!</definedName>
    <definedName name="Targets_Asset_Refurbishment_9">#REF!</definedName>
    <definedName name="Targets_Asset_Refurbishment_PostRef_1">#REF!</definedName>
    <definedName name="Targets_Asset_Refurbishment_PostRef_10">#REF!</definedName>
    <definedName name="Targets_Asset_Refurbishment_PostRef_11">#REF!</definedName>
    <definedName name="Targets_Asset_Refurbishment_PostRef_12">#REF!</definedName>
    <definedName name="Targets_Asset_Refurbishment_PostRef_13">#REF!</definedName>
    <definedName name="Targets_Asset_Refurbishment_PostRef_14">#REF!</definedName>
    <definedName name="Targets_Asset_Refurbishment_PostRef_15">#REF!</definedName>
    <definedName name="Targets_Asset_Refurbishment_PostRef_16">#REF!</definedName>
    <definedName name="Targets_Asset_Refurbishment_PostRef_17">#REF!</definedName>
    <definedName name="Targets_Asset_Refurbishment_PostRef_18">#REF!</definedName>
    <definedName name="Targets_Asset_Refurbishment_PostRef_19">#REF!</definedName>
    <definedName name="Targets_Asset_Refurbishment_PostRef_2">#REF!</definedName>
    <definedName name="Targets_Asset_Refurbishment_PostRef_20">#REF!</definedName>
    <definedName name="Targets_Asset_Refurbishment_PostRef_21">#REF!</definedName>
    <definedName name="Targets_Asset_Refurbishment_PostRef_22">#REF!</definedName>
    <definedName name="Targets_Asset_Refurbishment_PostRef_23">#REF!</definedName>
    <definedName name="Targets_Asset_Refurbishment_PostRef_24">#REF!</definedName>
    <definedName name="Targets_Asset_Refurbishment_PostRef_25">#REF!</definedName>
    <definedName name="Targets_Asset_Refurbishment_PostRef_26">#REF!</definedName>
    <definedName name="Targets_Asset_Refurbishment_PostRef_27">#REF!</definedName>
    <definedName name="Targets_Asset_Refurbishment_PostRef_28">#REF!</definedName>
    <definedName name="Targets_Asset_Refurbishment_PostRef_29">#REF!</definedName>
    <definedName name="Targets_Asset_Refurbishment_PostRef_3">#REF!</definedName>
    <definedName name="Targets_Asset_Refurbishment_PostRef_30">#REF!</definedName>
    <definedName name="Targets_Asset_Refurbishment_PostRef_31">#REF!</definedName>
    <definedName name="Targets_Asset_Refurbishment_PostRef_32">#REF!</definedName>
    <definedName name="Targets_Asset_Refurbishment_PostRef_33">#REF!</definedName>
    <definedName name="Targets_Asset_Refurbishment_PostRef_34">#REF!</definedName>
    <definedName name="Targets_Asset_Refurbishment_PostRef_35">#REF!</definedName>
    <definedName name="Targets_Asset_Refurbishment_PostRef_36">#REF!</definedName>
    <definedName name="Targets_Asset_Refurbishment_PostRef_37">#REF!</definedName>
    <definedName name="Targets_Asset_Refurbishment_PostRef_38">#REF!</definedName>
    <definedName name="Targets_Asset_Refurbishment_PostRef_39">#REF!</definedName>
    <definedName name="Targets_Asset_Refurbishment_PostRef_4">#REF!</definedName>
    <definedName name="Targets_Asset_Refurbishment_PostRef_40">#REF!</definedName>
    <definedName name="Targets_Asset_Refurbishment_PostRef_41">#REF!</definedName>
    <definedName name="Targets_Asset_Refurbishment_PostRef_42">#REF!</definedName>
    <definedName name="Targets_Asset_Refurbishment_PostRef_43">#REF!</definedName>
    <definedName name="Targets_Asset_Refurbishment_PostRef_44">#REF!</definedName>
    <definedName name="Targets_Asset_Refurbishment_PostRef_45">#REF!</definedName>
    <definedName name="Targets_Asset_Refurbishment_PostRef_46">#REF!</definedName>
    <definedName name="Targets_Asset_Refurbishment_PostRef_47">#REF!</definedName>
    <definedName name="Targets_Asset_Refurbishment_PostRef_48">#REF!</definedName>
    <definedName name="Targets_Asset_Refurbishment_PostRef_49">#REF!</definedName>
    <definedName name="Targets_Asset_Refurbishment_PostRef_5">#REF!</definedName>
    <definedName name="Targets_Asset_Refurbishment_PostRef_50">#REF!</definedName>
    <definedName name="Targets_Asset_Refurbishment_PostRef_51">#REF!</definedName>
    <definedName name="Targets_Asset_Refurbishment_PostRef_52">#REF!</definedName>
    <definedName name="Targets_Asset_Refurbishment_PostRef_53">#REF!</definedName>
    <definedName name="Targets_Asset_Refurbishment_PostRef_54">#REF!</definedName>
    <definedName name="Targets_Asset_Refurbishment_PostRef_55">#REF!</definedName>
    <definedName name="Targets_Asset_Refurbishment_PostRef_56">#REF!</definedName>
    <definedName name="Targets_Asset_Refurbishment_PostRef_57">#REF!</definedName>
    <definedName name="Targets_Asset_Refurbishment_PostRef_58">#REF!</definedName>
    <definedName name="Targets_Asset_Refurbishment_PostRef_59">#REF!</definedName>
    <definedName name="Targets_Asset_Refurbishment_PostRef_6">#REF!</definedName>
    <definedName name="Targets_Asset_Refurbishment_PostRef_60">#REF!</definedName>
    <definedName name="Targets_Asset_Refurbishment_PostRef_61">#REF!</definedName>
    <definedName name="Targets_Asset_Refurbishment_PostRef_7">#REF!</definedName>
    <definedName name="Targets_Asset_Refurbishment_PostRef_8">#REF!</definedName>
    <definedName name="Targets_Asset_Refurbishment_PostRef_9">#REF!</definedName>
    <definedName name="Targets_Asset_Replacement_Additions_1">#REF!</definedName>
    <definedName name="Targets_Asset_Replacement_Additions_10">#REF!</definedName>
    <definedName name="Targets_Asset_Replacement_Additions_11">#REF!</definedName>
    <definedName name="Targets_Asset_Replacement_Additions_12">#REF!</definedName>
    <definedName name="Targets_Asset_Replacement_Additions_13">#REF!</definedName>
    <definedName name="Targets_Asset_Replacement_Additions_14">#REF!</definedName>
    <definedName name="Targets_Asset_Replacement_Additions_15">#REF!</definedName>
    <definedName name="Targets_Asset_Replacement_Additions_16">#REF!</definedName>
    <definedName name="Targets_Asset_Replacement_Additions_17">#REF!</definedName>
    <definedName name="Targets_Asset_Replacement_Additions_18">#REF!</definedName>
    <definedName name="Targets_Asset_Replacement_Additions_19">#REF!</definedName>
    <definedName name="Targets_Asset_Replacement_Additions_2">#REF!</definedName>
    <definedName name="Targets_Asset_Replacement_Additions_20">#REF!</definedName>
    <definedName name="Targets_Asset_Replacement_Additions_21">#REF!</definedName>
    <definedName name="Targets_Asset_Replacement_Additions_22">#REF!</definedName>
    <definedName name="Targets_Asset_Replacement_Additions_23">#REF!</definedName>
    <definedName name="Targets_Asset_Replacement_Additions_24">#REF!</definedName>
    <definedName name="Targets_Asset_Replacement_Additions_25">#REF!</definedName>
    <definedName name="Targets_Asset_Replacement_Additions_26">#REF!</definedName>
    <definedName name="Targets_Asset_Replacement_Additions_27">#REF!</definedName>
    <definedName name="Targets_Asset_Replacement_Additions_28">#REF!</definedName>
    <definedName name="Targets_Asset_Replacement_Additions_29">#REF!</definedName>
    <definedName name="Targets_Asset_Replacement_Additions_3">#REF!</definedName>
    <definedName name="Targets_Asset_Replacement_Additions_30">#REF!</definedName>
    <definedName name="Targets_Asset_Replacement_Additions_31">#REF!</definedName>
    <definedName name="Targets_Asset_Replacement_Additions_32">#REF!</definedName>
    <definedName name="Targets_Asset_Replacement_Additions_33">#REF!</definedName>
    <definedName name="Targets_Asset_Replacement_Additions_34">#REF!</definedName>
    <definedName name="Targets_Asset_Replacement_Additions_35">#REF!</definedName>
    <definedName name="Targets_Asset_Replacement_Additions_36">#REF!</definedName>
    <definedName name="Targets_Asset_Replacement_Additions_37">#REF!</definedName>
    <definedName name="Targets_Asset_Replacement_Additions_38">#REF!</definedName>
    <definedName name="Targets_Asset_Replacement_Additions_39">#REF!</definedName>
    <definedName name="Targets_Asset_Replacement_Additions_4">#REF!</definedName>
    <definedName name="Targets_Asset_Replacement_Additions_40">#REF!</definedName>
    <definedName name="Targets_Asset_Replacement_Additions_41">#REF!</definedName>
    <definedName name="Targets_Asset_Replacement_Additions_42">#REF!</definedName>
    <definedName name="Targets_Asset_Replacement_Additions_43">#REF!</definedName>
    <definedName name="Targets_Asset_Replacement_Additions_44">#REF!</definedName>
    <definedName name="Targets_Asset_Replacement_Additions_45">#REF!</definedName>
    <definedName name="Targets_Asset_Replacement_Additions_46">#REF!</definedName>
    <definedName name="Targets_Asset_Replacement_Additions_47">#REF!</definedName>
    <definedName name="Targets_Asset_Replacement_Additions_48">#REF!</definedName>
    <definedName name="Targets_Asset_Replacement_Additions_49">#REF!</definedName>
    <definedName name="Targets_Asset_Replacement_Additions_5">#REF!</definedName>
    <definedName name="Targets_Asset_Replacement_Additions_50">#REF!</definedName>
    <definedName name="Targets_Asset_Replacement_Additions_51">#REF!</definedName>
    <definedName name="Targets_Asset_Replacement_Additions_52">#REF!</definedName>
    <definedName name="Targets_Asset_Replacement_Additions_53">#REF!</definedName>
    <definedName name="Targets_Asset_Replacement_Additions_54">#REF!</definedName>
    <definedName name="Targets_Asset_Replacement_Additions_55">#REF!</definedName>
    <definedName name="Targets_Asset_Replacement_Additions_56">#REF!</definedName>
    <definedName name="Targets_Asset_Replacement_Additions_57">#REF!</definedName>
    <definedName name="Targets_Asset_Replacement_Additions_58">#REF!</definedName>
    <definedName name="Targets_Asset_Replacement_Additions_59">#REF!</definedName>
    <definedName name="Targets_Asset_Replacement_Additions_6">#REF!</definedName>
    <definedName name="Targets_Asset_Replacement_Additions_60">#REF!</definedName>
    <definedName name="Targets_Asset_Replacement_Additions_61">#REF!</definedName>
    <definedName name="Targets_Asset_Replacement_Additions_7">#REF!</definedName>
    <definedName name="Targets_Asset_Replacement_Additions_8">#REF!</definedName>
    <definedName name="Targets_Asset_Replacement_Additions_9">#REF!</definedName>
    <definedName name="Targets_Asset_Replacement_Removals_1">#REF!</definedName>
    <definedName name="Targets_Asset_Replacement_Removals_10">#REF!</definedName>
    <definedName name="Targets_Asset_Replacement_Removals_11">#REF!</definedName>
    <definedName name="Targets_Asset_Replacement_Removals_12">#REF!</definedName>
    <definedName name="Targets_Asset_Replacement_Removals_13">#REF!</definedName>
    <definedName name="Targets_Asset_Replacement_Removals_14">#REF!</definedName>
    <definedName name="Targets_Asset_Replacement_Removals_15">#REF!</definedName>
    <definedName name="Targets_Asset_Replacement_Removals_16">#REF!</definedName>
    <definedName name="Targets_Asset_Replacement_Removals_17">#REF!</definedName>
    <definedName name="Targets_Asset_Replacement_Removals_18">#REF!</definedName>
    <definedName name="Targets_Asset_Replacement_Removals_19">#REF!</definedName>
    <definedName name="Targets_Asset_Replacement_Removals_2">#REF!</definedName>
    <definedName name="Targets_Asset_Replacement_Removals_20">#REF!</definedName>
    <definedName name="Targets_Asset_Replacement_Removals_21">#REF!</definedName>
    <definedName name="Targets_Asset_Replacement_Removals_22">#REF!</definedName>
    <definedName name="Targets_Asset_Replacement_Removals_23">#REF!</definedName>
    <definedName name="Targets_Asset_Replacement_Removals_24">#REF!</definedName>
    <definedName name="Targets_Asset_Replacement_Removals_25">#REF!</definedName>
    <definedName name="Targets_Asset_Replacement_Removals_26">#REF!</definedName>
    <definedName name="Targets_Asset_Replacement_Removals_27">#REF!</definedName>
    <definedName name="Targets_Asset_Replacement_Removals_28">#REF!</definedName>
    <definedName name="Targets_Asset_Replacement_Removals_29">#REF!</definedName>
    <definedName name="Targets_Asset_Replacement_Removals_3">#REF!</definedName>
    <definedName name="Targets_Asset_Replacement_Removals_30">#REF!</definedName>
    <definedName name="Targets_Asset_Replacement_Removals_31">#REF!</definedName>
    <definedName name="Targets_Asset_Replacement_Removals_32">#REF!</definedName>
    <definedName name="Targets_Asset_Replacement_Removals_33">#REF!</definedName>
    <definedName name="Targets_Asset_Replacement_Removals_34">#REF!</definedName>
    <definedName name="Targets_Asset_Replacement_Removals_35">#REF!</definedName>
    <definedName name="Targets_Asset_Replacement_Removals_36">#REF!</definedName>
    <definedName name="Targets_Asset_Replacement_Removals_37">#REF!</definedName>
    <definedName name="Targets_Asset_Replacement_Removals_38">#REF!</definedName>
    <definedName name="Targets_Asset_Replacement_Removals_39">#REF!</definedName>
    <definedName name="Targets_Asset_Replacement_Removals_4">#REF!</definedName>
    <definedName name="Targets_Asset_Replacement_Removals_40">#REF!</definedName>
    <definedName name="Targets_Asset_Replacement_Removals_41">#REF!</definedName>
    <definedName name="Targets_Asset_Replacement_Removals_42">#REF!</definedName>
    <definedName name="Targets_Asset_Replacement_Removals_43">#REF!</definedName>
    <definedName name="Targets_Asset_Replacement_Removals_44">#REF!</definedName>
    <definedName name="Targets_Asset_Replacement_Removals_45">#REF!</definedName>
    <definedName name="Targets_Asset_Replacement_Removals_46">#REF!</definedName>
    <definedName name="Targets_Asset_Replacement_Removals_47">#REF!</definedName>
    <definedName name="Targets_Asset_Replacement_Removals_48">#REF!</definedName>
    <definedName name="Targets_Asset_Replacement_Removals_49">#REF!</definedName>
    <definedName name="Targets_Asset_Replacement_Removals_5">#REF!</definedName>
    <definedName name="Targets_Asset_Replacement_Removals_50">#REF!</definedName>
    <definedName name="Targets_Asset_Replacement_Removals_51">#REF!</definedName>
    <definedName name="Targets_Asset_Replacement_Removals_52">#REF!</definedName>
    <definedName name="Targets_Asset_Replacement_Removals_53">#REF!</definedName>
    <definedName name="Targets_Asset_Replacement_Removals_54">#REF!</definedName>
    <definedName name="Targets_Asset_Replacement_Removals_55">#REF!</definedName>
    <definedName name="Targets_Asset_Replacement_Removals_56">#REF!</definedName>
    <definedName name="Targets_Asset_Replacement_Removals_57">#REF!</definedName>
    <definedName name="Targets_Asset_Replacement_Removals_58">#REF!</definedName>
    <definedName name="Targets_Asset_Replacement_Removals_59">#REF!</definedName>
    <definedName name="Targets_Asset_Replacement_Removals_6">#REF!</definedName>
    <definedName name="Targets_Asset_Replacement_Removals_60">#REF!</definedName>
    <definedName name="Targets_Asset_Replacement_Removals_61">#REF!</definedName>
    <definedName name="Targets_Asset_Replacement_Removals_7">#REF!</definedName>
    <definedName name="Targets_Asset_Replacement_Removals_8">#REF!</definedName>
    <definedName name="Targets_Asset_Replacement_Removals_9">#REF!</definedName>
    <definedName name="Targets_HVP_1">#REF!</definedName>
    <definedName name="Targets_HVP_10">#REF!</definedName>
    <definedName name="Targets_HVP_11">#REF!</definedName>
    <definedName name="Targets_HVP_12">#REF!</definedName>
    <definedName name="Targets_HVP_13">#REF!</definedName>
    <definedName name="Targets_HVP_14">#REF!</definedName>
    <definedName name="Targets_HVP_15">#REF!</definedName>
    <definedName name="Targets_HVP_16">#REF!</definedName>
    <definedName name="Targets_HVP_17">#REF!</definedName>
    <definedName name="Targets_HVP_18">#REF!</definedName>
    <definedName name="Targets_HVP_19">#REF!</definedName>
    <definedName name="Targets_HVP_2">#REF!</definedName>
    <definedName name="Targets_HVP_20">#REF!</definedName>
    <definedName name="Targets_HVP_21">#REF!</definedName>
    <definedName name="Targets_HVP_22">#REF!</definedName>
    <definedName name="Targets_HVP_23">#REF!</definedName>
    <definedName name="Targets_HVP_24">#REF!</definedName>
    <definedName name="Targets_HVP_25">#REF!</definedName>
    <definedName name="Targets_HVP_26">#REF!</definedName>
    <definedName name="Targets_HVP_27">#REF!</definedName>
    <definedName name="Targets_HVP_28">#REF!</definedName>
    <definedName name="Targets_HVP_29">#REF!</definedName>
    <definedName name="Targets_HVP_3">#REF!</definedName>
    <definedName name="Targets_HVP_30">#REF!</definedName>
    <definedName name="Targets_HVP_31">#REF!</definedName>
    <definedName name="Targets_HVP_32">#REF!</definedName>
    <definedName name="Targets_HVP_33">#REF!</definedName>
    <definedName name="Targets_HVP_34">#REF!</definedName>
    <definedName name="Targets_HVP_35">#REF!</definedName>
    <definedName name="Targets_HVP_36">#REF!</definedName>
    <definedName name="Targets_HVP_37">#REF!</definedName>
    <definedName name="Targets_HVP_38">#REF!</definedName>
    <definedName name="Targets_HVP_39">#REF!</definedName>
    <definedName name="Targets_HVP_4">#REF!</definedName>
    <definedName name="Targets_HVP_40">#REF!</definedName>
    <definedName name="Targets_HVP_41">#REF!</definedName>
    <definedName name="Targets_HVP_42">#REF!</definedName>
    <definedName name="Targets_HVP_43">#REF!</definedName>
    <definedName name="Targets_HVP_44">#REF!</definedName>
    <definedName name="Targets_HVP_45">#REF!</definedName>
    <definedName name="Targets_HVP_46">#REF!</definedName>
    <definedName name="Targets_HVP_47">#REF!</definedName>
    <definedName name="Targets_HVP_48">#REF!</definedName>
    <definedName name="Targets_HVP_49">#REF!</definedName>
    <definedName name="Targets_HVP_5">#REF!</definedName>
    <definedName name="Targets_HVP_50">#REF!</definedName>
    <definedName name="Targets_HVP_51">#REF!</definedName>
    <definedName name="Targets_HVP_52">#REF!</definedName>
    <definedName name="Targets_HVP_53">#REF!</definedName>
    <definedName name="Targets_HVP_54">#REF!</definedName>
    <definedName name="Targets_HVP_55">#REF!</definedName>
    <definedName name="Targets_HVP_56">#REF!</definedName>
    <definedName name="Targets_HVP_57">#REF!</definedName>
    <definedName name="Targets_HVP_58">#REF!</definedName>
    <definedName name="Targets_HVP_59">#REF!</definedName>
    <definedName name="Targets_HVP_6">#REF!</definedName>
    <definedName name="Targets_HVP_60">#REF!</definedName>
    <definedName name="Targets_HVP_61">#REF!</definedName>
    <definedName name="Targets_HVP_7">#REF!</definedName>
    <definedName name="Targets_HVP_8">#REF!</definedName>
    <definedName name="Targets_HVP_9">#REF!</definedName>
    <definedName name="Targets_HVP_AR_Additions_1">#REF!</definedName>
    <definedName name="Targets_HVP_AR_Additions_10">#REF!</definedName>
    <definedName name="Targets_HVP_AR_Additions_11">#REF!</definedName>
    <definedName name="Targets_HVP_AR_Additions_12">#REF!</definedName>
    <definedName name="Targets_HVP_AR_Additions_13">#REF!</definedName>
    <definedName name="Targets_HVP_AR_Additions_14">#REF!</definedName>
    <definedName name="Targets_HVP_AR_Additions_15">#REF!</definedName>
    <definedName name="Targets_HVP_AR_Additions_16">#REF!</definedName>
    <definedName name="Targets_HVP_AR_Additions_17">#REF!</definedName>
    <definedName name="Targets_HVP_AR_Additions_18">#REF!</definedName>
    <definedName name="Targets_HVP_AR_Additions_19">#REF!</definedName>
    <definedName name="Targets_HVP_AR_Additions_2">#REF!</definedName>
    <definedName name="Targets_HVP_AR_Additions_20">#REF!</definedName>
    <definedName name="Targets_HVP_AR_Additions_21">#REF!</definedName>
    <definedName name="Targets_HVP_AR_Additions_22">#REF!</definedName>
    <definedName name="Targets_HVP_AR_Additions_23">#REF!</definedName>
    <definedName name="Targets_HVP_AR_Additions_24">#REF!</definedName>
    <definedName name="Targets_HVP_AR_Additions_25">#REF!</definedName>
    <definedName name="Targets_HVP_AR_Additions_26">#REF!</definedName>
    <definedName name="Targets_HVP_AR_Additions_27">#REF!</definedName>
    <definedName name="Targets_HVP_AR_Additions_28">#REF!</definedName>
    <definedName name="Targets_HVP_AR_Additions_29">#REF!</definedName>
    <definedName name="Targets_HVP_AR_Additions_3">#REF!</definedName>
    <definedName name="Targets_HVP_AR_Additions_30">#REF!</definedName>
    <definedName name="Targets_HVP_AR_Additions_31">#REF!</definedName>
    <definedName name="Targets_HVP_AR_Additions_32">#REF!</definedName>
    <definedName name="Targets_HVP_AR_Additions_33">#REF!</definedName>
    <definedName name="Targets_HVP_AR_Additions_34">#REF!</definedName>
    <definedName name="Targets_HVP_AR_Additions_35">#REF!</definedName>
    <definedName name="Targets_HVP_AR_Additions_36">#REF!</definedName>
    <definedName name="Targets_HVP_AR_Additions_37">#REF!</definedName>
    <definedName name="Targets_HVP_AR_Additions_38">#REF!</definedName>
    <definedName name="Targets_HVP_AR_Additions_39">#REF!</definedName>
    <definedName name="Targets_HVP_AR_Additions_4">#REF!</definedName>
    <definedName name="Targets_HVP_AR_Additions_40">#REF!</definedName>
    <definedName name="Targets_HVP_AR_Additions_41">#REF!</definedName>
    <definedName name="Targets_HVP_AR_Additions_42">#REF!</definedName>
    <definedName name="Targets_HVP_AR_Additions_43">#REF!</definedName>
    <definedName name="Targets_HVP_AR_Additions_44">#REF!</definedName>
    <definedName name="Targets_HVP_AR_Additions_45">#REF!</definedName>
    <definedName name="Targets_HVP_AR_Additions_46">#REF!</definedName>
    <definedName name="Targets_HVP_AR_Additions_47">#REF!</definedName>
    <definedName name="Targets_HVP_AR_Additions_48">#REF!</definedName>
    <definedName name="Targets_HVP_AR_Additions_49">#REF!</definedName>
    <definedName name="Targets_HVP_AR_Additions_5">#REF!</definedName>
    <definedName name="Targets_HVP_AR_Additions_50">#REF!</definedName>
    <definedName name="Targets_HVP_AR_Additions_51">#REF!</definedName>
    <definedName name="Targets_HVP_AR_Additions_52">#REF!</definedName>
    <definedName name="Targets_HVP_AR_Additions_53">#REF!</definedName>
    <definedName name="Targets_HVP_AR_Additions_54">#REF!</definedName>
    <definedName name="Targets_HVP_AR_Additions_55">#REF!</definedName>
    <definedName name="Targets_HVP_AR_Additions_56">#REF!</definedName>
    <definedName name="Targets_HVP_AR_Additions_57">#REF!</definedName>
    <definedName name="Targets_HVP_AR_Additions_58">#REF!</definedName>
    <definedName name="Targets_HVP_AR_Additions_59">#REF!</definedName>
    <definedName name="Targets_HVP_AR_Additions_6">#REF!</definedName>
    <definedName name="Targets_HVP_AR_Additions_60">#REF!</definedName>
    <definedName name="Targets_HVP_AR_Additions_61">#REF!</definedName>
    <definedName name="Targets_HVP_AR_Additions_7">#REF!</definedName>
    <definedName name="Targets_HVP_AR_Additions_8">#REF!</definedName>
    <definedName name="Targets_HVP_AR_Additions_9">#REF!</definedName>
    <definedName name="Targets_HVP_AR_Removals_1">#REF!</definedName>
    <definedName name="Targets_HVP_AR_Removals_10">#REF!</definedName>
    <definedName name="Targets_HVP_AR_Removals_11">#REF!</definedName>
    <definedName name="Targets_HVP_AR_Removals_12">#REF!</definedName>
    <definedName name="Targets_HVP_AR_Removals_13">#REF!</definedName>
    <definedName name="Targets_HVP_AR_Removals_14">#REF!</definedName>
    <definedName name="Targets_HVP_AR_Removals_15">#REF!</definedName>
    <definedName name="Targets_HVP_AR_Removals_16">#REF!</definedName>
    <definedName name="Targets_HVP_AR_Removals_17">#REF!</definedName>
    <definedName name="Targets_HVP_AR_Removals_18">#REF!</definedName>
    <definedName name="Targets_HVP_AR_Removals_19">#REF!</definedName>
    <definedName name="Targets_HVP_AR_Removals_2">#REF!</definedName>
    <definedName name="Targets_HVP_AR_Removals_20">#REF!</definedName>
    <definedName name="Targets_HVP_AR_Removals_21">#REF!</definedName>
    <definedName name="Targets_HVP_AR_Removals_22">#REF!</definedName>
    <definedName name="Targets_HVP_AR_Removals_23">#REF!</definedName>
    <definedName name="Targets_HVP_AR_Removals_24">#REF!</definedName>
    <definedName name="Targets_HVP_AR_Removals_25">#REF!</definedName>
    <definedName name="Targets_HVP_AR_Removals_26">#REF!</definedName>
    <definedName name="Targets_HVP_AR_Removals_27">#REF!</definedName>
    <definedName name="Targets_HVP_AR_Removals_28">#REF!</definedName>
    <definedName name="Targets_HVP_AR_Removals_29">#REF!</definedName>
    <definedName name="Targets_HVP_AR_Removals_3">#REF!</definedName>
    <definedName name="Targets_HVP_AR_Removals_30">#REF!</definedName>
    <definedName name="Targets_HVP_AR_Removals_31">#REF!</definedName>
    <definedName name="Targets_HVP_AR_Removals_32">#REF!</definedName>
    <definedName name="Targets_HVP_AR_Removals_33">#REF!</definedName>
    <definedName name="Targets_HVP_AR_Removals_34">#REF!</definedName>
    <definedName name="Targets_HVP_AR_Removals_35">#REF!</definedName>
    <definedName name="Targets_HVP_AR_Removals_36">#REF!</definedName>
    <definedName name="Targets_HVP_AR_Removals_37">#REF!</definedName>
    <definedName name="Targets_HVP_AR_Removals_38">#REF!</definedName>
    <definedName name="Targets_HVP_AR_Removals_39">#REF!</definedName>
    <definedName name="Targets_HVP_AR_Removals_4">#REF!</definedName>
    <definedName name="Targets_HVP_AR_Removals_40">#REF!</definedName>
    <definedName name="Targets_HVP_AR_Removals_41">#REF!</definedName>
    <definedName name="Targets_HVP_AR_Removals_42">#REF!</definedName>
    <definedName name="Targets_HVP_AR_Removals_43">#REF!</definedName>
    <definedName name="Targets_HVP_AR_Removals_44">#REF!</definedName>
    <definedName name="Targets_HVP_AR_Removals_45">#REF!</definedName>
    <definedName name="Targets_HVP_AR_Removals_46">#REF!</definedName>
    <definedName name="Targets_HVP_AR_Removals_47">#REF!</definedName>
    <definedName name="Targets_HVP_AR_Removals_48">#REF!</definedName>
    <definedName name="Targets_HVP_AR_Removals_49">#REF!</definedName>
    <definedName name="Targets_HVP_AR_Removals_5">#REF!</definedName>
    <definedName name="Targets_HVP_AR_Removals_50">#REF!</definedName>
    <definedName name="Targets_HVP_AR_Removals_51">#REF!</definedName>
    <definedName name="Targets_HVP_AR_Removals_52">#REF!</definedName>
    <definedName name="Targets_HVP_AR_Removals_53">#REF!</definedName>
    <definedName name="Targets_HVP_AR_Removals_54">#REF!</definedName>
    <definedName name="Targets_HVP_AR_Removals_55">#REF!</definedName>
    <definedName name="Targets_HVP_AR_Removals_56">#REF!</definedName>
    <definedName name="Targets_HVP_AR_Removals_57">#REF!</definedName>
    <definedName name="Targets_HVP_AR_Removals_58">#REF!</definedName>
    <definedName name="Targets_HVP_AR_Removals_59">#REF!</definedName>
    <definedName name="Targets_HVP_AR_Removals_6">#REF!</definedName>
    <definedName name="Targets_HVP_AR_Removals_60">#REF!</definedName>
    <definedName name="Targets_HVP_AR_Removals_61">#REF!</definedName>
    <definedName name="Targets_HVP_AR_Removals_7">#REF!</definedName>
    <definedName name="Targets_HVP_AR_Removals_8">#REF!</definedName>
    <definedName name="Targets_HVP_AR_Removals_9">#REF!</definedName>
    <definedName name="Targets_HVP_PostRef_1">#REF!</definedName>
    <definedName name="Targets_HVP_PostRef_10">#REF!</definedName>
    <definedName name="Targets_HVP_PostRef_11">#REF!</definedName>
    <definedName name="Targets_HVP_PostRef_12">#REF!</definedName>
    <definedName name="Targets_HVP_PostRef_13">#REF!</definedName>
    <definedName name="Targets_HVP_PostRef_14">#REF!</definedName>
    <definedName name="Targets_HVP_PostRef_15">#REF!</definedName>
    <definedName name="Targets_HVP_PostRef_16">#REF!</definedName>
    <definedName name="Targets_HVP_PostRef_17">#REF!</definedName>
    <definedName name="Targets_HVP_PostRef_18">#REF!</definedName>
    <definedName name="Targets_HVP_PostRef_19">#REF!</definedName>
    <definedName name="Targets_HVP_PostRef_2">#REF!</definedName>
    <definedName name="Targets_HVP_PostRef_20">#REF!</definedName>
    <definedName name="Targets_HVP_PostRef_21">#REF!</definedName>
    <definedName name="Targets_HVP_PostRef_22">#REF!</definedName>
    <definedName name="Targets_HVP_PostRef_23">#REF!</definedName>
    <definedName name="Targets_HVP_PostRef_24">#REF!</definedName>
    <definedName name="Targets_HVP_PostRef_25">#REF!</definedName>
    <definedName name="Targets_HVP_PostRef_26">#REF!</definedName>
    <definedName name="Targets_HVP_PostRef_27">#REF!</definedName>
    <definedName name="Targets_HVP_PostRef_28">#REF!</definedName>
    <definedName name="Targets_HVP_PostRef_29">#REF!</definedName>
    <definedName name="Targets_HVP_PostRef_3">#REF!</definedName>
    <definedName name="Targets_HVP_PostRef_30">#REF!</definedName>
    <definedName name="Targets_HVP_PostRef_31">#REF!</definedName>
    <definedName name="Targets_HVP_PostRef_32">#REF!</definedName>
    <definedName name="Targets_HVP_PostRef_33">#REF!</definedName>
    <definedName name="Targets_HVP_PostRef_34">#REF!</definedName>
    <definedName name="Targets_HVP_PostRef_35">#REF!</definedName>
    <definedName name="Targets_HVP_PostRef_36">#REF!</definedName>
    <definedName name="Targets_HVP_PostRef_37">#REF!</definedName>
    <definedName name="Targets_HVP_PostRef_38">#REF!</definedName>
    <definedName name="Targets_HVP_PostRef_39">#REF!</definedName>
    <definedName name="Targets_HVP_PostRef_4">#REF!</definedName>
    <definedName name="Targets_HVP_PostRef_40">#REF!</definedName>
    <definedName name="Targets_HVP_PostRef_41">#REF!</definedName>
    <definedName name="Targets_HVP_PostRef_42">#REF!</definedName>
    <definedName name="Targets_HVP_PostRef_43">#REF!</definedName>
    <definedName name="Targets_HVP_PostRef_44">#REF!</definedName>
    <definedName name="Targets_HVP_PostRef_45">#REF!</definedName>
    <definedName name="Targets_HVP_PostRef_46">#REF!</definedName>
    <definedName name="Targets_HVP_PostRef_47">#REF!</definedName>
    <definedName name="Targets_HVP_PostRef_48">#REF!</definedName>
    <definedName name="Targets_HVP_PostRef_49">#REF!</definedName>
    <definedName name="Targets_HVP_PostRef_5">#REF!</definedName>
    <definedName name="Targets_HVP_PostRef_50">#REF!</definedName>
    <definedName name="Targets_HVP_PostRef_51">#REF!</definedName>
    <definedName name="Targets_HVP_PostRef_52">#REF!</definedName>
    <definedName name="Targets_HVP_PostRef_53">#REF!</definedName>
    <definedName name="Targets_HVP_PostRef_54">#REF!</definedName>
    <definedName name="Targets_HVP_PostRef_55">#REF!</definedName>
    <definedName name="Targets_HVP_PostRef_56">#REF!</definedName>
    <definedName name="Targets_HVP_PostRef_57">#REF!</definedName>
    <definedName name="Targets_HVP_PostRef_58">#REF!</definedName>
    <definedName name="Targets_HVP_PostRef_59">#REF!</definedName>
    <definedName name="Targets_HVP_PostRef_6">#REF!</definedName>
    <definedName name="Targets_HVP_PostRef_60">#REF!</definedName>
    <definedName name="Targets_HVP_PostRef_61">#REF!</definedName>
    <definedName name="Targets_HVP_PostRef_7">#REF!</definedName>
    <definedName name="Targets_HVP_PostRef_8">#REF!</definedName>
    <definedName name="Targets_HVP_PostRef_9">#REF!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u" hidden="1">{#VALUE!,#N/A,FALSE,0}</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v" hidden="1">{"Japan_Capers_Ed_Pub",#N/A,FALSE,"DI 2 YEAR MASTER SCHEDULE"}</definedName>
    <definedName name="WACC">#REF!</definedName>
    <definedName name="Whole_Life_Risk_1">#REF!</definedName>
    <definedName name="Whole_Life_Risk_10">#REF!</definedName>
    <definedName name="Whole_Life_Risk_11">#REF!</definedName>
    <definedName name="Whole_Life_Risk_12">#REF!</definedName>
    <definedName name="Whole_Life_Risk_13">#REF!</definedName>
    <definedName name="Whole_Life_Risk_14">#REF!</definedName>
    <definedName name="Whole_Life_Risk_15">#REF!</definedName>
    <definedName name="Whole_Life_Risk_16">#REF!</definedName>
    <definedName name="Whole_Life_Risk_17">#REF!</definedName>
    <definedName name="Whole_Life_Risk_18">#REF!</definedName>
    <definedName name="Whole_Life_Risk_19">#REF!</definedName>
    <definedName name="Whole_Life_Risk_2">#REF!</definedName>
    <definedName name="Whole_Life_Risk_20">#REF!</definedName>
    <definedName name="Whole_Life_Risk_21">#REF!</definedName>
    <definedName name="Whole_Life_Risk_22">#REF!</definedName>
    <definedName name="Whole_Life_Risk_23">#REF!</definedName>
    <definedName name="Whole_Life_Risk_24">#REF!</definedName>
    <definedName name="Whole_Life_Risk_25">#REF!</definedName>
    <definedName name="Whole_Life_Risk_26">#REF!</definedName>
    <definedName name="Whole_Life_Risk_27">#REF!</definedName>
    <definedName name="Whole_Life_Risk_28">#REF!</definedName>
    <definedName name="Whole_Life_Risk_29">#REF!</definedName>
    <definedName name="Whole_Life_Risk_3">#REF!</definedName>
    <definedName name="Whole_Life_Risk_30">#REF!</definedName>
    <definedName name="Whole_Life_Risk_31">#REF!</definedName>
    <definedName name="Whole_Life_Risk_32">#REF!</definedName>
    <definedName name="Whole_Life_Risk_33">#REF!</definedName>
    <definedName name="Whole_Life_Risk_34">#REF!</definedName>
    <definedName name="Whole_Life_Risk_35">#REF!</definedName>
    <definedName name="Whole_Life_Risk_36">#REF!</definedName>
    <definedName name="Whole_Life_Risk_37">#REF!</definedName>
    <definedName name="Whole_Life_Risk_38">#REF!</definedName>
    <definedName name="Whole_Life_Risk_39">#REF!</definedName>
    <definedName name="Whole_Life_Risk_4">#REF!</definedName>
    <definedName name="Whole_Life_Risk_40">#REF!</definedName>
    <definedName name="Whole_Life_Risk_41">#REF!</definedName>
    <definedName name="Whole_Life_Risk_42">#REF!</definedName>
    <definedName name="Whole_Life_Risk_43">#REF!</definedName>
    <definedName name="Whole_Life_Risk_44">#REF!</definedName>
    <definedName name="Whole_Life_Risk_45">#REF!</definedName>
    <definedName name="Whole_Life_Risk_46">#REF!</definedName>
    <definedName name="Whole_Life_Risk_47">#REF!</definedName>
    <definedName name="Whole_Life_Risk_48">#REF!</definedName>
    <definedName name="Whole_Life_Risk_49">#REF!</definedName>
    <definedName name="Whole_Life_Risk_5">#REF!</definedName>
    <definedName name="Whole_Life_Risk_50">#REF!</definedName>
    <definedName name="Whole_Life_Risk_51">#REF!</definedName>
    <definedName name="Whole_Life_Risk_52">#REF!</definedName>
    <definedName name="Whole_Life_Risk_53">#REF!</definedName>
    <definedName name="Whole_Life_Risk_54">#REF!</definedName>
    <definedName name="Whole_Life_Risk_55">#REF!</definedName>
    <definedName name="Whole_Life_Risk_56">#REF!</definedName>
    <definedName name="Whole_Life_Risk_57">#REF!</definedName>
    <definedName name="Whole_Life_Risk_58">#REF!</definedName>
    <definedName name="Whole_Life_Risk_59">#REF!</definedName>
    <definedName name="Whole_Life_Risk_6">#REF!</definedName>
    <definedName name="Whole_Life_Risk_60">#REF!</definedName>
    <definedName name="Whole_Life_Risk_61">#REF!</definedName>
    <definedName name="Whole_Life_Risk_7">#REF!</definedName>
    <definedName name="Whole_Life_Risk_8">#REF!</definedName>
    <definedName name="Whole_Life_Risk_9">#REF!</definedName>
    <definedName name="wrn.CapersPlotter." hidden="1">{#N/A,#N/A,FALSE,"DI 2 YEAR MASTER SCHEDULE"}</definedName>
    <definedName name="wrn.Edutainment._.Priority._.List." hidden="1">{#N/A,#N/A,FALSE,"DI 2 YEAR MASTER SCHEDULE"}</definedName>
    <definedName name="wrn.Japan_Capers_Ed._.Pub." hidden="1">{"Japan_Capers_Ed_Pub",#N/A,FALSE,"DI 2 YEAR MASTER SCHEDULE"}</definedName>
    <definedName name="wrn.Mat." hidden="1">{"staff",#N/A,FALSE,"Current Month"}</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hidden="1">{#N/A,#N/A,FALSE,"DI 2 YEAR MASTER SCHEDULE"}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z" hidden="1">{#N/A,#N/A,FALSE,"DI 2 YEAR MASTER SCHEDULE"}</definedName>
    <definedName name="Z_9A428CE1_B4D9_11D0_A8AA_0000C071AEE7_.wvu.Cols" hidden="1">#REF!,#REF!</definedName>
    <definedName name="Z_9A428CE1_B4D9_11D0_A8AA_0000C071AEE7_.wvu.PrintArea"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75" l="1"/>
  <c r="B10" i="74"/>
  <c r="B10" i="73"/>
  <c r="B10" i="72"/>
  <c r="B10" i="71"/>
  <c r="B10" i="70"/>
  <c r="B10" i="69"/>
  <c r="B10" i="68"/>
  <c r="B10" i="67"/>
  <c r="B10" i="88"/>
  <c r="B20" i="75"/>
  <c r="B20" i="74"/>
  <c r="B20" i="73"/>
  <c r="B20" i="72"/>
  <c r="B20" i="71"/>
  <c r="B20" i="70"/>
  <c r="B20" i="69"/>
  <c r="B20" i="68"/>
  <c r="B20" i="67"/>
  <c r="B20" i="88"/>
  <c r="E186" i="63"/>
  <c r="AI187" i="75" l="1"/>
  <c r="AJ187" i="75" s="1"/>
  <c r="AK187" i="75" s="1"/>
  <c r="AL187" i="75" s="1"/>
  <c r="AM187" i="75" s="1"/>
  <c r="AN187" i="75" s="1"/>
  <c r="AO187" i="75" s="1"/>
  <c r="AP187" i="75" s="1"/>
  <c r="AQ187" i="75" s="1"/>
  <c r="AR187" i="75" s="1"/>
  <c r="AS187" i="75" s="1"/>
  <c r="AT187" i="75" s="1"/>
  <c r="AU187" i="75" s="1"/>
  <c r="AV187" i="75" s="1"/>
  <c r="AW187" i="75" s="1"/>
  <c r="AX187" i="75" s="1"/>
  <c r="AY187" i="75" s="1"/>
  <c r="AZ187" i="75" s="1"/>
  <c r="BA187" i="75" s="1"/>
  <c r="BB187" i="75" s="1"/>
  <c r="AH187" i="75"/>
  <c r="AG187" i="75"/>
  <c r="AF187" i="75"/>
  <c r="AE187" i="75"/>
  <c r="AD187" i="75"/>
  <c r="AC187" i="75"/>
  <c r="AB187" i="75"/>
  <c r="AA187" i="75"/>
  <c r="Z187" i="75"/>
  <c r="Y187" i="75"/>
  <c r="X187" i="75"/>
  <c r="W187" i="75"/>
  <c r="V187" i="75"/>
  <c r="U187" i="75"/>
  <c r="T187" i="75"/>
  <c r="S187" i="75"/>
  <c r="R187" i="75"/>
  <c r="Q187" i="75"/>
  <c r="P187" i="75"/>
  <c r="O187" i="75"/>
  <c r="N187" i="75"/>
  <c r="M187" i="75"/>
  <c r="L187" i="75"/>
  <c r="K187" i="75"/>
  <c r="J187" i="75"/>
  <c r="I187" i="75"/>
  <c r="H187" i="75"/>
  <c r="G187" i="75"/>
  <c r="F187" i="75"/>
  <c r="E187" i="75"/>
  <c r="AI186" i="75"/>
  <c r="AJ186" i="75" s="1"/>
  <c r="AK186" i="75" s="1"/>
  <c r="AL186" i="75" s="1"/>
  <c r="AM186" i="75" s="1"/>
  <c r="AN186" i="75" s="1"/>
  <c r="AO186" i="75" s="1"/>
  <c r="AP186" i="75" s="1"/>
  <c r="AQ186" i="75" s="1"/>
  <c r="AR186" i="75" s="1"/>
  <c r="AS186" i="75" s="1"/>
  <c r="AT186" i="75" s="1"/>
  <c r="AU186" i="75" s="1"/>
  <c r="AV186" i="75" s="1"/>
  <c r="AW186" i="75" s="1"/>
  <c r="AX186" i="75" s="1"/>
  <c r="AY186" i="75" s="1"/>
  <c r="AZ186" i="75" s="1"/>
  <c r="BA186" i="75" s="1"/>
  <c r="BB186" i="75" s="1"/>
  <c r="AH186" i="75"/>
  <c r="AG186" i="75"/>
  <c r="AF186" i="75"/>
  <c r="AE186" i="75"/>
  <c r="AD186" i="75"/>
  <c r="AC186" i="75"/>
  <c r="AB186" i="75"/>
  <c r="AA186" i="75"/>
  <c r="Z186" i="75"/>
  <c r="Y186" i="75"/>
  <c r="X186" i="75"/>
  <c r="W186" i="75"/>
  <c r="V186" i="75"/>
  <c r="U186" i="75"/>
  <c r="T186" i="75"/>
  <c r="S186" i="75"/>
  <c r="R186" i="75"/>
  <c r="Q186" i="75"/>
  <c r="P186" i="75"/>
  <c r="O186" i="75"/>
  <c r="N186" i="75"/>
  <c r="M186" i="75"/>
  <c r="L186" i="75"/>
  <c r="K186" i="75"/>
  <c r="J186" i="75"/>
  <c r="I186" i="75"/>
  <c r="H186" i="75"/>
  <c r="G186" i="75"/>
  <c r="F186" i="75"/>
  <c r="E186" i="75"/>
  <c r="AI187" i="74"/>
  <c r="AJ187" i="74" s="1"/>
  <c r="AK187" i="74" s="1"/>
  <c r="AL187" i="74" s="1"/>
  <c r="AM187" i="74" s="1"/>
  <c r="AN187" i="74" s="1"/>
  <c r="AO187" i="74" s="1"/>
  <c r="AP187" i="74" s="1"/>
  <c r="AQ187" i="74" s="1"/>
  <c r="AR187" i="74" s="1"/>
  <c r="AS187" i="74" s="1"/>
  <c r="AT187" i="74" s="1"/>
  <c r="AU187" i="74" s="1"/>
  <c r="AV187" i="74" s="1"/>
  <c r="AW187" i="74" s="1"/>
  <c r="AX187" i="74" s="1"/>
  <c r="AY187" i="74" s="1"/>
  <c r="AZ187" i="74" s="1"/>
  <c r="BA187" i="74" s="1"/>
  <c r="BB187" i="74" s="1"/>
  <c r="AH187" i="74"/>
  <c r="AG187" i="74"/>
  <c r="AF187" i="74"/>
  <c r="AE187" i="74"/>
  <c r="AD187" i="74"/>
  <c r="AC187" i="74"/>
  <c r="AB187" i="74"/>
  <c r="AA187" i="74"/>
  <c r="Z187" i="74"/>
  <c r="Y187" i="74"/>
  <c r="X187" i="74"/>
  <c r="W187" i="74"/>
  <c r="V187" i="74"/>
  <c r="U187" i="74"/>
  <c r="T187" i="74"/>
  <c r="S187" i="74"/>
  <c r="R187" i="74"/>
  <c r="Q187" i="74"/>
  <c r="P187" i="74"/>
  <c r="O187" i="74"/>
  <c r="N187" i="74"/>
  <c r="M187" i="74"/>
  <c r="L187" i="74"/>
  <c r="K187" i="74"/>
  <c r="J187" i="74"/>
  <c r="I187" i="74"/>
  <c r="H187" i="74"/>
  <c r="G187" i="74"/>
  <c r="F187" i="74"/>
  <c r="E187" i="74"/>
  <c r="AI186" i="74"/>
  <c r="AJ186" i="74" s="1"/>
  <c r="AK186" i="74" s="1"/>
  <c r="AL186" i="74" s="1"/>
  <c r="AM186" i="74" s="1"/>
  <c r="AN186" i="74" s="1"/>
  <c r="AO186" i="74" s="1"/>
  <c r="AP186" i="74" s="1"/>
  <c r="AQ186" i="74" s="1"/>
  <c r="AR186" i="74" s="1"/>
  <c r="AS186" i="74" s="1"/>
  <c r="AT186" i="74" s="1"/>
  <c r="AU186" i="74" s="1"/>
  <c r="AV186" i="74" s="1"/>
  <c r="AW186" i="74" s="1"/>
  <c r="AX186" i="74" s="1"/>
  <c r="AY186" i="74" s="1"/>
  <c r="AZ186" i="74" s="1"/>
  <c r="BA186" i="74" s="1"/>
  <c r="BB186" i="74" s="1"/>
  <c r="AH186" i="74"/>
  <c r="AG186" i="74"/>
  <c r="AF186" i="74"/>
  <c r="AE186" i="74"/>
  <c r="AD186" i="74"/>
  <c r="AC186" i="74"/>
  <c r="AB186" i="74"/>
  <c r="AA186" i="74"/>
  <c r="Z186" i="74"/>
  <c r="Y186" i="74"/>
  <c r="X186" i="74"/>
  <c r="W186" i="74"/>
  <c r="V186" i="74"/>
  <c r="U186" i="74"/>
  <c r="T186" i="74"/>
  <c r="S186" i="74"/>
  <c r="R186" i="74"/>
  <c r="Q186" i="74"/>
  <c r="P186" i="74"/>
  <c r="O186" i="74"/>
  <c r="N186" i="74"/>
  <c r="M186" i="74"/>
  <c r="L186" i="74"/>
  <c r="K186" i="74"/>
  <c r="J186" i="74"/>
  <c r="I186" i="74"/>
  <c r="H186" i="74"/>
  <c r="G186" i="74"/>
  <c r="F186" i="74"/>
  <c r="E186" i="74"/>
  <c r="AJ187" i="73"/>
  <c r="AK187" i="73" s="1"/>
  <c r="AL187" i="73" s="1"/>
  <c r="AM187" i="73" s="1"/>
  <c r="AN187" i="73" s="1"/>
  <c r="AO187" i="73" s="1"/>
  <c r="AP187" i="73" s="1"/>
  <c r="AQ187" i="73" s="1"/>
  <c r="AR187" i="73" s="1"/>
  <c r="AS187" i="73" s="1"/>
  <c r="AT187" i="73" s="1"/>
  <c r="AU187" i="73" s="1"/>
  <c r="AV187" i="73" s="1"/>
  <c r="AW187" i="73" s="1"/>
  <c r="AX187" i="73" s="1"/>
  <c r="AY187" i="73" s="1"/>
  <c r="AZ187" i="73" s="1"/>
  <c r="BA187" i="73" s="1"/>
  <c r="BB187" i="73" s="1"/>
  <c r="AI187" i="73"/>
  <c r="AH187" i="73"/>
  <c r="AG187" i="73"/>
  <c r="AF187" i="73"/>
  <c r="AE187" i="73"/>
  <c r="AD187" i="73"/>
  <c r="AC187" i="73"/>
  <c r="AB187" i="73"/>
  <c r="AA187" i="73"/>
  <c r="Z187" i="73"/>
  <c r="Y187" i="73"/>
  <c r="X187" i="73"/>
  <c r="W187" i="73"/>
  <c r="V187" i="73"/>
  <c r="U187" i="73"/>
  <c r="T187" i="73"/>
  <c r="S187" i="73"/>
  <c r="R187" i="73"/>
  <c r="Q187" i="73"/>
  <c r="P187" i="73"/>
  <c r="O187" i="73"/>
  <c r="N187" i="73"/>
  <c r="M187" i="73"/>
  <c r="L187" i="73"/>
  <c r="K187" i="73"/>
  <c r="J187" i="73"/>
  <c r="I187" i="73"/>
  <c r="H187" i="73"/>
  <c r="G187" i="73"/>
  <c r="F187" i="73"/>
  <c r="E187" i="73"/>
  <c r="AI186" i="73"/>
  <c r="AJ186" i="73" s="1"/>
  <c r="AK186" i="73" s="1"/>
  <c r="AL186" i="73" s="1"/>
  <c r="AM186" i="73" s="1"/>
  <c r="AN186" i="73" s="1"/>
  <c r="AO186" i="73" s="1"/>
  <c r="AP186" i="73" s="1"/>
  <c r="AQ186" i="73" s="1"/>
  <c r="AR186" i="73" s="1"/>
  <c r="AS186" i="73" s="1"/>
  <c r="AT186" i="73" s="1"/>
  <c r="AU186" i="73" s="1"/>
  <c r="AV186" i="73" s="1"/>
  <c r="AW186" i="73" s="1"/>
  <c r="AX186" i="73" s="1"/>
  <c r="AY186" i="73" s="1"/>
  <c r="AZ186" i="73" s="1"/>
  <c r="BA186" i="73" s="1"/>
  <c r="BB186" i="73" s="1"/>
  <c r="AH186" i="73"/>
  <c r="AG186" i="73"/>
  <c r="AF186" i="73"/>
  <c r="AE186" i="73"/>
  <c r="AD186" i="73"/>
  <c r="AC186" i="73"/>
  <c r="AB186" i="73"/>
  <c r="AA186" i="73"/>
  <c r="Z186" i="73"/>
  <c r="Y186" i="73"/>
  <c r="X186" i="73"/>
  <c r="W186" i="73"/>
  <c r="V186" i="73"/>
  <c r="U186" i="73"/>
  <c r="T186" i="73"/>
  <c r="S186" i="73"/>
  <c r="R186" i="73"/>
  <c r="Q186" i="73"/>
  <c r="P186" i="73"/>
  <c r="O186" i="73"/>
  <c r="N186" i="73"/>
  <c r="M186" i="73"/>
  <c r="L186" i="73"/>
  <c r="K186" i="73"/>
  <c r="J186" i="73"/>
  <c r="I186" i="73"/>
  <c r="H186" i="73"/>
  <c r="G186" i="73"/>
  <c r="F186" i="73"/>
  <c r="E186" i="73"/>
  <c r="AI187" i="72"/>
  <c r="AJ187" i="72" s="1"/>
  <c r="AK187" i="72" s="1"/>
  <c r="AL187" i="72" s="1"/>
  <c r="AM187" i="72" s="1"/>
  <c r="AN187" i="72" s="1"/>
  <c r="AO187" i="72" s="1"/>
  <c r="AP187" i="72" s="1"/>
  <c r="AQ187" i="72" s="1"/>
  <c r="AR187" i="72" s="1"/>
  <c r="AS187" i="72" s="1"/>
  <c r="AT187" i="72" s="1"/>
  <c r="AU187" i="72" s="1"/>
  <c r="AV187" i="72" s="1"/>
  <c r="AW187" i="72" s="1"/>
  <c r="AX187" i="72" s="1"/>
  <c r="AY187" i="72" s="1"/>
  <c r="AZ187" i="72" s="1"/>
  <c r="BA187" i="72" s="1"/>
  <c r="BB187" i="72" s="1"/>
  <c r="AH187" i="72"/>
  <c r="AG187" i="72"/>
  <c r="AF187" i="72"/>
  <c r="AE187" i="72"/>
  <c r="AD187" i="72"/>
  <c r="AC187" i="72"/>
  <c r="AB187" i="72"/>
  <c r="AA187" i="72"/>
  <c r="Z187" i="72"/>
  <c r="Y187" i="72"/>
  <c r="X187" i="72"/>
  <c r="W187" i="72"/>
  <c r="V187" i="72"/>
  <c r="U187" i="72"/>
  <c r="T187" i="72"/>
  <c r="S187" i="72"/>
  <c r="R187" i="72"/>
  <c r="Q187" i="72"/>
  <c r="P187" i="72"/>
  <c r="O187" i="72"/>
  <c r="N187" i="72"/>
  <c r="M187" i="72"/>
  <c r="L187" i="72"/>
  <c r="K187" i="72"/>
  <c r="J187" i="72"/>
  <c r="I187" i="72"/>
  <c r="H187" i="72"/>
  <c r="G187" i="72"/>
  <c r="F187" i="72"/>
  <c r="E187" i="72"/>
  <c r="AI186" i="72"/>
  <c r="AJ186" i="72" s="1"/>
  <c r="AK186" i="72" s="1"/>
  <c r="AL186" i="72" s="1"/>
  <c r="AM186" i="72" s="1"/>
  <c r="AN186" i="72" s="1"/>
  <c r="AO186" i="72" s="1"/>
  <c r="AP186" i="72" s="1"/>
  <c r="AQ186" i="72" s="1"/>
  <c r="AR186" i="72" s="1"/>
  <c r="AS186" i="72" s="1"/>
  <c r="AT186" i="72" s="1"/>
  <c r="AU186" i="72" s="1"/>
  <c r="AV186" i="72" s="1"/>
  <c r="AW186" i="72" s="1"/>
  <c r="AX186" i="72" s="1"/>
  <c r="AY186" i="72" s="1"/>
  <c r="AZ186" i="72" s="1"/>
  <c r="BA186" i="72" s="1"/>
  <c r="BB186" i="72" s="1"/>
  <c r="AH186" i="72"/>
  <c r="AG186" i="72"/>
  <c r="AF186" i="72"/>
  <c r="AE186" i="72"/>
  <c r="AD186" i="72"/>
  <c r="AC186" i="72"/>
  <c r="AB186" i="72"/>
  <c r="AA186" i="72"/>
  <c r="Z186" i="72"/>
  <c r="Y186" i="72"/>
  <c r="X186" i="72"/>
  <c r="W186" i="72"/>
  <c r="V186" i="72"/>
  <c r="U186" i="72"/>
  <c r="T186" i="72"/>
  <c r="S186" i="72"/>
  <c r="R186" i="72"/>
  <c r="Q186" i="72"/>
  <c r="P186" i="72"/>
  <c r="O186" i="72"/>
  <c r="N186" i="72"/>
  <c r="M186" i="72"/>
  <c r="L186" i="72"/>
  <c r="K186" i="72"/>
  <c r="J186" i="72"/>
  <c r="I186" i="72"/>
  <c r="H186" i="72"/>
  <c r="G186" i="72"/>
  <c r="F186" i="72"/>
  <c r="E186" i="72"/>
  <c r="AI187" i="71"/>
  <c r="AJ187" i="71" s="1"/>
  <c r="AK187" i="71" s="1"/>
  <c r="AL187" i="71" s="1"/>
  <c r="AM187" i="71" s="1"/>
  <c r="AN187" i="71" s="1"/>
  <c r="AO187" i="71" s="1"/>
  <c r="AP187" i="71" s="1"/>
  <c r="AQ187" i="71" s="1"/>
  <c r="AR187" i="71" s="1"/>
  <c r="AS187" i="71" s="1"/>
  <c r="AT187" i="71" s="1"/>
  <c r="AU187" i="71" s="1"/>
  <c r="AV187" i="71" s="1"/>
  <c r="AW187" i="71" s="1"/>
  <c r="AX187" i="71" s="1"/>
  <c r="AY187" i="71" s="1"/>
  <c r="AZ187" i="71" s="1"/>
  <c r="BA187" i="71" s="1"/>
  <c r="BB187" i="71" s="1"/>
  <c r="AH187" i="71"/>
  <c r="AG187" i="71"/>
  <c r="AF187" i="71"/>
  <c r="AE187" i="71"/>
  <c r="AD187" i="71"/>
  <c r="AC187" i="71"/>
  <c r="AB187" i="71"/>
  <c r="AA187" i="71"/>
  <c r="Z187" i="71"/>
  <c r="Y187" i="71"/>
  <c r="X187" i="71"/>
  <c r="W187" i="71"/>
  <c r="V187" i="71"/>
  <c r="U187" i="71"/>
  <c r="T187" i="71"/>
  <c r="S187" i="71"/>
  <c r="R187" i="71"/>
  <c r="Q187" i="71"/>
  <c r="P187" i="71"/>
  <c r="O187" i="71"/>
  <c r="N187" i="71"/>
  <c r="M187" i="71"/>
  <c r="L187" i="71"/>
  <c r="K187" i="71"/>
  <c r="J187" i="71"/>
  <c r="I187" i="71"/>
  <c r="H187" i="71"/>
  <c r="G187" i="71"/>
  <c r="F187" i="71"/>
  <c r="E187" i="71"/>
  <c r="AI186" i="71"/>
  <c r="AJ186" i="71" s="1"/>
  <c r="AK186" i="71" s="1"/>
  <c r="AL186" i="71" s="1"/>
  <c r="AM186" i="71" s="1"/>
  <c r="AN186" i="71" s="1"/>
  <c r="AO186" i="71" s="1"/>
  <c r="AP186" i="71" s="1"/>
  <c r="AQ186" i="71" s="1"/>
  <c r="AR186" i="71" s="1"/>
  <c r="AS186" i="71" s="1"/>
  <c r="AT186" i="71" s="1"/>
  <c r="AU186" i="71" s="1"/>
  <c r="AV186" i="71" s="1"/>
  <c r="AW186" i="71" s="1"/>
  <c r="AX186" i="71" s="1"/>
  <c r="AY186" i="71" s="1"/>
  <c r="AZ186" i="71" s="1"/>
  <c r="BA186" i="71" s="1"/>
  <c r="BB186" i="71" s="1"/>
  <c r="AH186" i="71"/>
  <c r="AG186" i="71"/>
  <c r="AF186" i="71"/>
  <c r="AE186" i="71"/>
  <c r="AD186" i="71"/>
  <c r="AC186" i="71"/>
  <c r="AB186" i="71"/>
  <c r="AA186" i="71"/>
  <c r="Z186" i="71"/>
  <c r="Y186" i="71"/>
  <c r="X186" i="71"/>
  <c r="W186" i="71"/>
  <c r="V186" i="71"/>
  <c r="U186" i="71"/>
  <c r="T186" i="71"/>
  <c r="S186" i="71"/>
  <c r="R186" i="71"/>
  <c r="Q186" i="71"/>
  <c r="P186" i="71"/>
  <c r="O186" i="71"/>
  <c r="N186" i="71"/>
  <c r="M186" i="71"/>
  <c r="L186" i="71"/>
  <c r="K186" i="71"/>
  <c r="J186" i="71"/>
  <c r="I186" i="71"/>
  <c r="H186" i="71"/>
  <c r="G186" i="71"/>
  <c r="F186" i="71"/>
  <c r="E186" i="71"/>
  <c r="AI187" i="70"/>
  <c r="AJ187" i="70" s="1"/>
  <c r="AK187" i="70" s="1"/>
  <c r="AL187" i="70" s="1"/>
  <c r="AM187" i="70" s="1"/>
  <c r="AN187" i="70" s="1"/>
  <c r="AO187" i="70" s="1"/>
  <c r="AP187" i="70" s="1"/>
  <c r="AQ187" i="70" s="1"/>
  <c r="AR187" i="70" s="1"/>
  <c r="AS187" i="70" s="1"/>
  <c r="AT187" i="70" s="1"/>
  <c r="AU187" i="70" s="1"/>
  <c r="AV187" i="70" s="1"/>
  <c r="AW187" i="70" s="1"/>
  <c r="AX187" i="70" s="1"/>
  <c r="AY187" i="70" s="1"/>
  <c r="AZ187" i="70" s="1"/>
  <c r="BA187" i="70" s="1"/>
  <c r="BB187" i="70" s="1"/>
  <c r="AH187" i="70"/>
  <c r="AG187" i="70"/>
  <c r="AF187" i="70"/>
  <c r="AE187" i="70"/>
  <c r="AD187" i="70"/>
  <c r="AC187" i="70"/>
  <c r="AB187" i="70"/>
  <c r="AA187" i="70"/>
  <c r="Z187" i="70"/>
  <c r="Y187" i="70"/>
  <c r="X187" i="70"/>
  <c r="W187" i="70"/>
  <c r="V187" i="70"/>
  <c r="U187" i="70"/>
  <c r="T187" i="70"/>
  <c r="S187" i="70"/>
  <c r="R187" i="70"/>
  <c r="Q187" i="70"/>
  <c r="P187" i="70"/>
  <c r="O187" i="70"/>
  <c r="N187" i="70"/>
  <c r="M187" i="70"/>
  <c r="L187" i="70"/>
  <c r="K187" i="70"/>
  <c r="J187" i="70"/>
  <c r="I187" i="70"/>
  <c r="H187" i="70"/>
  <c r="G187" i="70"/>
  <c r="F187" i="70"/>
  <c r="E187" i="70"/>
  <c r="AJ186" i="70"/>
  <c r="AK186" i="70" s="1"/>
  <c r="AL186" i="70" s="1"/>
  <c r="AM186" i="70" s="1"/>
  <c r="AN186" i="70" s="1"/>
  <c r="AO186" i="70" s="1"/>
  <c r="AP186" i="70" s="1"/>
  <c r="AQ186" i="70" s="1"/>
  <c r="AR186" i="70" s="1"/>
  <c r="AS186" i="70" s="1"/>
  <c r="AT186" i="70" s="1"/>
  <c r="AU186" i="70" s="1"/>
  <c r="AV186" i="70" s="1"/>
  <c r="AW186" i="70" s="1"/>
  <c r="AX186" i="70" s="1"/>
  <c r="AY186" i="70" s="1"/>
  <c r="AZ186" i="70" s="1"/>
  <c r="BA186" i="70" s="1"/>
  <c r="BB186" i="70" s="1"/>
  <c r="AI186" i="70"/>
  <c r="AH186" i="70"/>
  <c r="AG186" i="70"/>
  <c r="AF186" i="70"/>
  <c r="AE186" i="70"/>
  <c r="AD186" i="70"/>
  <c r="AC186" i="70"/>
  <c r="AB186" i="70"/>
  <c r="AA186" i="70"/>
  <c r="Z186" i="70"/>
  <c r="Y186" i="70"/>
  <c r="X186" i="70"/>
  <c r="W186" i="70"/>
  <c r="V186" i="70"/>
  <c r="U186" i="70"/>
  <c r="T186" i="70"/>
  <c r="S186" i="70"/>
  <c r="R186" i="70"/>
  <c r="Q186" i="70"/>
  <c r="P186" i="70"/>
  <c r="O186" i="70"/>
  <c r="N186" i="70"/>
  <c r="M186" i="70"/>
  <c r="L186" i="70"/>
  <c r="K186" i="70"/>
  <c r="J186" i="70"/>
  <c r="I186" i="70"/>
  <c r="H186" i="70"/>
  <c r="G186" i="70"/>
  <c r="F186" i="70"/>
  <c r="E186" i="70"/>
  <c r="AI187" i="69"/>
  <c r="AJ187" i="69" s="1"/>
  <c r="AK187" i="69" s="1"/>
  <c r="AL187" i="69" s="1"/>
  <c r="AM187" i="69" s="1"/>
  <c r="AN187" i="69" s="1"/>
  <c r="AO187" i="69" s="1"/>
  <c r="AP187" i="69" s="1"/>
  <c r="AQ187" i="69" s="1"/>
  <c r="AR187" i="69" s="1"/>
  <c r="AS187" i="69" s="1"/>
  <c r="AT187" i="69" s="1"/>
  <c r="AU187" i="69" s="1"/>
  <c r="AV187" i="69" s="1"/>
  <c r="AW187" i="69" s="1"/>
  <c r="AX187" i="69" s="1"/>
  <c r="AY187" i="69" s="1"/>
  <c r="AZ187" i="69" s="1"/>
  <c r="BA187" i="69" s="1"/>
  <c r="BB187" i="69" s="1"/>
  <c r="AH187" i="69"/>
  <c r="AG187" i="69"/>
  <c r="AF187" i="69"/>
  <c r="AE187" i="69"/>
  <c r="AD187" i="69"/>
  <c r="AC187" i="69"/>
  <c r="AB187" i="69"/>
  <c r="AA187" i="69"/>
  <c r="Z187" i="69"/>
  <c r="Y187" i="69"/>
  <c r="X187" i="69"/>
  <c r="W187" i="69"/>
  <c r="V187" i="69"/>
  <c r="U187" i="69"/>
  <c r="T187" i="69"/>
  <c r="S187" i="69"/>
  <c r="R187" i="69"/>
  <c r="Q187" i="69"/>
  <c r="P187" i="69"/>
  <c r="O187" i="69"/>
  <c r="N187" i="69"/>
  <c r="M187" i="69"/>
  <c r="L187" i="69"/>
  <c r="K187" i="69"/>
  <c r="J187" i="69"/>
  <c r="I187" i="69"/>
  <c r="H187" i="69"/>
  <c r="G187" i="69"/>
  <c r="F187" i="69"/>
  <c r="E187" i="69"/>
  <c r="AI186" i="69"/>
  <c r="AJ186" i="69" s="1"/>
  <c r="AK186" i="69" s="1"/>
  <c r="AL186" i="69" s="1"/>
  <c r="AM186" i="69" s="1"/>
  <c r="AN186" i="69" s="1"/>
  <c r="AO186" i="69" s="1"/>
  <c r="AP186" i="69" s="1"/>
  <c r="AQ186" i="69" s="1"/>
  <c r="AR186" i="69" s="1"/>
  <c r="AS186" i="69" s="1"/>
  <c r="AT186" i="69" s="1"/>
  <c r="AU186" i="69" s="1"/>
  <c r="AV186" i="69" s="1"/>
  <c r="AW186" i="69" s="1"/>
  <c r="AX186" i="69" s="1"/>
  <c r="AY186" i="69" s="1"/>
  <c r="AZ186" i="69" s="1"/>
  <c r="BA186" i="69" s="1"/>
  <c r="BB186" i="69" s="1"/>
  <c r="AH186" i="69"/>
  <c r="AG186" i="69"/>
  <c r="AF186" i="69"/>
  <c r="AE186" i="69"/>
  <c r="AD186" i="69"/>
  <c r="AC186" i="69"/>
  <c r="AB186" i="69"/>
  <c r="AA186" i="69"/>
  <c r="Z186" i="69"/>
  <c r="Y186" i="69"/>
  <c r="X186" i="69"/>
  <c r="W186" i="69"/>
  <c r="V186" i="69"/>
  <c r="U186" i="69"/>
  <c r="T186" i="69"/>
  <c r="S186" i="69"/>
  <c r="R186" i="69"/>
  <c r="Q186" i="69"/>
  <c r="P186" i="69"/>
  <c r="O186" i="69"/>
  <c r="N186" i="69"/>
  <c r="M186" i="69"/>
  <c r="L186" i="69"/>
  <c r="K186" i="69"/>
  <c r="J186" i="69"/>
  <c r="I186" i="69"/>
  <c r="H186" i="69"/>
  <c r="G186" i="69"/>
  <c r="F186" i="69"/>
  <c r="E186" i="69"/>
  <c r="AI187" i="68"/>
  <c r="AJ187" i="68" s="1"/>
  <c r="AK187" i="68" s="1"/>
  <c r="AL187" i="68" s="1"/>
  <c r="AM187" i="68" s="1"/>
  <c r="AN187" i="68" s="1"/>
  <c r="AO187" i="68" s="1"/>
  <c r="AP187" i="68" s="1"/>
  <c r="AQ187" i="68" s="1"/>
  <c r="AR187" i="68" s="1"/>
  <c r="AS187" i="68" s="1"/>
  <c r="AT187" i="68" s="1"/>
  <c r="AU187" i="68" s="1"/>
  <c r="AV187" i="68" s="1"/>
  <c r="AW187" i="68" s="1"/>
  <c r="AX187" i="68" s="1"/>
  <c r="AY187" i="68" s="1"/>
  <c r="AZ187" i="68" s="1"/>
  <c r="BA187" i="68" s="1"/>
  <c r="BB187" i="68" s="1"/>
  <c r="AH187" i="68"/>
  <c r="AG187" i="68"/>
  <c r="AF187" i="68"/>
  <c r="AE187" i="68"/>
  <c r="AD187" i="68"/>
  <c r="AC187" i="68"/>
  <c r="AB187" i="68"/>
  <c r="AA187" i="68"/>
  <c r="Z187" i="68"/>
  <c r="Y187" i="68"/>
  <c r="X187" i="68"/>
  <c r="W187" i="68"/>
  <c r="V187" i="68"/>
  <c r="U187" i="68"/>
  <c r="T187" i="68"/>
  <c r="S187" i="68"/>
  <c r="R187" i="68"/>
  <c r="Q187" i="68"/>
  <c r="P187" i="68"/>
  <c r="O187" i="68"/>
  <c r="N187" i="68"/>
  <c r="M187" i="68"/>
  <c r="L187" i="68"/>
  <c r="K187" i="68"/>
  <c r="J187" i="68"/>
  <c r="I187" i="68"/>
  <c r="H187" i="68"/>
  <c r="G187" i="68"/>
  <c r="F187" i="68"/>
  <c r="E187" i="68"/>
  <c r="AI186" i="68"/>
  <c r="AJ186" i="68" s="1"/>
  <c r="AK186" i="68" s="1"/>
  <c r="AL186" i="68" s="1"/>
  <c r="AM186" i="68" s="1"/>
  <c r="AN186" i="68" s="1"/>
  <c r="AO186" i="68" s="1"/>
  <c r="AP186" i="68" s="1"/>
  <c r="AQ186" i="68" s="1"/>
  <c r="AR186" i="68" s="1"/>
  <c r="AS186" i="68" s="1"/>
  <c r="AT186" i="68" s="1"/>
  <c r="AU186" i="68" s="1"/>
  <c r="AV186" i="68" s="1"/>
  <c r="AW186" i="68" s="1"/>
  <c r="AX186" i="68" s="1"/>
  <c r="AY186" i="68" s="1"/>
  <c r="AZ186" i="68" s="1"/>
  <c r="BA186" i="68" s="1"/>
  <c r="BB186" i="68" s="1"/>
  <c r="AH186" i="68"/>
  <c r="AG186" i="68"/>
  <c r="AF186" i="68"/>
  <c r="AE186" i="68"/>
  <c r="AD186" i="68"/>
  <c r="AC186" i="68"/>
  <c r="AB186" i="68"/>
  <c r="AA186" i="68"/>
  <c r="Z186" i="68"/>
  <c r="Y186" i="68"/>
  <c r="X186" i="68"/>
  <c r="W186" i="68"/>
  <c r="V186" i="68"/>
  <c r="U186" i="68"/>
  <c r="T186" i="68"/>
  <c r="S186" i="68"/>
  <c r="R186" i="68"/>
  <c r="Q186" i="68"/>
  <c r="P186" i="68"/>
  <c r="O186" i="68"/>
  <c r="N186" i="68"/>
  <c r="M186" i="68"/>
  <c r="L186" i="68"/>
  <c r="K186" i="68"/>
  <c r="J186" i="68"/>
  <c r="I186" i="68"/>
  <c r="H186" i="68"/>
  <c r="G186" i="68"/>
  <c r="F186" i="68"/>
  <c r="E186" i="68"/>
  <c r="AJ187" i="67"/>
  <c r="AK187" i="67" s="1"/>
  <c r="AL187" i="67" s="1"/>
  <c r="AM187" i="67" s="1"/>
  <c r="AN187" i="67" s="1"/>
  <c r="AO187" i="67" s="1"/>
  <c r="AP187" i="67" s="1"/>
  <c r="AQ187" i="67" s="1"/>
  <c r="AR187" i="67" s="1"/>
  <c r="AS187" i="67" s="1"/>
  <c r="AT187" i="67" s="1"/>
  <c r="AU187" i="67" s="1"/>
  <c r="AV187" i="67" s="1"/>
  <c r="AW187" i="67" s="1"/>
  <c r="AX187" i="67" s="1"/>
  <c r="AY187" i="67" s="1"/>
  <c r="AZ187" i="67" s="1"/>
  <c r="BA187" i="67" s="1"/>
  <c r="BB187" i="67" s="1"/>
  <c r="AI187" i="67"/>
  <c r="AH187" i="67"/>
  <c r="AG187" i="67"/>
  <c r="AF187" i="67"/>
  <c r="AE187" i="67"/>
  <c r="AD187" i="67"/>
  <c r="AC187" i="67"/>
  <c r="AB187" i="67"/>
  <c r="AA187" i="67"/>
  <c r="Z187" i="67"/>
  <c r="Y187" i="67"/>
  <c r="X187" i="67"/>
  <c r="W187" i="67"/>
  <c r="V187" i="67"/>
  <c r="U187" i="67"/>
  <c r="T187" i="67"/>
  <c r="S187" i="67"/>
  <c r="R187" i="67"/>
  <c r="Q187" i="67"/>
  <c r="P187" i="67"/>
  <c r="O187" i="67"/>
  <c r="N187" i="67"/>
  <c r="M187" i="67"/>
  <c r="L187" i="67"/>
  <c r="K187" i="67"/>
  <c r="J187" i="67"/>
  <c r="I187" i="67"/>
  <c r="H187" i="67"/>
  <c r="G187" i="67"/>
  <c r="F187" i="67"/>
  <c r="E187" i="67"/>
  <c r="AI186" i="67"/>
  <c r="AJ186" i="67" s="1"/>
  <c r="AK186" i="67" s="1"/>
  <c r="AL186" i="67" s="1"/>
  <c r="AM186" i="67" s="1"/>
  <c r="AN186" i="67" s="1"/>
  <c r="AO186" i="67" s="1"/>
  <c r="AP186" i="67" s="1"/>
  <c r="AQ186" i="67" s="1"/>
  <c r="AR186" i="67" s="1"/>
  <c r="AS186" i="67" s="1"/>
  <c r="AT186" i="67" s="1"/>
  <c r="AU186" i="67" s="1"/>
  <c r="AV186" i="67" s="1"/>
  <c r="AW186" i="67" s="1"/>
  <c r="AX186" i="67" s="1"/>
  <c r="AY186" i="67" s="1"/>
  <c r="AZ186" i="67" s="1"/>
  <c r="BA186" i="67" s="1"/>
  <c r="BB186" i="67" s="1"/>
  <c r="AH186" i="67"/>
  <c r="AG186" i="67"/>
  <c r="AF186" i="67"/>
  <c r="AE186" i="67"/>
  <c r="AD186" i="67"/>
  <c r="AC186" i="67"/>
  <c r="AB186" i="67"/>
  <c r="AA186" i="67"/>
  <c r="Z186" i="67"/>
  <c r="Y186" i="67"/>
  <c r="X186" i="67"/>
  <c r="W186" i="67"/>
  <c r="V186" i="67"/>
  <c r="U186" i="67"/>
  <c r="T186" i="67"/>
  <c r="S186" i="67"/>
  <c r="R186" i="67"/>
  <c r="Q186" i="67"/>
  <c r="P186" i="67"/>
  <c r="O186" i="67"/>
  <c r="N186" i="67"/>
  <c r="M186" i="67"/>
  <c r="L186" i="67"/>
  <c r="K186" i="67"/>
  <c r="J186" i="67"/>
  <c r="I186" i="67"/>
  <c r="H186" i="67"/>
  <c r="G186" i="67"/>
  <c r="F186" i="67"/>
  <c r="E186" i="67"/>
  <c r="AI187" i="63"/>
  <c r="AJ187" i="63" s="1"/>
  <c r="AK187" i="63" s="1"/>
  <c r="AL187" i="63" s="1"/>
  <c r="AM187" i="63" s="1"/>
  <c r="AN187" i="63" s="1"/>
  <c r="AO187" i="63" s="1"/>
  <c r="AP187" i="63" s="1"/>
  <c r="AQ187" i="63" s="1"/>
  <c r="AR187" i="63" s="1"/>
  <c r="AS187" i="63" s="1"/>
  <c r="AT187" i="63" s="1"/>
  <c r="AU187" i="63" s="1"/>
  <c r="AV187" i="63" s="1"/>
  <c r="AW187" i="63" s="1"/>
  <c r="AX187" i="63" s="1"/>
  <c r="AY187" i="63" s="1"/>
  <c r="AZ187" i="63" s="1"/>
  <c r="BA187" i="63" s="1"/>
  <c r="BB187" i="63" s="1"/>
  <c r="AH187" i="63"/>
  <c r="AG187" i="63"/>
  <c r="AF187" i="63"/>
  <c r="AE187" i="63"/>
  <c r="AD187" i="63"/>
  <c r="AC187" i="63"/>
  <c r="AB187" i="63"/>
  <c r="AA187" i="63"/>
  <c r="Z187" i="63"/>
  <c r="Y187" i="63"/>
  <c r="X187" i="63"/>
  <c r="W187" i="63"/>
  <c r="V187" i="63"/>
  <c r="U187" i="63"/>
  <c r="T187" i="63"/>
  <c r="S187" i="63"/>
  <c r="R187" i="63"/>
  <c r="Q187" i="63"/>
  <c r="P187" i="63"/>
  <c r="O187" i="63"/>
  <c r="N187" i="63"/>
  <c r="M187" i="63"/>
  <c r="L187" i="63"/>
  <c r="K187" i="63"/>
  <c r="J187" i="63"/>
  <c r="I187" i="63"/>
  <c r="H187" i="63"/>
  <c r="G187" i="63"/>
  <c r="F187" i="63"/>
  <c r="E187" i="63"/>
  <c r="AI186" i="63"/>
  <c r="AJ186" i="63" s="1"/>
  <c r="AK186" i="63" s="1"/>
  <c r="AL186" i="63" s="1"/>
  <c r="AM186" i="63" s="1"/>
  <c r="AN186" i="63" s="1"/>
  <c r="AO186" i="63" s="1"/>
  <c r="AP186" i="63" s="1"/>
  <c r="AQ186" i="63" s="1"/>
  <c r="AR186" i="63" s="1"/>
  <c r="AS186" i="63" s="1"/>
  <c r="AT186" i="63" s="1"/>
  <c r="AU186" i="63" s="1"/>
  <c r="AV186" i="63" s="1"/>
  <c r="AW186" i="63" s="1"/>
  <c r="AX186" i="63" s="1"/>
  <c r="AY186" i="63" s="1"/>
  <c r="AZ186" i="63" s="1"/>
  <c r="BA186" i="63" s="1"/>
  <c r="BB186" i="63" s="1"/>
  <c r="AH186" i="63"/>
  <c r="AG186" i="63"/>
  <c r="AF186" i="63"/>
  <c r="AE186" i="63"/>
  <c r="AD186" i="63"/>
  <c r="AC186" i="63"/>
  <c r="AB186" i="63"/>
  <c r="AA186" i="63"/>
  <c r="Z186" i="63"/>
  <c r="Y186" i="63"/>
  <c r="X186" i="63"/>
  <c r="W186" i="63"/>
  <c r="V186" i="63"/>
  <c r="U186" i="63"/>
  <c r="T186" i="63"/>
  <c r="S186" i="63"/>
  <c r="R186" i="63"/>
  <c r="Q186" i="63"/>
  <c r="P186" i="63"/>
  <c r="O186" i="63"/>
  <c r="N186" i="63"/>
  <c r="M186" i="63"/>
  <c r="L186" i="63"/>
  <c r="K186" i="63"/>
  <c r="J186" i="63"/>
  <c r="I186" i="63"/>
  <c r="H186" i="63"/>
  <c r="G186" i="63"/>
  <c r="F186" i="63"/>
  <c r="K186" i="88"/>
  <c r="L186" i="88"/>
  <c r="M186" i="88"/>
  <c r="N186" i="88"/>
  <c r="O186" i="88"/>
  <c r="P186" i="88"/>
  <c r="Q186" i="88"/>
  <c r="R186" i="88"/>
  <c r="S186" i="88"/>
  <c r="T186" i="88"/>
  <c r="U186" i="88"/>
  <c r="V186" i="88"/>
  <c r="W186" i="88"/>
  <c r="X186" i="88"/>
  <c r="Y186" i="88"/>
  <c r="Z186" i="88"/>
  <c r="AA186" i="88"/>
  <c r="AB186" i="88"/>
  <c r="AC186" i="88"/>
  <c r="AD186" i="88"/>
  <c r="AE186" i="88"/>
  <c r="AF186" i="88"/>
  <c r="AG186" i="88"/>
  <c r="AH186" i="88"/>
  <c r="AI186" i="88"/>
  <c r="AJ186" i="88"/>
  <c r="AK186" i="88"/>
  <c r="AL186" i="88" s="1"/>
  <c r="AM186" i="88" s="1"/>
  <c r="AN186" i="88" s="1"/>
  <c r="AO186" i="88" s="1"/>
  <c r="AP186" i="88" s="1"/>
  <c r="AQ186" i="88" s="1"/>
  <c r="AR186" i="88" s="1"/>
  <c r="AS186" i="88" s="1"/>
  <c r="AT186" i="88" s="1"/>
  <c r="AU186" i="88" s="1"/>
  <c r="AV186" i="88" s="1"/>
  <c r="AW186" i="88" s="1"/>
  <c r="AX186" i="88" s="1"/>
  <c r="AY186" i="88" s="1"/>
  <c r="AZ186" i="88" s="1"/>
  <c r="BA186" i="88" s="1"/>
  <c r="BB186" i="88" s="1"/>
  <c r="K187" i="88"/>
  <c r="L187" i="88"/>
  <c r="M187" i="88"/>
  <c r="N187" i="88"/>
  <c r="O187" i="88"/>
  <c r="P187" i="88"/>
  <c r="Q187" i="88"/>
  <c r="R187" i="88"/>
  <c r="S187" i="88"/>
  <c r="T187" i="88"/>
  <c r="U187" i="88"/>
  <c r="V187" i="88"/>
  <c r="W187" i="88"/>
  <c r="X187" i="88"/>
  <c r="Y187" i="88"/>
  <c r="Z187" i="88"/>
  <c r="AA187" i="88"/>
  <c r="AB187" i="88"/>
  <c r="AC187" i="88"/>
  <c r="AD187" i="88"/>
  <c r="AE187" i="88"/>
  <c r="AF187" i="88"/>
  <c r="AG187" i="88"/>
  <c r="AH187" i="88"/>
  <c r="AI187" i="88"/>
  <c r="AJ187" i="88" s="1"/>
  <c r="AK187" i="88" s="1"/>
  <c r="AL187" i="88" s="1"/>
  <c r="AM187" i="88" s="1"/>
  <c r="AN187" i="88" s="1"/>
  <c r="AO187" i="88" s="1"/>
  <c r="AP187" i="88" s="1"/>
  <c r="AQ187" i="88" s="1"/>
  <c r="AR187" i="88" s="1"/>
  <c r="AS187" i="88" s="1"/>
  <c r="AT187" i="88" s="1"/>
  <c r="AU187" i="88" s="1"/>
  <c r="AV187" i="88" s="1"/>
  <c r="AW187" i="88" s="1"/>
  <c r="AX187" i="88" s="1"/>
  <c r="AY187" i="88" s="1"/>
  <c r="AZ187" i="88" s="1"/>
  <c r="BA187" i="88" s="1"/>
  <c r="BB187" i="88" s="1"/>
  <c r="J186" i="88"/>
  <c r="J187" i="88"/>
  <c r="F186" i="88"/>
  <c r="G186" i="88"/>
  <c r="H186" i="88"/>
  <c r="I186" i="88"/>
  <c r="F187" i="88"/>
  <c r="G187" i="88"/>
  <c r="H187" i="88"/>
  <c r="I187" i="88"/>
  <c r="E187" i="88"/>
  <c r="E186" i="88"/>
  <c r="AP100" i="70" l="1"/>
  <c r="Z89" i="70"/>
  <c r="AQ87" i="70"/>
  <c r="AZ75" i="75"/>
  <c r="BA75" i="75"/>
  <c r="BB75" i="75"/>
  <c r="AZ75" i="74"/>
  <c r="BA75" i="74"/>
  <c r="BB75" i="74"/>
  <c r="AZ75" i="73"/>
  <c r="BA75" i="73"/>
  <c r="BB75" i="73"/>
  <c r="AZ75" i="72"/>
  <c r="BA75" i="72"/>
  <c r="BB75" i="72"/>
  <c r="AZ75" i="71"/>
  <c r="BA75" i="71"/>
  <c r="BB75" i="71"/>
  <c r="AZ75" i="70"/>
  <c r="BA75" i="70"/>
  <c r="BB75" i="70"/>
  <c r="AZ75" i="69"/>
  <c r="BA75" i="69"/>
  <c r="BB75" i="69"/>
  <c r="AB52" i="81"/>
  <c r="AF52" i="81" s="1"/>
  <c r="AJ52" i="81" s="1"/>
  <c r="AN52" i="81" s="1"/>
  <c r="AR52" i="81" s="1"/>
  <c r="AV52" i="81" s="1"/>
  <c r="Z52" i="81"/>
  <c r="AD52" i="81" s="1"/>
  <c r="AH52" i="81" s="1"/>
  <c r="AL52" i="81" s="1"/>
  <c r="AP52" i="81" s="1"/>
  <c r="AT52" i="81" s="1"/>
  <c r="AX52" i="81" s="1"/>
  <c r="Y52" i="81"/>
  <c r="AC52" i="81" s="1"/>
  <c r="AG52" i="81" s="1"/>
  <c r="AK52" i="81" s="1"/>
  <c r="AO52" i="81" s="1"/>
  <c r="AS52" i="81" s="1"/>
  <c r="AW52" i="81" s="1"/>
  <c r="X52" i="81"/>
  <c r="W52" i="81"/>
  <c r="AA52" i="81" s="1"/>
  <c r="AE52" i="81" s="1"/>
  <c r="AI52" i="81" s="1"/>
  <c r="AM52" i="81" s="1"/>
  <c r="AQ52" i="81" s="1"/>
  <c r="AU52" i="81" s="1"/>
  <c r="AY52" i="81" s="1"/>
  <c r="U52" i="81"/>
  <c r="T52" i="81"/>
  <c r="S52" i="81"/>
  <c r="R52" i="81"/>
  <c r="P52" i="81"/>
  <c r="O52" i="81"/>
  <c r="N52" i="81"/>
  <c r="M52" i="81"/>
  <c r="K52" i="81"/>
  <c r="J52" i="81"/>
  <c r="I52" i="81"/>
  <c r="H52" i="81"/>
  <c r="F52" i="81"/>
  <c r="E52" i="81"/>
  <c r="D52" i="81"/>
  <c r="C52" i="81"/>
  <c r="BB82" i="75"/>
  <c r="BB83" i="75" s="1"/>
  <c r="AU82" i="75"/>
  <c r="AU83" i="75" s="1"/>
  <c r="AT82" i="75"/>
  <c r="AT83" i="75" s="1"/>
  <c r="AM82" i="75"/>
  <c r="AM83" i="75" s="1"/>
  <c r="AL82" i="75"/>
  <c r="AL83" i="75" s="1"/>
  <c r="AE82" i="75"/>
  <c r="AE83" i="75" s="1"/>
  <c r="AD82" i="75"/>
  <c r="AD83" i="75" s="1"/>
  <c r="BA82" i="75"/>
  <c r="BA83" i="75" s="1"/>
  <c r="AZ82" i="75"/>
  <c r="AZ83" i="75" s="1"/>
  <c r="AY82" i="75"/>
  <c r="AY83" i="75" s="1"/>
  <c r="AX82" i="75"/>
  <c r="AX83" i="75" s="1"/>
  <c r="AW82" i="75"/>
  <c r="AW83" i="75" s="1"/>
  <c r="AV82" i="75"/>
  <c r="AV83" i="75" s="1"/>
  <c r="AS82" i="75"/>
  <c r="AS83" i="75" s="1"/>
  <c r="AR82" i="75"/>
  <c r="AR83" i="75" s="1"/>
  <c r="AQ82" i="75"/>
  <c r="AQ83" i="75" s="1"/>
  <c r="AP82" i="75"/>
  <c r="AP83" i="75" s="1"/>
  <c r="AO82" i="75"/>
  <c r="AO83" i="75" s="1"/>
  <c r="AN82" i="75"/>
  <c r="AN83" i="75" s="1"/>
  <c r="AK82" i="75"/>
  <c r="AK83" i="75" s="1"/>
  <c r="AJ82" i="75"/>
  <c r="AJ83" i="75" s="1"/>
  <c r="AI82" i="75"/>
  <c r="AI83" i="75" s="1"/>
  <c r="AH82" i="75"/>
  <c r="AH83" i="75" s="1"/>
  <c r="AG82" i="75"/>
  <c r="AG83" i="75" s="1"/>
  <c r="AF82" i="75"/>
  <c r="AF83" i="75" s="1"/>
  <c r="AC82" i="75"/>
  <c r="AC83" i="75" s="1"/>
  <c r="AB82" i="75"/>
  <c r="AB83" i="75" s="1"/>
  <c r="AA81" i="75"/>
  <c r="AA82" i="75" s="1"/>
  <c r="BB106" i="75" s="1"/>
  <c r="Z81" i="75"/>
  <c r="Z82" i="75" s="1"/>
  <c r="AS105" i="75" s="1"/>
  <c r="Y81" i="75"/>
  <c r="Y82" i="75" s="1"/>
  <c r="AW104" i="75" s="1"/>
  <c r="X81" i="75"/>
  <c r="X82" i="75" s="1"/>
  <c r="BB103" i="75" s="1"/>
  <c r="W81" i="75"/>
  <c r="W82" i="75" s="1"/>
  <c r="V81" i="75"/>
  <c r="V82" i="75" s="1"/>
  <c r="U81" i="75"/>
  <c r="U82" i="75" s="1"/>
  <c r="AY100" i="75" s="1"/>
  <c r="T81" i="75"/>
  <c r="T82" i="75" s="1"/>
  <c r="AV99" i="75" s="1"/>
  <c r="S81" i="75"/>
  <c r="S82" i="75" s="1"/>
  <c r="AT98" i="75" s="1"/>
  <c r="R81" i="75"/>
  <c r="R82" i="75" s="1"/>
  <c r="AS97" i="75" s="1"/>
  <c r="Q81" i="75"/>
  <c r="Q82" i="75" s="1"/>
  <c r="AS96" i="75" s="1"/>
  <c r="P81" i="75"/>
  <c r="P82" i="75" s="1"/>
  <c r="AT95" i="75" s="1"/>
  <c r="O81" i="75"/>
  <c r="O82" i="75" s="1"/>
  <c r="N81" i="75"/>
  <c r="N82" i="75" s="1"/>
  <c r="M81" i="75"/>
  <c r="M82" i="75" s="1"/>
  <c r="AQ92" i="75" s="1"/>
  <c r="L81" i="75"/>
  <c r="L82" i="75" s="1"/>
  <c r="AV91" i="75" s="1"/>
  <c r="K81" i="75"/>
  <c r="K82" i="75" s="1"/>
  <c r="BB90" i="75" s="1"/>
  <c r="J81" i="75"/>
  <c r="J82" i="75" s="1"/>
  <c r="AW89" i="75" s="1"/>
  <c r="I81" i="75"/>
  <c r="I82" i="75" s="1"/>
  <c r="AS88" i="75" s="1"/>
  <c r="H81" i="75"/>
  <c r="H82" i="75" s="1"/>
  <c r="BB87" i="75" s="1"/>
  <c r="G81" i="75"/>
  <c r="G82" i="75" s="1"/>
  <c r="AZ86" i="75" s="1"/>
  <c r="F81" i="75"/>
  <c r="F82" i="75" s="1"/>
  <c r="E81" i="75"/>
  <c r="E82" i="75" s="1"/>
  <c r="AY84" i="75" s="1"/>
  <c r="AW83" i="74"/>
  <c r="AV83" i="74"/>
  <c r="AY82" i="74"/>
  <c r="AY83" i="74" s="1"/>
  <c r="AX82" i="74"/>
  <c r="AX83" i="74" s="1"/>
  <c r="AW82" i="74"/>
  <c r="AV82" i="74"/>
  <c r="AQ82" i="74"/>
  <c r="AQ83" i="74" s="1"/>
  <c r="AP82" i="74"/>
  <c r="AP83" i="74" s="1"/>
  <c r="AO82" i="74"/>
  <c r="AO83" i="74" s="1"/>
  <c r="AN82" i="74"/>
  <c r="AN83" i="74" s="1"/>
  <c r="AI82" i="74"/>
  <c r="AI83" i="74" s="1"/>
  <c r="AH82" i="74"/>
  <c r="AH83" i="74" s="1"/>
  <c r="AG82" i="74"/>
  <c r="AG83" i="74" s="1"/>
  <c r="AF82" i="74"/>
  <c r="AF83" i="74" s="1"/>
  <c r="X82" i="74"/>
  <c r="BB82" i="74"/>
  <c r="BB83" i="74" s="1"/>
  <c r="BA82" i="74"/>
  <c r="BA83" i="74" s="1"/>
  <c r="AZ82" i="74"/>
  <c r="AZ83" i="74" s="1"/>
  <c r="AU82" i="74"/>
  <c r="AU83" i="74" s="1"/>
  <c r="AT82" i="74"/>
  <c r="AT83" i="74" s="1"/>
  <c r="AS82" i="74"/>
  <c r="AS83" i="74" s="1"/>
  <c r="AR82" i="74"/>
  <c r="AR83" i="74" s="1"/>
  <c r="AM82" i="74"/>
  <c r="AM83" i="74" s="1"/>
  <c r="AL82" i="74"/>
  <c r="AL83" i="74" s="1"/>
  <c r="AK82" i="74"/>
  <c r="AK83" i="74" s="1"/>
  <c r="AJ82" i="74"/>
  <c r="AJ83" i="74" s="1"/>
  <c r="AE82" i="74"/>
  <c r="AE83" i="74" s="1"/>
  <c r="AD82" i="74"/>
  <c r="AD83" i="74" s="1"/>
  <c r="AC82" i="74"/>
  <c r="AC83" i="74" s="1"/>
  <c r="AB82" i="74"/>
  <c r="AB83" i="74" s="1"/>
  <c r="AA81" i="74"/>
  <c r="AA82" i="74" s="1"/>
  <c r="Z81" i="74"/>
  <c r="Z82" i="74" s="1"/>
  <c r="Y81" i="74"/>
  <c r="Y82" i="74" s="1"/>
  <c r="X81" i="74"/>
  <c r="W81" i="74"/>
  <c r="W82" i="74" s="1"/>
  <c r="AT102" i="74" s="1"/>
  <c r="V81" i="74"/>
  <c r="V82" i="74" s="1"/>
  <c r="BA101" i="74" s="1"/>
  <c r="U81" i="74"/>
  <c r="U82" i="74" s="1"/>
  <c r="AW100" i="74" s="1"/>
  <c r="T81" i="74"/>
  <c r="T82" i="74" s="1"/>
  <c r="AT99" i="74" s="1"/>
  <c r="S81" i="74"/>
  <c r="S82" i="74" s="1"/>
  <c r="R81" i="74"/>
  <c r="R82" i="74" s="1"/>
  <c r="V97" i="74" s="1"/>
  <c r="Q81" i="74"/>
  <c r="Q82" i="74" s="1"/>
  <c r="AT96" i="74" s="1"/>
  <c r="P81" i="74"/>
  <c r="P82" i="74" s="1"/>
  <c r="O81" i="74"/>
  <c r="O82" i="74" s="1"/>
  <c r="Y94" i="74" s="1"/>
  <c r="N81" i="74"/>
  <c r="N82" i="74" s="1"/>
  <c r="AW93" i="74" s="1"/>
  <c r="M81" i="74"/>
  <c r="M82" i="74" s="1"/>
  <c r="BA92" i="74" s="1"/>
  <c r="L81" i="74"/>
  <c r="L82" i="74" s="1"/>
  <c r="AT91" i="74" s="1"/>
  <c r="K81" i="74"/>
  <c r="K82" i="74" s="1"/>
  <c r="J81" i="74"/>
  <c r="J82" i="74" s="1"/>
  <c r="Z89" i="74" s="1"/>
  <c r="I81" i="74"/>
  <c r="I82" i="74" s="1"/>
  <c r="AH88" i="74" s="1"/>
  <c r="H81" i="74"/>
  <c r="H82" i="74" s="1"/>
  <c r="G81" i="74"/>
  <c r="G82" i="74" s="1"/>
  <c r="AX86" i="74" s="1"/>
  <c r="F81" i="74"/>
  <c r="F82" i="74" s="1"/>
  <c r="AQ85" i="74" s="1"/>
  <c r="E81" i="74"/>
  <c r="E82" i="74" s="1"/>
  <c r="AW84" i="74" s="1"/>
  <c r="AX82" i="73"/>
  <c r="AX83" i="73" s="1"/>
  <c r="AP82" i="73"/>
  <c r="AP83" i="73" s="1"/>
  <c r="AH82" i="73"/>
  <c r="AH83" i="73" s="1"/>
  <c r="BB82" i="73"/>
  <c r="BB83" i="73" s="1"/>
  <c r="BA82" i="73"/>
  <c r="BA83" i="73" s="1"/>
  <c r="AZ82" i="73"/>
  <c r="AZ83" i="73" s="1"/>
  <c r="AY82" i="73"/>
  <c r="AY83" i="73" s="1"/>
  <c r="AW82" i="73"/>
  <c r="AW83" i="73" s="1"/>
  <c r="AV82" i="73"/>
  <c r="AV83" i="73" s="1"/>
  <c r="AU82" i="73"/>
  <c r="AU83" i="73" s="1"/>
  <c r="AT82" i="73"/>
  <c r="AT83" i="73" s="1"/>
  <c r="AS82" i="73"/>
  <c r="AS83" i="73" s="1"/>
  <c r="AR82" i="73"/>
  <c r="AR83" i="73" s="1"/>
  <c r="AQ82" i="73"/>
  <c r="AQ83" i="73" s="1"/>
  <c r="AO82" i="73"/>
  <c r="AO83" i="73" s="1"/>
  <c r="AN82" i="73"/>
  <c r="AN83" i="73" s="1"/>
  <c r="AM82" i="73"/>
  <c r="AM83" i="73" s="1"/>
  <c r="AL82" i="73"/>
  <c r="AL83" i="73" s="1"/>
  <c r="AK82" i="73"/>
  <c r="AK83" i="73" s="1"/>
  <c r="AJ82" i="73"/>
  <c r="AJ83" i="73" s="1"/>
  <c r="AI82" i="73"/>
  <c r="AI83" i="73" s="1"/>
  <c r="AG82" i="73"/>
  <c r="AG83" i="73" s="1"/>
  <c r="AF82" i="73"/>
  <c r="AF83" i="73" s="1"/>
  <c r="AE82" i="73"/>
  <c r="AE83" i="73" s="1"/>
  <c r="AD82" i="73"/>
  <c r="AD83" i="73" s="1"/>
  <c r="AC82" i="73"/>
  <c r="AC83" i="73" s="1"/>
  <c r="AB82" i="73"/>
  <c r="AB83" i="73" s="1"/>
  <c r="AA81" i="73"/>
  <c r="AA82" i="73" s="1"/>
  <c r="AX106" i="73" s="1"/>
  <c r="Z81" i="73"/>
  <c r="Z82" i="73" s="1"/>
  <c r="Y81" i="73"/>
  <c r="Y82" i="73" s="1"/>
  <c r="AS104" i="73" s="1"/>
  <c r="X81" i="73"/>
  <c r="X82" i="73" s="1"/>
  <c r="W81" i="73"/>
  <c r="W82" i="73" s="1"/>
  <c r="AR102" i="73" s="1"/>
  <c r="V81" i="73"/>
  <c r="V82" i="73" s="1"/>
  <c r="AY101" i="73" s="1"/>
  <c r="U81" i="73"/>
  <c r="U82" i="73" s="1"/>
  <c r="AU100" i="73" s="1"/>
  <c r="T81" i="73"/>
  <c r="T82" i="73" s="1"/>
  <c r="AR99" i="73" s="1"/>
  <c r="S81" i="73"/>
  <c r="S82" i="73" s="1"/>
  <c r="BB98" i="73" s="1"/>
  <c r="R81" i="73"/>
  <c r="R82" i="73" s="1"/>
  <c r="Q81" i="73"/>
  <c r="Q82" i="73" s="1"/>
  <c r="BA96" i="73" s="1"/>
  <c r="P81" i="73"/>
  <c r="P82" i="73" s="1"/>
  <c r="BB95" i="73" s="1"/>
  <c r="O81" i="73"/>
  <c r="O82" i="73" s="1"/>
  <c r="AR94" i="73" s="1"/>
  <c r="N81" i="73"/>
  <c r="N82" i="73" s="1"/>
  <c r="AU93" i="73" s="1"/>
  <c r="M81" i="73"/>
  <c r="M82" i="73" s="1"/>
  <c r="AY92" i="73" s="1"/>
  <c r="L81" i="73"/>
  <c r="L82" i="73" s="1"/>
  <c r="K81" i="73"/>
  <c r="K82" i="73" s="1"/>
  <c r="AX90" i="73" s="1"/>
  <c r="J81" i="73"/>
  <c r="J82" i="73" s="1"/>
  <c r="AV89" i="73" s="1"/>
  <c r="I81" i="73"/>
  <c r="I82" i="73" s="1"/>
  <c r="BA88" i="73" s="1"/>
  <c r="H81" i="73"/>
  <c r="H82" i="73" s="1"/>
  <c r="AX87" i="73" s="1"/>
  <c r="G81" i="73"/>
  <c r="G82" i="73" s="1"/>
  <c r="AV86" i="73" s="1"/>
  <c r="F81" i="73"/>
  <c r="F82" i="73" s="1"/>
  <c r="AU85" i="73" s="1"/>
  <c r="E81" i="73"/>
  <c r="E82" i="73" s="1"/>
  <c r="AU84" i="73" s="1"/>
  <c r="BA82" i="72"/>
  <c r="BA83" i="72" s="1"/>
  <c r="AX82" i="72"/>
  <c r="AX83" i="72" s="1"/>
  <c r="AW82" i="72"/>
  <c r="AW83" i="72" s="1"/>
  <c r="AS82" i="72"/>
  <c r="AS83" i="72" s="1"/>
  <c r="AP82" i="72"/>
  <c r="AP83" i="72" s="1"/>
  <c r="AO82" i="72"/>
  <c r="AO83" i="72" s="1"/>
  <c r="AK82" i="72"/>
  <c r="AK83" i="72" s="1"/>
  <c r="AH82" i="72"/>
  <c r="AH83" i="72" s="1"/>
  <c r="AG82" i="72"/>
  <c r="AG83" i="72" s="1"/>
  <c r="AC82" i="72"/>
  <c r="AC83" i="72" s="1"/>
  <c r="BB82" i="72"/>
  <c r="BB83" i="72" s="1"/>
  <c r="AZ82" i="72"/>
  <c r="AZ83" i="72" s="1"/>
  <c r="AY82" i="72"/>
  <c r="AY83" i="72" s="1"/>
  <c r="AV82" i="72"/>
  <c r="AV83" i="72" s="1"/>
  <c r="AU82" i="72"/>
  <c r="AU83" i="72" s="1"/>
  <c r="AT82" i="72"/>
  <c r="AT83" i="72" s="1"/>
  <c r="AR82" i="72"/>
  <c r="AR83" i="72" s="1"/>
  <c r="AQ82" i="72"/>
  <c r="AQ83" i="72" s="1"/>
  <c r="AN82" i="72"/>
  <c r="AN83" i="72" s="1"/>
  <c r="AM82" i="72"/>
  <c r="AM83" i="72" s="1"/>
  <c r="AL82" i="72"/>
  <c r="AL83" i="72" s="1"/>
  <c r="AJ82" i="72"/>
  <c r="AJ83" i="72" s="1"/>
  <c r="AI82" i="72"/>
  <c r="AI83" i="72" s="1"/>
  <c r="AF82" i="72"/>
  <c r="AF83" i="72" s="1"/>
  <c r="AE82" i="72"/>
  <c r="AE83" i="72" s="1"/>
  <c r="AD82" i="72"/>
  <c r="AD83" i="72" s="1"/>
  <c r="AB82" i="72"/>
  <c r="AB83" i="72" s="1"/>
  <c r="AA81" i="72"/>
  <c r="AA82" i="72" s="1"/>
  <c r="AV106" i="72" s="1"/>
  <c r="Z81" i="72"/>
  <c r="Z82" i="72" s="1"/>
  <c r="Y81" i="72"/>
  <c r="Y82" i="72" s="1"/>
  <c r="X81" i="72"/>
  <c r="X82" i="72" s="1"/>
  <c r="AV103" i="72" s="1"/>
  <c r="W81" i="72"/>
  <c r="W82" i="72" s="1"/>
  <c r="BB102" i="72" s="1"/>
  <c r="V81" i="72"/>
  <c r="V82" i="72" s="1"/>
  <c r="AW101" i="72" s="1"/>
  <c r="U81" i="72"/>
  <c r="U82" i="72" s="1"/>
  <c r="T81" i="72"/>
  <c r="T82" i="72" s="1"/>
  <c r="BB99" i="72" s="1"/>
  <c r="S81" i="72"/>
  <c r="S82" i="72" s="1"/>
  <c r="AZ98" i="72" s="1"/>
  <c r="R81" i="72"/>
  <c r="R82" i="72" s="1"/>
  <c r="Q81" i="72"/>
  <c r="Q82" i="72" s="1"/>
  <c r="P81" i="72"/>
  <c r="P82" i="72" s="1"/>
  <c r="AZ95" i="72" s="1"/>
  <c r="O81" i="72"/>
  <c r="O82" i="72" s="1"/>
  <c r="BB94" i="72" s="1"/>
  <c r="N81" i="72"/>
  <c r="N82" i="72" s="1"/>
  <c r="AS93" i="72" s="1"/>
  <c r="M81" i="72"/>
  <c r="M82" i="72" s="1"/>
  <c r="L81" i="72"/>
  <c r="L82" i="72" s="1"/>
  <c r="BB91" i="72" s="1"/>
  <c r="K81" i="72"/>
  <c r="K82" i="72" s="1"/>
  <c r="AV90" i="72" s="1"/>
  <c r="J81" i="72"/>
  <c r="J82" i="72" s="1"/>
  <c r="I81" i="72"/>
  <c r="I82" i="72" s="1"/>
  <c r="H81" i="72"/>
  <c r="H82" i="72" s="1"/>
  <c r="AV87" i="72" s="1"/>
  <c r="G81" i="72"/>
  <c r="G82" i="72" s="1"/>
  <c r="AT86" i="72" s="1"/>
  <c r="F81" i="72"/>
  <c r="F82" i="72" s="1"/>
  <c r="AS85" i="72" s="1"/>
  <c r="E81" i="72"/>
  <c r="E82" i="72" s="1"/>
  <c r="BB82" i="71"/>
  <c r="BB83" i="71" s="1"/>
  <c r="BA82" i="71"/>
  <c r="BA83" i="71" s="1"/>
  <c r="AT82" i="71"/>
  <c r="AT83" i="71" s="1"/>
  <c r="AS82" i="71"/>
  <c r="AS83" i="71" s="1"/>
  <c r="AL82" i="71"/>
  <c r="AL83" i="71" s="1"/>
  <c r="AK82" i="71"/>
  <c r="AK83" i="71" s="1"/>
  <c r="AD82" i="71"/>
  <c r="AD83" i="71" s="1"/>
  <c r="AC82" i="71"/>
  <c r="AC83" i="71" s="1"/>
  <c r="AZ82" i="71"/>
  <c r="AZ83" i="71" s="1"/>
  <c r="AY82" i="71"/>
  <c r="AY83" i="71" s="1"/>
  <c r="AX82" i="71"/>
  <c r="AX83" i="71" s="1"/>
  <c r="AW82" i="71"/>
  <c r="AW83" i="71" s="1"/>
  <c r="AV82" i="71"/>
  <c r="AV83" i="71" s="1"/>
  <c r="AU82" i="71"/>
  <c r="AU83" i="71" s="1"/>
  <c r="AR82" i="71"/>
  <c r="AR83" i="71" s="1"/>
  <c r="AQ82" i="71"/>
  <c r="AQ83" i="71" s="1"/>
  <c r="AP82" i="71"/>
  <c r="AP83" i="71" s="1"/>
  <c r="AO82" i="71"/>
  <c r="AO83" i="71" s="1"/>
  <c r="AN82" i="71"/>
  <c r="AN83" i="71" s="1"/>
  <c r="AM82" i="71"/>
  <c r="AM83" i="71" s="1"/>
  <c r="AJ82" i="71"/>
  <c r="AJ83" i="71" s="1"/>
  <c r="AI82" i="71"/>
  <c r="AI83" i="71" s="1"/>
  <c r="AH82" i="71"/>
  <c r="AH83" i="71" s="1"/>
  <c r="AG82" i="71"/>
  <c r="AG83" i="71" s="1"/>
  <c r="AF82" i="71"/>
  <c r="AF83" i="71" s="1"/>
  <c r="AE82" i="71"/>
  <c r="AE83" i="71" s="1"/>
  <c r="AB82" i="71"/>
  <c r="AB83" i="71" s="1"/>
  <c r="AA81" i="71"/>
  <c r="AA82" i="71" s="1"/>
  <c r="AT106" i="71" s="1"/>
  <c r="Z81" i="71"/>
  <c r="Z82" i="71" s="1"/>
  <c r="AW105" i="71" s="1"/>
  <c r="Y81" i="71"/>
  <c r="Y82" i="71" s="1"/>
  <c r="BA104" i="71" s="1"/>
  <c r="X81" i="71"/>
  <c r="X82" i="71" s="1"/>
  <c r="AT103" i="71" s="1"/>
  <c r="W81" i="71"/>
  <c r="W82" i="71" s="1"/>
  <c r="AZ102" i="71" s="1"/>
  <c r="V81" i="71"/>
  <c r="V82" i="71" s="1"/>
  <c r="U81" i="71"/>
  <c r="U82" i="71" s="1"/>
  <c r="T81" i="71"/>
  <c r="T82" i="71" s="1"/>
  <c r="AZ99" i="71" s="1"/>
  <c r="S81" i="71"/>
  <c r="S82" i="71" s="1"/>
  <c r="AX98" i="71" s="1"/>
  <c r="R81" i="71"/>
  <c r="R82" i="71" s="1"/>
  <c r="AW97" i="71" s="1"/>
  <c r="Q81" i="71"/>
  <c r="Q82" i="71" s="1"/>
  <c r="AW96" i="71" s="1"/>
  <c r="P81" i="71"/>
  <c r="P82" i="71" s="1"/>
  <c r="AX95" i="71" s="1"/>
  <c r="O81" i="71"/>
  <c r="O82" i="71" s="1"/>
  <c r="AZ94" i="71" s="1"/>
  <c r="N81" i="71"/>
  <c r="N82" i="71" s="1"/>
  <c r="M81" i="71"/>
  <c r="M82" i="71" s="1"/>
  <c r="L81" i="71"/>
  <c r="L82" i="71" s="1"/>
  <c r="AZ91" i="71" s="1"/>
  <c r="K81" i="71"/>
  <c r="K82" i="71" s="1"/>
  <c r="AT90" i="71" s="1"/>
  <c r="J81" i="71"/>
  <c r="J82" i="71" s="1"/>
  <c r="BA89" i="71" s="1"/>
  <c r="I81" i="71"/>
  <c r="I82" i="71" s="1"/>
  <c r="AW88" i="71" s="1"/>
  <c r="H81" i="71"/>
  <c r="H82" i="71" s="1"/>
  <c r="AT87" i="71" s="1"/>
  <c r="G81" i="71"/>
  <c r="G82" i="71" s="1"/>
  <c r="AR86" i="71" s="1"/>
  <c r="F81" i="71"/>
  <c r="F82" i="71" s="1"/>
  <c r="E81" i="71"/>
  <c r="E82" i="71" s="1"/>
  <c r="BB82" i="70"/>
  <c r="BB83" i="70" s="1"/>
  <c r="AZ82" i="70"/>
  <c r="AZ83" i="70" s="1"/>
  <c r="AU82" i="70"/>
  <c r="AU83" i="70" s="1"/>
  <c r="AT82" i="70"/>
  <c r="AT83" i="70" s="1"/>
  <c r="AR82" i="70"/>
  <c r="AR83" i="70" s="1"/>
  <c r="AM82" i="70"/>
  <c r="AM83" i="70" s="1"/>
  <c r="AL82" i="70"/>
  <c r="AL83" i="70" s="1"/>
  <c r="AJ82" i="70"/>
  <c r="AJ83" i="70" s="1"/>
  <c r="AE82" i="70"/>
  <c r="AE83" i="70" s="1"/>
  <c r="AD82" i="70"/>
  <c r="AD83" i="70" s="1"/>
  <c r="AB82" i="70"/>
  <c r="AB83" i="70" s="1"/>
  <c r="BA82" i="70"/>
  <c r="BA83" i="70" s="1"/>
  <c r="AY82" i="70"/>
  <c r="AY83" i="70" s="1"/>
  <c r="AX82" i="70"/>
  <c r="AX83" i="70" s="1"/>
  <c r="AW82" i="70"/>
  <c r="AW83" i="70" s="1"/>
  <c r="AV82" i="70"/>
  <c r="AV83" i="70" s="1"/>
  <c r="AS82" i="70"/>
  <c r="AS83" i="70" s="1"/>
  <c r="AQ82" i="70"/>
  <c r="AQ83" i="70" s="1"/>
  <c r="AP82" i="70"/>
  <c r="AP83" i="70" s="1"/>
  <c r="AO82" i="70"/>
  <c r="AO83" i="70" s="1"/>
  <c r="AN82" i="70"/>
  <c r="AN83" i="70" s="1"/>
  <c r="AK82" i="70"/>
  <c r="AK83" i="70" s="1"/>
  <c r="AI82" i="70"/>
  <c r="AI83" i="70" s="1"/>
  <c r="AH82" i="70"/>
  <c r="AH83" i="70" s="1"/>
  <c r="AG82" i="70"/>
  <c r="AG83" i="70" s="1"/>
  <c r="AF82" i="70"/>
  <c r="AF83" i="70" s="1"/>
  <c r="AC82" i="70"/>
  <c r="AC83" i="70" s="1"/>
  <c r="AA81" i="70"/>
  <c r="AA82" i="70" s="1"/>
  <c r="AR106" i="70" s="1"/>
  <c r="Z81" i="70"/>
  <c r="Z82" i="70" s="1"/>
  <c r="AU105" i="70" s="1"/>
  <c r="Y81" i="70"/>
  <c r="Y82" i="70" s="1"/>
  <c r="AY104" i="70" s="1"/>
  <c r="X81" i="70"/>
  <c r="X82" i="70" s="1"/>
  <c r="AR103" i="70" s="1"/>
  <c r="W81" i="70"/>
  <c r="W82" i="70" s="1"/>
  <c r="V81" i="70"/>
  <c r="V82" i="70" s="1"/>
  <c r="U81" i="70"/>
  <c r="U82" i="70" s="1"/>
  <c r="BA100" i="70" s="1"/>
  <c r="T81" i="70"/>
  <c r="T82" i="70" s="1"/>
  <c r="T83" i="70" s="1"/>
  <c r="S81" i="70"/>
  <c r="S82" i="70" s="1"/>
  <c r="AV98" i="70" s="1"/>
  <c r="R81" i="70"/>
  <c r="R82" i="70" s="1"/>
  <c r="AU97" i="70" s="1"/>
  <c r="Q81" i="70"/>
  <c r="Q82" i="70" s="1"/>
  <c r="V96" i="70" s="1"/>
  <c r="P81" i="70"/>
  <c r="P82" i="70" s="1"/>
  <c r="AV95" i="70" s="1"/>
  <c r="O81" i="70"/>
  <c r="O82" i="70" s="1"/>
  <c r="N81" i="70"/>
  <c r="N82" i="70" s="1"/>
  <c r="AB93" i="70" s="1"/>
  <c r="M81" i="70"/>
  <c r="M82" i="70" s="1"/>
  <c r="AS92" i="70" s="1"/>
  <c r="L81" i="70"/>
  <c r="L82" i="70" s="1"/>
  <c r="M91" i="70" s="1"/>
  <c r="K81" i="70"/>
  <c r="K82" i="70" s="1"/>
  <c r="AR90" i="70" s="1"/>
  <c r="J81" i="70"/>
  <c r="J82" i="70" s="1"/>
  <c r="AY89" i="70" s="1"/>
  <c r="I81" i="70"/>
  <c r="I82" i="70" s="1"/>
  <c r="AU88" i="70" s="1"/>
  <c r="H81" i="70"/>
  <c r="H82" i="70" s="1"/>
  <c r="AR87" i="70" s="1"/>
  <c r="G81" i="70"/>
  <c r="G82" i="70" s="1"/>
  <c r="AC86" i="70" s="1"/>
  <c r="F81" i="70"/>
  <c r="F82" i="70" s="1"/>
  <c r="AZ85" i="70" s="1"/>
  <c r="E81" i="70"/>
  <c r="E82" i="70" s="1"/>
  <c r="AN84" i="70" s="1"/>
  <c r="AZ83" i="69"/>
  <c r="BB82" i="69"/>
  <c r="BB83" i="69" s="1"/>
  <c r="AZ82" i="69"/>
  <c r="AY82" i="69"/>
  <c r="AY83" i="69" s="1"/>
  <c r="AT82" i="69"/>
  <c r="AT83" i="69" s="1"/>
  <c r="AR82" i="69"/>
  <c r="AR83" i="69" s="1"/>
  <c r="AQ82" i="69"/>
  <c r="AQ83" i="69" s="1"/>
  <c r="AL82" i="69"/>
  <c r="AL83" i="69" s="1"/>
  <c r="AJ82" i="69"/>
  <c r="AJ83" i="69" s="1"/>
  <c r="AI82" i="69"/>
  <c r="AI83" i="69" s="1"/>
  <c r="AD82" i="69"/>
  <c r="AD83" i="69" s="1"/>
  <c r="AB82" i="69"/>
  <c r="AB83" i="69" s="1"/>
  <c r="BA82" i="69"/>
  <c r="BA83" i="69" s="1"/>
  <c r="AX82" i="69"/>
  <c r="AX83" i="69" s="1"/>
  <c r="AW82" i="69"/>
  <c r="AW83" i="69" s="1"/>
  <c r="AV82" i="69"/>
  <c r="AV83" i="69" s="1"/>
  <c r="AU82" i="69"/>
  <c r="AU83" i="69" s="1"/>
  <c r="AS82" i="69"/>
  <c r="AS83" i="69" s="1"/>
  <c r="AP82" i="69"/>
  <c r="AP83" i="69" s="1"/>
  <c r="AO82" i="69"/>
  <c r="AO83" i="69" s="1"/>
  <c r="AN82" i="69"/>
  <c r="AN83" i="69" s="1"/>
  <c r="AM82" i="69"/>
  <c r="AM83" i="69" s="1"/>
  <c r="AK82" i="69"/>
  <c r="AK83" i="69" s="1"/>
  <c r="AH82" i="69"/>
  <c r="AH83" i="69" s="1"/>
  <c r="AG82" i="69"/>
  <c r="AG83" i="69" s="1"/>
  <c r="AF82" i="69"/>
  <c r="AF83" i="69" s="1"/>
  <c r="AE82" i="69"/>
  <c r="AE83" i="69" s="1"/>
  <c r="AC82" i="69"/>
  <c r="AC83" i="69" s="1"/>
  <c r="AA81" i="69"/>
  <c r="AA82" i="69" s="1"/>
  <c r="Z81" i="69"/>
  <c r="Z82" i="69" s="1"/>
  <c r="AS105" i="69" s="1"/>
  <c r="Y81" i="69"/>
  <c r="Y82" i="69" s="1"/>
  <c r="AW104" i="69" s="1"/>
  <c r="X81" i="69"/>
  <c r="X82" i="69" s="1"/>
  <c r="BB103" i="69" s="1"/>
  <c r="W81" i="69"/>
  <c r="W82" i="69" s="1"/>
  <c r="AV102" i="69" s="1"/>
  <c r="V81" i="69"/>
  <c r="V82" i="69" s="1"/>
  <c r="U81" i="69"/>
  <c r="U82" i="69" s="1"/>
  <c r="AY100" i="69" s="1"/>
  <c r="T81" i="69"/>
  <c r="T82" i="69" s="1"/>
  <c r="S81" i="69"/>
  <c r="S82" i="69" s="1"/>
  <c r="R81" i="69"/>
  <c r="R82" i="69" s="1"/>
  <c r="AS97" i="69" s="1"/>
  <c r="Q81" i="69"/>
  <c r="Q82" i="69" s="1"/>
  <c r="AS96" i="69" s="1"/>
  <c r="P81" i="69"/>
  <c r="P82" i="69" s="1"/>
  <c r="AT95" i="69" s="1"/>
  <c r="O81" i="69"/>
  <c r="O82" i="69" s="1"/>
  <c r="AV94" i="69" s="1"/>
  <c r="N81" i="69"/>
  <c r="N82" i="69" s="1"/>
  <c r="M81" i="69"/>
  <c r="M82" i="69" s="1"/>
  <c r="AQ92" i="69" s="1"/>
  <c r="L81" i="69"/>
  <c r="L82" i="69" s="1"/>
  <c r="K81" i="69"/>
  <c r="K82" i="69" s="1"/>
  <c r="J81" i="69"/>
  <c r="J82" i="69" s="1"/>
  <c r="AW89" i="69" s="1"/>
  <c r="I81" i="69"/>
  <c r="I82" i="69" s="1"/>
  <c r="AS88" i="69" s="1"/>
  <c r="H81" i="69"/>
  <c r="H82" i="69" s="1"/>
  <c r="BB87" i="69" s="1"/>
  <c r="G81" i="69"/>
  <c r="G82" i="69" s="1"/>
  <c r="AZ86" i="69" s="1"/>
  <c r="F81" i="69"/>
  <c r="F82" i="69" s="1"/>
  <c r="E81" i="69"/>
  <c r="E82" i="69" s="1"/>
  <c r="AY84" i="69" s="1"/>
  <c r="AV83" i="68"/>
  <c r="AS83" i="68"/>
  <c r="BA82" i="68"/>
  <c r="BA83" i="68" s="1"/>
  <c r="AZ82" i="68"/>
  <c r="AZ83" i="68" s="1"/>
  <c r="AX82" i="68"/>
  <c r="AX83" i="68" s="1"/>
  <c r="AV82" i="68"/>
  <c r="AU82" i="68"/>
  <c r="AU83" i="68" s="1"/>
  <c r="AS82" i="68"/>
  <c r="AR82" i="68"/>
  <c r="AR83" i="68" s="1"/>
  <c r="AP82" i="68"/>
  <c r="AP83" i="68" s="1"/>
  <c r="AN82" i="68"/>
  <c r="AN83" i="68" s="1"/>
  <c r="AM82" i="68"/>
  <c r="AM83" i="68" s="1"/>
  <c r="AK82" i="68"/>
  <c r="AK83" i="68" s="1"/>
  <c r="AJ82" i="68"/>
  <c r="AJ83" i="68" s="1"/>
  <c r="AH82" i="68"/>
  <c r="AH83" i="68" s="1"/>
  <c r="AF82" i="68"/>
  <c r="AF83" i="68" s="1"/>
  <c r="AE82" i="68"/>
  <c r="AE83" i="68" s="1"/>
  <c r="AC82" i="68"/>
  <c r="AC83" i="68" s="1"/>
  <c r="AB82" i="68"/>
  <c r="AB83" i="68" s="1"/>
  <c r="U82" i="68"/>
  <c r="AW100" i="68" s="1"/>
  <c r="T82" i="68"/>
  <c r="AT99" i="68" s="1"/>
  <c r="J82" i="68"/>
  <c r="AU89" i="68" s="1"/>
  <c r="BB82" i="68"/>
  <c r="BB83" i="68" s="1"/>
  <c r="AY82" i="68"/>
  <c r="AY83" i="68" s="1"/>
  <c r="AW82" i="68"/>
  <c r="AW83" i="68" s="1"/>
  <c r="AT82" i="68"/>
  <c r="AT83" i="68" s="1"/>
  <c r="AQ82" i="68"/>
  <c r="AQ83" i="68" s="1"/>
  <c r="AO82" i="68"/>
  <c r="AO83" i="68" s="1"/>
  <c r="AL82" i="68"/>
  <c r="AL83" i="68" s="1"/>
  <c r="AI82" i="68"/>
  <c r="AI83" i="68" s="1"/>
  <c r="AG82" i="68"/>
  <c r="AG83" i="68" s="1"/>
  <c r="AD82" i="68"/>
  <c r="AD83" i="68" s="1"/>
  <c r="AA81" i="68"/>
  <c r="AA82" i="68" s="1"/>
  <c r="AZ106" i="68" s="1"/>
  <c r="Z81" i="68"/>
  <c r="Z82" i="68" s="1"/>
  <c r="Y81" i="68"/>
  <c r="Y82" i="68" s="1"/>
  <c r="AU104" i="68" s="1"/>
  <c r="X81" i="68"/>
  <c r="X82" i="68" s="1"/>
  <c r="AZ103" i="68" s="1"/>
  <c r="W81" i="68"/>
  <c r="W82" i="68" s="1"/>
  <c r="V81" i="68"/>
  <c r="V82" i="68" s="1"/>
  <c r="BA101" i="68" s="1"/>
  <c r="U81" i="68"/>
  <c r="T81" i="68"/>
  <c r="S81" i="68"/>
  <c r="S82" i="68" s="1"/>
  <c r="AR98" i="68" s="1"/>
  <c r="R81" i="68"/>
  <c r="R82" i="68" s="1"/>
  <c r="Q81" i="68"/>
  <c r="Q82" i="68" s="1"/>
  <c r="AQ96" i="68" s="1"/>
  <c r="P81" i="68"/>
  <c r="P82" i="68" s="1"/>
  <c r="O81" i="68"/>
  <c r="O82" i="68" s="1"/>
  <c r="N81" i="68"/>
  <c r="N82" i="68" s="1"/>
  <c r="AW93" i="68" s="1"/>
  <c r="M81" i="68"/>
  <c r="M82" i="68" s="1"/>
  <c r="BA92" i="68" s="1"/>
  <c r="L81" i="68"/>
  <c r="L82" i="68" s="1"/>
  <c r="K81" i="68"/>
  <c r="K82" i="68" s="1"/>
  <c r="AZ90" i="68" s="1"/>
  <c r="J81" i="68"/>
  <c r="I81" i="68"/>
  <c r="H81" i="68"/>
  <c r="G81" i="68"/>
  <c r="F81" i="68"/>
  <c r="E81" i="68"/>
  <c r="AI83" i="67"/>
  <c r="BA82" i="67"/>
  <c r="BA83" i="67" s="1"/>
  <c r="AZ82" i="67"/>
  <c r="AZ83" i="67" s="1"/>
  <c r="AT82" i="67"/>
  <c r="AT83" i="67" s="1"/>
  <c r="AS82" i="67"/>
  <c r="AS83" i="67" s="1"/>
  <c r="AR82" i="67"/>
  <c r="AR83" i="67" s="1"/>
  <c r="AN82" i="67"/>
  <c r="AN83" i="67" s="1"/>
  <c r="AL82" i="67"/>
  <c r="AL83" i="67" s="1"/>
  <c r="AK82" i="67"/>
  <c r="AK83" i="67" s="1"/>
  <c r="AJ82" i="67"/>
  <c r="AJ83" i="67" s="1"/>
  <c r="AF82" i="67"/>
  <c r="AF83" i="67" s="1"/>
  <c r="AC82" i="67"/>
  <c r="AC83" i="67" s="1"/>
  <c r="AB82" i="67"/>
  <c r="AB83" i="67" s="1"/>
  <c r="BB82" i="67"/>
  <c r="BB83" i="67" s="1"/>
  <c r="AY82" i="67"/>
  <c r="AY83" i="67" s="1"/>
  <c r="AX82" i="67"/>
  <c r="AX83" i="67" s="1"/>
  <c r="AW82" i="67"/>
  <c r="AW83" i="67" s="1"/>
  <c r="AV82" i="67"/>
  <c r="AV83" i="67" s="1"/>
  <c r="AU82" i="67"/>
  <c r="AU83" i="67" s="1"/>
  <c r="AQ82" i="67"/>
  <c r="AQ83" i="67" s="1"/>
  <c r="AP82" i="67"/>
  <c r="AP83" i="67" s="1"/>
  <c r="AO82" i="67"/>
  <c r="AO83" i="67" s="1"/>
  <c r="AM82" i="67"/>
  <c r="AM83" i="67" s="1"/>
  <c r="AI82" i="67"/>
  <c r="AH82" i="67"/>
  <c r="AH83" i="67" s="1"/>
  <c r="AG82" i="67"/>
  <c r="AG83" i="67" s="1"/>
  <c r="AE82" i="67"/>
  <c r="AE83" i="67" s="1"/>
  <c r="AD82" i="67"/>
  <c r="AD83" i="67" s="1"/>
  <c r="AA81" i="67"/>
  <c r="AA82" i="67" s="1"/>
  <c r="AX106" i="67" s="1"/>
  <c r="Z81" i="67"/>
  <c r="Z82" i="67" s="1"/>
  <c r="BA105" i="67" s="1"/>
  <c r="Y81" i="67"/>
  <c r="Y82" i="67" s="1"/>
  <c r="AS104" i="67" s="1"/>
  <c r="X81" i="67"/>
  <c r="X82" i="67" s="1"/>
  <c r="W81" i="67"/>
  <c r="W82" i="67" s="1"/>
  <c r="AR102" i="67" s="1"/>
  <c r="V81" i="67"/>
  <c r="V82" i="67" s="1"/>
  <c r="U81" i="67"/>
  <c r="U82" i="67" s="1"/>
  <c r="T81" i="67"/>
  <c r="T82" i="67" s="1"/>
  <c r="S81" i="67"/>
  <c r="S82" i="67" s="1"/>
  <c r="R81" i="67"/>
  <c r="R82" i="67" s="1"/>
  <c r="BA97" i="67" s="1"/>
  <c r="Q81" i="67"/>
  <c r="Q82" i="67" s="1"/>
  <c r="BA96" i="67" s="1"/>
  <c r="P81" i="67"/>
  <c r="P82" i="67" s="1"/>
  <c r="AN95" i="67" s="1"/>
  <c r="O81" i="67"/>
  <c r="O82" i="67" s="1"/>
  <c r="AP94" i="67" s="1"/>
  <c r="N81" i="67"/>
  <c r="N82" i="67" s="1"/>
  <c r="AU93" i="67" s="1"/>
  <c r="M81" i="67"/>
  <c r="M82" i="67" s="1"/>
  <c r="L81" i="67"/>
  <c r="L82" i="67" s="1"/>
  <c r="K81" i="67"/>
  <c r="K82" i="67" s="1"/>
  <c r="AX90" i="67" s="1"/>
  <c r="J81" i="67"/>
  <c r="J82" i="67" s="1"/>
  <c r="S89" i="67" s="1"/>
  <c r="I81" i="67"/>
  <c r="H81" i="67"/>
  <c r="G81" i="67"/>
  <c r="F81" i="67"/>
  <c r="E81" i="67"/>
  <c r="AA81" i="88"/>
  <c r="Z81" i="88"/>
  <c r="Y81" i="88"/>
  <c r="X81" i="88"/>
  <c r="W81" i="88"/>
  <c r="V81" i="88"/>
  <c r="U81" i="88"/>
  <c r="T81" i="88"/>
  <c r="S81" i="88"/>
  <c r="R81" i="88"/>
  <c r="Q81" i="88"/>
  <c r="P81" i="88"/>
  <c r="O81" i="88"/>
  <c r="N81" i="88"/>
  <c r="M81" i="88"/>
  <c r="L81" i="88"/>
  <c r="K81" i="88"/>
  <c r="J81" i="88"/>
  <c r="I81" i="88"/>
  <c r="H81" i="88"/>
  <c r="G81" i="88"/>
  <c r="F81" i="88"/>
  <c r="E81" i="88"/>
  <c r="AZ104" i="70" l="1"/>
  <c r="AS96" i="67"/>
  <c r="AG93" i="67"/>
  <c r="AU95" i="70"/>
  <c r="AR95" i="74"/>
  <c r="Z95" i="74"/>
  <c r="W95" i="74"/>
  <c r="AX95" i="74"/>
  <c r="AU95" i="74"/>
  <c r="AL95" i="74"/>
  <c r="AI95" i="74"/>
  <c r="AR91" i="67"/>
  <c r="BB91" i="67"/>
  <c r="AP91" i="67"/>
  <c r="AD91" i="67"/>
  <c r="R91" i="67"/>
  <c r="AQ105" i="74"/>
  <c r="AT105" i="74"/>
  <c r="AH105" i="74"/>
  <c r="AW92" i="67"/>
  <c r="Y92" i="67"/>
  <c r="M83" i="68"/>
  <c r="R90" i="67"/>
  <c r="O93" i="67"/>
  <c r="AA96" i="67"/>
  <c r="AD102" i="67"/>
  <c r="AS105" i="67"/>
  <c r="U87" i="70"/>
  <c r="AV88" i="70"/>
  <c r="AG90" i="70"/>
  <c r="Y95" i="70"/>
  <c r="AB100" i="70"/>
  <c r="AL104" i="70"/>
  <c r="N84" i="73"/>
  <c r="AL85" i="73"/>
  <c r="Q87" i="73"/>
  <c r="AR88" i="73"/>
  <c r="BB90" i="73"/>
  <c r="W94" i="73"/>
  <c r="T96" i="73"/>
  <c r="W99" i="73"/>
  <c r="AD101" i="73"/>
  <c r="AC106" i="73"/>
  <c r="AQ84" i="74"/>
  <c r="AI92" i="74"/>
  <c r="AE100" i="74"/>
  <c r="F84" i="75"/>
  <c r="AV88" i="75"/>
  <c r="Y95" i="75"/>
  <c r="AA99" i="75"/>
  <c r="T92" i="70"/>
  <c r="X90" i="67"/>
  <c r="U93" i="67"/>
  <c r="AG96" i="67"/>
  <c r="AJ102" i="67"/>
  <c r="AY105" i="67"/>
  <c r="AE87" i="70"/>
  <c r="N89" i="70"/>
  <c r="AQ90" i="70"/>
  <c r="AI95" i="70"/>
  <c r="AD100" i="70"/>
  <c r="AN104" i="70"/>
  <c r="O84" i="73"/>
  <c r="AM85" i="73"/>
  <c r="R87" i="73"/>
  <c r="AS88" i="73"/>
  <c r="R92" i="73"/>
  <c r="X94" i="73"/>
  <c r="U96" i="73"/>
  <c r="X99" i="73"/>
  <c r="AE101" i="73"/>
  <c r="AD106" i="73"/>
  <c r="AZ84" i="74"/>
  <c r="M91" i="74"/>
  <c r="AR92" i="74"/>
  <c r="AN100" i="74"/>
  <c r="R84" i="75"/>
  <c r="P89" i="75"/>
  <c r="AK95" i="75"/>
  <c r="AM99" i="75"/>
  <c r="AD90" i="67"/>
  <c r="AA93" i="67"/>
  <c r="AM96" i="67"/>
  <c r="AP102" i="67"/>
  <c r="AD106" i="67"/>
  <c r="AG87" i="70"/>
  <c r="P89" i="70"/>
  <c r="AS90" i="70"/>
  <c r="AK95" i="70"/>
  <c r="AN100" i="70"/>
  <c r="AX104" i="70"/>
  <c r="Z84" i="73"/>
  <c r="AX85" i="73"/>
  <c r="AC87" i="73"/>
  <c r="X89" i="73"/>
  <c r="AD92" i="73"/>
  <c r="AI94" i="73"/>
  <c r="AF96" i="73"/>
  <c r="AI99" i="73"/>
  <c r="AP101" i="73"/>
  <c r="AO106" i="73"/>
  <c r="G85" i="74"/>
  <c r="P91" i="74"/>
  <c r="AU92" i="74"/>
  <c r="AQ100" i="74"/>
  <c r="AD84" i="75"/>
  <c r="AB89" i="75"/>
  <c r="AW95" i="75"/>
  <c r="AY99" i="75"/>
  <c r="AA84" i="73"/>
  <c r="AY85" i="73"/>
  <c r="AD87" i="73"/>
  <c r="AJ89" i="73"/>
  <c r="AP92" i="73"/>
  <c r="AJ94" i="73"/>
  <c r="AG96" i="73"/>
  <c r="AJ99" i="73"/>
  <c r="AQ101" i="73"/>
  <c r="AP106" i="73"/>
  <c r="H86" i="74"/>
  <c r="Y91" i="74"/>
  <c r="P93" i="74"/>
  <c r="AZ100" i="74"/>
  <c r="AP84" i="75"/>
  <c r="AN89" i="75"/>
  <c r="X96" i="75"/>
  <c r="AD100" i="75"/>
  <c r="AP90" i="67"/>
  <c r="AM93" i="67"/>
  <c r="AY96" i="67"/>
  <c r="BB102" i="67"/>
  <c r="AP106" i="67"/>
  <c r="AS87" i="70"/>
  <c r="AB89" i="70"/>
  <c r="V92" i="70"/>
  <c r="AW95" i="70"/>
  <c r="AZ100" i="70"/>
  <c r="AH105" i="70"/>
  <c r="AL84" i="73"/>
  <c r="O86" i="73"/>
  <c r="AO87" i="73"/>
  <c r="BB92" i="73"/>
  <c r="AU94" i="73"/>
  <c r="AR96" i="73"/>
  <c r="AU99" i="73"/>
  <c r="BB101" i="73"/>
  <c r="BA106" i="73"/>
  <c r="Q86" i="74"/>
  <c r="AB91" i="74"/>
  <c r="S93" i="74"/>
  <c r="V96" i="74"/>
  <c r="W101" i="74"/>
  <c r="BB84" i="75"/>
  <c r="AZ89" i="75"/>
  <c r="AJ96" i="75"/>
  <c r="AP100" i="75"/>
  <c r="AV90" i="67"/>
  <c r="AS93" i="67"/>
  <c r="U97" i="67"/>
  <c r="AE104" i="67"/>
  <c r="AV106" i="67"/>
  <c r="J88" i="70"/>
  <c r="AL89" i="70"/>
  <c r="AF92" i="70"/>
  <c r="BB100" i="70"/>
  <c r="AJ105" i="70"/>
  <c r="AM84" i="73"/>
  <c r="P86" i="73"/>
  <c r="AP87" i="73"/>
  <c r="Q90" i="73"/>
  <c r="O93" i="73"/>
  <c r="AV94" i="73"/>
  <c r="AS96" i="73"/>
  <c r="AV99" i="73"/>
  <c r="X102" i="73"/>
  <c r="BB106" i="73"/>
  <c r="T86" i="74"/>
  <c r="AK91" i="74"/>
  <c r="AB93" i="74"/>
  <c r="Y99" i="74"/>
  <c r="AF101" i="74"/>
  <c r="I87" i="75"/>
  <c r="U90" i="75"/>
  <c r="AV96" i="75"/>
  <c r="BB100" i="75"/>
  <c r="BB90" i="67"/>
  <c r="AY93" i="67"/>
  <c r="AA97" i="67"/>
  <c r="AK104" i="67"/>
  <c r="BB106" i="67"/>
  <c r="L88" i="70"/>
  <c r="AN89" i="70"/>
  <c r="AH92" i="70"/>
  <c r="V97" i="70"/>
  <c r="AE103" i="70"/>
  <c r="AT105" i="70"/>
  <c r="AX84" i="73"/>
  <c r="AA86" i="73"/>
  <c r="BA87" i="73"/>
  <c r="R90" i="73"/>
  <c r="Z93" i="73"/>
  <c r="U95" i="73"/>
  <c r="U98" i="73"/>
  <c r="Z100" i="73"/>
  <c r="AI102" i="73"/>
  <c r="G84" i="74"/>
  <c r="AC86" i="74"/>
  <c r="AN91" i="74"/>
  <c r="AE93" i="74"/>
  <c r="AB99" i="74"/>
  <c r="AR101" i="74"/>
  <c r="U87" i="75"/>
  <c r="AG90" i="75"/>
  <c r="X97" i="75"/>
  <c r="AG103" i="75"/>
  <c r="R94" i="67"/>
  <c r="AG97" i="67"/>
  <c r="AQ104" i="67"/>
  <c r="AB84" i="70"/>
  <c r="V88" i="70"/>
  <c r="AX89" i="70"/>
  <c r="AR92" i="70"/>
  <c r="X97" i="70"/>
  <c r="AG103" i="70"/>
  <c r="AV105" i="70"/>
  <c r="AY84" i="73"/>
  <c r="AB86" i="73"/>
  <c r="BB87" i="73"/>
  <c r="AC90" i="73"/>
  <c r="AA93" i="73"/>
  <c r="V95" i="73"/>
  <c r="V98" i="73"/>
  <c r="AA100" i="73"/>
  <c r="AJ102" i="73"/>
  <c r="P84" i="74"/>
  <c r="AF86" i="74"/>
  <c r="AW91" i="74"/>
  <c r="AN93" i="74"/>
  <c r="AK99" i="74"/>
  <c r="Y102" i="74"/>
  <c r="AG87" i="75"/>
  <c r="AS90" i="75"/>
  <c r="AJ97" i="75"/>
  <c r="AS103" i="75"/>
  <c r="AJ90" i="67"/>
  <c r="AV102" i="67"/>
  <c r="AJ106" i="67"/>
  <c r="AD94" i="67"/>
  <c r="AM97" i="67"/>
  <c r="AW104" i="67"/>
  <c r="AZ84" i="70"/>
  <c r="X88" i="70"/>
  <c r="AZ89" i="70"/>
  <c r="AT92" i="70"/>
  <c r="AH97" i="70"/>
  <c r="AQ103" i="70"/>
  <c r="AE106" i="70"/>
  <c r="N85" i="73"/>
  <c r="AM86" i="73"/>
  <c r="T88" i="73"/>
  <c r="AD90" i="73"/>
  <c r="AL93" i="73"/>
  <c r="AG95" i="73"/>
  <c r="AG98" i="73"/>
  <c r="AL100" i="73"/>
  <c r="AU102" i="73"/>
  <c r="S84" i="74"/>
  <c r="AO86" i="74"/>
  <c r="AZ91" i="74"/>
  <c r="AQ93" i="74"/>
  <c r="AN99" i="74"/>
  <c r="AK102" i="74"/>
  <c r="AS87" i="75"/>
  <c r="O91" i="75"/>
  <c r="AV97" i="75"/>
  <c r="AJ105" i="75"/>
  <c r="AE89" i="67"/>
  <c r="AS97" i="67"/>
  <c r="AA105" i="67"/>
  <c r="P85" i="70"/>
  <c r="AH88" i="70"/>
  <c r="S90" i="70"/>
  <c r="P93" i="70"/>
  <c r="AJ97" i="70"/>
  <c r="AS103" i="70"/>
  <c r="AG106" i="70"/>
  <c r="O85" i="73"/>
  <c r="AN86" i="73"/>
  <c r="U88" i="73"/>
  <c r="AO90" i="73"/>
  <c r="AM93" i="73"/>
  <c r="AH95" i="73"/>
  <c r="AH98" i="73"/>
  <c r="AM100" i="73"/>
  <c r="AV102" i="73"/>
  <c r="AB84" i="74"/>
  <c r="AR86" i="74"/>
  <c r="T92" i="74"/>
  <c r="AZ93" i="74"/>
  <c r="AW99" i="74"/>
  <c r="AW102" i="74"/>
  <c r="L88" i="75"/>
  <c r="AA91" i="75"/>
  <c r="Y98" i="75"/>
  <c r="AV105" i="75"/>
  <c r="AQ89" i="67"/>
  <c r="AY97" i="67"/>
  <c r="AG105" i="67"/>
  <c r="I87" i="70"/>
  <c r="AJ88" i="70"/>
  <c r="U90" i="70"/>
  <c r="AT97" i="70"/>
  <c r="Z104" i="70"/>
  <c r="AQ106" i="70"/>
  <c r="Z85" i="73"/>
  <c r="AY86" i="73"/>
  <c r="AF88" i="73"/>
  <c r="AP90" i="73"/>
  <c r="AX93" i="73"/>
  <c r="AS95" i="73"/>
  <c r="AS98" i="73"/>
  <c r="AX100" i="73"/>
  <c r="AJ104" i="73"/>
  <c r="AE84" i="74"/>
  <c r="BA86" i="74"/>
  <c r="W92" i="74"/>
  <c r="AZ99" i="74"/>
  <c r="X88" i="75"/>
  <c r="AM91" i="75"/>
  <c r="AK98" i="75"/>
  <c r="AG106" i="75"/>
  <c r="J83" i="68"/>
  <c r="L90" i="67"/>
  <c r="U96" i="67"/>
  <c r="X102" i="67"/>
  <c r="AM105" i="67"/>
  <c r="S87" i="70"/>
  <c r="AT88" i="70"/>
  <c r="AE90" i="70"/>
  <c r="W95" i="70"/>
  <c r="AV97" i="70"/>
  <c r="AB104" i="70"/>
  <c r="AS106" i="70"/>
  <c r="AA85" i="73"/>
  <c r="AZ86" i="73"/>
  <c r="AG88" i="73"/>
  <c r="BA90" i="73"/>
  <c r="AY93" i="73"/>
  <c r="AT95" i="73"/>
  <c r="AT98" i="73"/>
  <c r="AY100" i="73"/>
  <c r="AV104" i="73"/>
  <c r="AN84" i="74"/>
  <c r="AF92" i="74"/>
  <c r="AB100" i="74"/>
  <c r="AJ88" i="75"/>
  <c r="AY91" i="75"/>
  <c r="AW98" i="75"/>
  <c r="AS106" i="75"/>
  <c r="AV102" i="75"/>
  <c r="AJ102" i="75"/>
  <c r="X102" i="75"/>
  <c r="AY102" i="75"/>
  <c r="AU102" i="75"/>
  <c r="AI102" i="75"/>
  <c r="AM102" i="75"/>
  <c r="AT102" i="75"/>
  <c r="AH102" i="75"/>
  <c r="AS102" i="75"/>
  <c r="AG102" i="75"/>
  <c r="AR102" i="75"/>
  <c r="AF102" i="75"/>
  <c r="AQ102" i="75"/>
  <c r="AE102" i="75"/>
  <c r="BB102" i="75"/>
  <c r="AP102" i="75"/>
  <c r="AD102" i="75"/>
  <c r="BA102" i="75"/>
  <c r="AO102" i="75"/>
  <c r="AC102" i="75"/>
  <c r="AZ102" i="75"/>
  <c r="AN102" i="75"/>
  <c r="AB102" i="75"/>
  <c r="AA102" i="75"/>
  <c r="AX102" i="75"/>
  <c r="AL102" i="75"/>
  <c r="Z102" i="75"/>
  <c r="AW102" i="75"/>
  <c r="AK102" i="75"/>
  <c r="Y102" i="75"/>
  <c r="AY93" i="75"/>
  <c r="AM93" i="75"/>
  <c r="AA93" i="75"/>
  <c r="O93" i="75"/>
  <c r="AX93" i="75"/>
  <c r="AL93" i="75"/>
  <c r="Z93" i="75"/>
  <c r="AW93" i="75"/>
  <c r="AK93" i="75"/>
  <c r="Y93" i="75"/>
  <c r="R93" i="75"/>
  <c r="AV93" i="75"/>
  <c r="AJ93" i="75"/>
  <c r="X93" i="75"/>
  <c r="AD93" i="75"/>
  <c r="AU93" i="75"/>
  <c r="AI93" i="75"/>
  <c r="W93" i="75"/>
  <c r="BB93" i="75"/>
  <c r="AT93" i="75"/>
  <c r="AH93" i="75"/>
  <c r="V93" i="75"/>
  <c r="AS93" i="75"/>
  <c r="AG93" i="75"/>
  <c r="U93" i="75"/>
  <c r="AR93" i="75"/>
  <c r="AF93" i="75"/>
  <c r="T93" i="75"/>
  <c r="AQ93" i="75"/>
  <c r="AE93" i="75"/>
  <c r="S93" i="75"/>
  <c r="BA93" i="75"/>
  <c r="AO93" i="75"/>
  <c r="AC93" i="75"/>
  <c r="Q93" i="75"/>
  <c r="AZ93" i="75"/>
  <c r="AN93" i="75"/>
  <c r="AB93" i="75"/>
  <c r="P93" i="75"/>
  <c r="AP93" i="75"/>
  <c r="AV94" i="75"/>
  <c r="AJ94" i="75"/>
  <c r="X94" i="75"/>
  <c r="AA94" i="75"/>
  <c r="AU94" i="75"/>
  <c r="AI94" i="75"/>
  <c r="W94" i="75"/>
  <c r="AM94" i="75"/>
  <c r="AT94" i="75"/>
  <c r="AH94" i="75"/>
  <c r="V94" i="75"/>
  <c r="AS94" i="75"/>
  <c r="AG94" i="75"/>
  <c r="U94" i="75"/>
  <c r="AR94" i="75"/>
  <c r="AF94" i="75"/>
  <c r="T94" i="75"/>
  <c r="AQ94" i="75"/>
  <c r="AE94" i="75"/>
  <c r="S94" i="75"/>
  <c r="BB94" i="75"/>
  <c r="AP94" i="75"/>
  <c r="AD94" i="75"/>
  <c r="R94" i="75"/>
  <c r="BA94" i="75"/>
  <c r="AO94" i="75"/>
  <c r="AC94" i="75"/>
  <c r="Q94" i="75"/>
  <c r="AZ94" i="75"/>
  <c r="AN94" i="75"/>
  <c r="AB94" i="75"/>
  <c r="P94" i="75"/>
  <c r="AY94" i="75"/>
  <c r="AX94" i="75"/>
  <c r="AL94" i="75"/>
  <c r="Z94" i="75"/>
  <c r="AW94" i="75"/>
  <c r="AK94" i="75"/>
  <c r="Y94" i="75"/>
  <c r="AQ101" i="75"/>
  <c r="AE101" i="75"/>
  <c r="BB101" i="75"/>
  <c r="AP101" i="75"/>
  <c r="AD101" i="75"/>
  <c r="BA101" i="75"/>
  <c r="AO101" i="75"/>
  <c r="AC101" i="75"/>
  <c r="AZ101" i="75"/>
  <c r="AN101" i="75"/>
  <c r="AB101" i="75"/>
  <c r="AY101" i="75"/>
  <c r="AM101" i="75"/>
  <c r="AA101" i="75"/>
  <c r="AX101" i="75"/>
  <c r="AL101" i="75"/>
  <c r="Z101" i="75"/>
  <c r="AW101" i="75"/>
  <c r="AK101" i="75"/>
  <c r="Y101" i="75"/>
  <c r="AV101" i="75"/>
  <c r="AJ101" i="75"/>
  <c r="X101" i="75"/>
  <c r="AU101" i="75"/>
  <c r="AI101" i="75"/>
  <c r="W101" i="75"/>
  <c r="AS101" i="75"/>
  <c r="AG101" i="75"/>
  <c r="AH101" i="75"/>
  <c r="AR101" i="75"/>
  <c r="AF101" i="75"/>
  <c r="AT101" i="75"/>
  <c r="AY85" i="75"/>
  <c r="AM85" i="75"/>
  <c r="AA85" i="75"/>
  <c r="O85" i="75"/>
  <c r="R85" i="75"/>
  <c r="AX85" i="75"/>
  <c r="AL85" i="75"/>
  <c r="Z85" i="75"/>
  <c r="N85" i="75"/>
  <c r="AW85" i="75"/>
  <c r="AK85" i="75"/>
  <c r="Y85" i="75"/>
  <c r="M85" i="75"/>
  <c r="AV85" i="75"/>
  <c r="AJ85" i="75"/>
  <c r="X85" i="75"/>
  <c r="L85" i="75"/>
  <c r="AU85" i="75"/>
  <c r="AI85" i="75"/>
  <c r="W85" i="75"/>
  <c r="K85" i="75"/>
  <c r="AT85" i="75"/>
  <c r="AH85" i="75"/>
  <c r="V85" i="75"/>
  <c r="J85" i="75"/>
  <c r="AD85" i="75"/>
  <c r="AS85" i="75"/>
  <c r="AG85" i="75"/>
  <c r="U85" i="75"/>
  <c r="I85" i="75"/>
  <c r="BB85" i="75"/>
  <c r="AR85" i="75"/>
  <c r="AF85" i="75"/>
  <c r="T85" i="75"/>
  <c r="H85" i="75"/>
  <c r="AQ85" i="75"/>
  <c r="AE85" i="75"/>
  <c r="S85" i="75"/>
  <c r="G85" i="75"/>
  <c r="BA85" i="75"/>
  <c r="AO85" i="75"/>
  <c r="AC85" i="75"/>
  <c r="Q85" i="75"/>
  <c r="AP85" i="75"/>
  <c r="AZ85" i="75"/>
  <c r="AN85" i="75"/>
  <c r="AB85" i="75"/>
  <c r="P85" i="75"/>
  <c r="AE86" i="75"/>
  <c r="P84" i="75"/>
  <c r="AB84" i="75"/>
  <c r="AN84" i="75"/>
  <c r="AZ84" i="75"/>
  <c r="Q86" i="75"/>
  <c r="AC86" i="75"/>
  <c r="AO86" i="75"/>
  <c r="BA86" i="75"/>
  <c r="S87" i="75"/>
  <c r="AE87" i="75"/>
  <c r="AQ87" i="75"/>
  <c r="J88" i="75"/>
  <c r="V88" i="75"/>
  <c r="AH88" i="75"/>
  <c r="AT88" i="75"/>
  <c r="N89" i="75"/>
  <c r="Z89" i="75"/>
  <c r="AL89" i="75"/>
  <c r="AX89" i="75"/>
  <c r="S90" i="75"/>
  <c r="AE90" i="75"/>
  <c r="AQ90" i="75"/>
  <c r="M91" i="75"/>
  <c r="Y91" i="75"/>
  <c r="AK91" i="75"/>
  <c r="AW91" i="75"/>
  <c r="T92" i="75"/>
  <c r="AF92" i="75"/>
  <c r="AR92" i="75"/>
  <c r="W95" i="75"/>
  <c r="AI95" i="75"/>
  <c r="AU95" i="75"/>
  <c r="V96" i="75"/>
  <c r="AH96" i="75"/>
  <c r="AT96" i="75"/>
  <c r="V97" i="75"/>
  <c r="AH97" i="75"/>
  <c r="AT97" i="75"/>
  <c r="W98" i="75"/>
  <c r="AI98" i="75"/>
  <c r="AU98" i="75"/>
  <c r="Y99" i="75"/>
  <c r="AK99" i="75"/>
  <c r="AW99" i="75"/>
  <c r="AB100" i="75"/>
  <c r="AN100" i="75"/>
  <c r="AZ100" i="75"/>
  <c r="AE103" i="75"/>
  <c r="AQ103" i="75"/>
  <c r="Z104" i="75"/>
  <c r="AL104" i="75"/>
  <c r="AX104" i="75"/>
  <c r="AH105" i="75"/>
  <c r="AT105" i="75"/>
  <c r="AE106" i="75"/>
  <c r="AQ106" i="75"/>
  <c r="AQ86" i="75"/>
  <c r="AH92" i="75"/>
  <c r="Q84" i="75"/>
  <c r="AC84" i="75"/>
  <c r="AO84" i="75"/>
  <c r="BA84" i="75"/>
  <c r="R86" i="75"/>
  <c r="AD86" i="75"/>
  <c r="AP86" i="75"/>
  <c r="BB86" i="75"/>
  <c r="T87" i="75"/>
  <c r="AF87" i="75"/>
  <c r="AR87" i="75"/>
  <c r="K88" i="75"/>
  <c r="W88" i="75"/>
  <c r="AI88" i="75"/>
  <c r="AU88" i="75"/>
  <c r="O89" i="75"/>
  <c r="AA89" i="75"/>
  <c r="AM89" i="75"/>
  <c r="AY89" i="75"/>
  <c r="T90" i="75"/>
  <c r="AF90" i="75"/>
  <c r="AR90" i="75"/>
  <c r="N91" i="75"/>
  <c r="Z91" i="75"/>
  <c r="AL91" i="75"/>
  <c r="AX91" i="75"/>
  <c r="U92" i="75"/>
  <c r="AG92" i="75"/>
  <c r="AS92" i="75"/>
  <c r="X95" i="75"/>
  <c r="AJ95" i="75"/>
  <c r="AV95" i="75"/>
  <c r="W96" i="75"/>
  <c r="AI96" i="75"/>
  <c r="AU96" i="75"/>
  <c r="W97" i="75"/>
  <c r="AI97" i="75"/>
  <c r="AU97" i="75"/>
  <c r="X98" i="75"/>
  <c r="AJ98" i="75"/>
  <c r="AV98" i="75"/>
  <c r="Z99" i="75"/>
  <c r="AL99" i="75"/>
  <c r="AX99" i="75"/>
  <c r="AC100" i="75"/>
  <c r="AO100" i="75"/>
  <c r="BA100" i="75"/>
  <c r="AF103" i="75"/>
  <c r="AR103" i="75"/>
  <c r="AA104" i="75"/>
  <c r="AM104" i="75"/>
  <c r="AY104" i="75"/>
  <c r="AI105" i="75"/>
  <c r="AU105" i="75"/>
  <c r="AF106" i="75"/>
  <c r="AR106" i="75"/>
  <c r="S86" i="75"/>
  <c r="AT92" i="75"/>
  <c r="G84" i="75"/>
  <c r="S84" i="75"/>
  <c r="AE84" i="75"/>
  <c r="AQ84" i="75"/>
  <c r="H86" i="75"/>
  <c r="T86" i="75"/>
  <c r="AF86" i="75"/>
  <c r="AR86" i="75"/>
  <c r="J87" i="75"/>
  <c r="V87" i="75"/>
  <c r="AH87" i="75"/>
  <c r="AT87" i="75"/>
  <c r="M88" i="75"/>
  <c r="Y88" i="75"/>
  <c r="AK88" i="75"/>
  <c r="AW88" i="75"/>
  <c r="Q89" i="75"/>
  <c r="AC89" i="75"/>
  <c r="AO89" i="75"/>
  <c r="BA89" i="75"/>
  <c r="V90" i="75"/>
  <c r="AH90" i="75"/>
  <c r="AT90" i="75"/>
  <c r="P91" i="75"/>
  <c r="AB91" i="75"/>
  <c r="AN91" i="75"/>
  <c r="AZ91" i="75"/>
  <c r="W92" i="75"/>
  <c r="AI92" i="75"/>
  <c r="AU92" i="75"/>
  <c r="Z95" i="75"/>
  <c r="AL95" i="75"/>
  <c r="AX95" i="75"/>
  <c r="Y96" i="75"/>
  <c r="AK96" i="75"/>
  <c r="AW96" i="75"/>
  <c r="Y97" i="75"/>
  <c r="AK97" i="75"/>
  <c r="AW97" i="75"/>
  <c r="Z98" i="75"/>
  <c r="AL98" i="75"/>
  <c r="AX98" i="75"/>
  <c r="AB99" i="75"/>
  <c r="AN99" i="75"/>
  <c r="AZ99" i="75"/>
  <c r="AE100" i="75"/>
  <c r="AQ100" i="75"/>
  <c r="AH103" i="75"/>
  <c r="AT103" i="75"/>
  <c r="AC104" i="75"/>
  <c r="AO104" i="75"/>
  <c r="BA104" i="75"/>
  <c r="AK105" i="75"/>
  <c r="AW105" i="75"/>
  <c r="AH106" i="75"/>
  <c r="AT106" i="75"/>
  <c r="V92" i="75"/>
  <c r="H84" i="75"/>
  <c r="T84" i="75"/>
  <c r="AF84" i="75"/>
  <c r="AR84" i="75"/>
  <c r="I86" i="75"/>
  <c r="U86" i="75"/>
  <c r="AG86" i="75"/>
  <c r="AS86" i="75"/>
  <c r="K87" i="75"/>
  <c r="W87" i="75"/>
  <c r="AI87" i="75"/>
  <c r="AU87" i="75"/>
  <c r="N88" i="75"/>
  <c r="Z88" i="75"/>
  <c r="AL88" i="75"/>
  <c r="AX88" i="75"/>
  <c r="R89" i="75"/>
  <c r="AD89" i="75"/>
  <c r="AP89" i="75"/>
  <c r="BB89" i="75"/>
  <c r="W90" i="75"/>
  <c r="AI90" i="75"/>
  <c r="AU90" i="75"/>
  <c r="Q91" i="75"/>
  <c r="AC91" i="75"/>
  <c r="AO91" i="75"/>
  <c r="BA91" i="75"/>
  <c r="X92" i="75"/>
  <c r="AJ92" i="75"/>
  <c r="AV92" i="75"/>
  <c r="AA95" i="75"/>
  <c r="AM95" i="75"/>
  <c r="AY95" i="75"/>
  <c r="Z96" i="75"/>
  <c r="AL96" i="75"/>
  <c r="AX96" i="75"/>
  <c r="Z97" i="75"/>
  <c r="AL97" i="75"/>
  <c r="AX97" i="75"/>
  <c r="AA98" i="75"/>
  <c r="AM98" i="75"/>
  <c r="AY98" i="75"/>
  <c r="AC99" i="75"/>
  <c r="AO99" i="75"/>
  <c r="BA99" i="75"/>
  <c r="AF100" i="75"/>
  <c r="AR100" i="75"/>
  <c r="AI103" i="75"/>
  <c r="AU103" i="75"/>
  <c r="AD104" i="75"/>
  <c r="AP104" i="75"/>
  <c r="BB104" i="75"/>
  <c r="AL105" i="75"/>
  <c r="AX105" i="75"/>
  <c r="AI106" i="75"/>
  <c r="AU106" i="75"/>
  <c r="I84" i="75"/>
  <c r="U84" i="75"/>
  <c r="AG84" i="75"/>
  <c r="AS84" i="75"/>
  <c r="J86" i="75"/>
  <c r="V86" i="75"/>
  <c r="AH86" i="75"/>
  <c r="AT86" i="75"/>
  <c r="L87" i="75"/>
  <c r="X87" i="75"/>
  <c r="AJ87" i="75"/>
  <c r="AV87" i="75"/>
  <c r="O88" i="75"/>
  <c r="AA88" i="75"/>
  <c r="AM88" i="75"/>
  <c r="AY88" i="75"/>
  <c r="S89" i="75"/>
  <c r="AE89" i="75"/>
  <c r="AQ89" i="75"/>
  <c r="L90" i="75"/>
  <c r="X90" i="75"/>
  <c r="AJ90" i="75"/>
  <c r="AV90" i="75"/>
  <c r="R91" i="75"/>
  <c r="AD91" i="75"/>
  <c r="AP91" i="75"/>
  <c r="BB91" i="75"/>
  <c r="Y92" i="75"/>
  <c r="AK92" i="75"/>
  <c r="AW92" i="75"/>
  <c r="AB95" i="75"/>
  <c r="AN95" i="75"/>
  <c r="AZ95" i="75"/>
  <c r="AA96" i="75"/>
  <c r="AM96" i="75"/>
  <c r="AY96" i="75"/>
  <c r="AA97" i="75"/>
  <c r="AM97" i="75"/>
  <c r="AY97" i="75"/>
  <c r="AB98" i="75"/>
  <c r="AN98" i="75"/>
  <c r="AZ98" i="75"/>
  <c r="AD99" i="75"/>
  <c r="AP99" i="75"/>
  <c r="BB99" i="75"/>
  <c r="AG100" i="75"/>
  <c r="AS100" i="75"/>
  <c r="AJ103" i="75"/>
  <c r="AV103" i="75"/>
  <c r="AE104" i="75"/>
  <c r="AQ104" i="75"/>
  <c r="AA105" i="75"/>
  <c r="AM105" i="75"/>
  <c r="AY105" i="75"/>
  <c r="AJ106" i="75"/>
  <c r="AV106" i="75"/>
  <c r="J84" i="75"/>
  <c r="V84" i="75"/>
  <c r="AH84" i="75"/>
  <c r="AT84" i="75"/>
  <c r="K86" i="75"/>
  <c r="W86" i="75"/>
  <c r="AI86" i="75"/>
  <c r="AU86" i="75"/>
  <c r="M87" i="75"/>
  <c r="Y87" i="75"/>
  <c r="AK87" i="75"/>
  <c r="AW87" i="75"/>
  <c r="P88" i="75"/>
  <c r="AB88" i="75"/>
  <c r="AN88" i="75"/>
  <c r="AZ88" i="75"/>
  <c r="T89" i="75"/>
  <c r="AF89" i="75"/>
  <c r="AR89" i="75"/>
  <c r="M90" i="75"/>
  <c r="Y90" i="75"/>
  <c r="AK90" i="75"/>
  <c r="AW90" i="75"/>
  <c r="S91" i="75"/>
  <c r="AE91" i="75"/>
  <c r="AQ91" i="75"/>
  <c r="N92" i="75"/>
  <c r="Z92" i="75"/>
  <c r="AL92" i="75"/>
  <c r="AX92" i="75"/>
  <c r="Q95" i="75"/>
  <c r="AC95" i="75"/>
  <c r="AO95" i="75"/>
  <c r="BA95" i="75"/>
  <c r="AB96" i="75"/>
  <c r="AN96" i="75"/>
  <c r="AZ96" i="75"/>
  <c r="AB97" i="75"/>
  <c r="AN97" i="75"/>
  <c r="AZ97" i="75"/>
  <c r="AC98" i="75"/>
  <c r="AO98" i="75"/>
  <c r="BA98" i="75"/>
  <c r="AE99" i="75"/>
  <c r="AQ99" i="75"/>
  <c r="V100" i="75"/>
  <c r="AH100" i="75"/>
  <c r="AT100" i="75"/>
  <c r="Y103" i="75"/>
  <c r="AK103" i="75"/>
  <c r="AW103" i="75"/>
  <c r="AF104" i="75"/>
  <c r="AR104" i="75"/>
  <c r="AB105" i="75"/>
  <c r="AN105" i="75"/>
  <c r="AZ105" i="75"/>
  <c r="AK106" i="75"/>
  <c r="AW106" i="75"/>
  <c r="AB104" i="75"/>
  <c r="K84" i="75"/>
  <c r="W84" i="75"/>
  <c r="AI84" i="75"/>
  <c r="AU84" i="75"/>
  <c r="L86" i="75"/>
  <c r="X86" i="75"/>
  <c r="AJ86" i="75"/>
  <c r="AV86" i="75"/>
  <c r="N87" i="75"/>
  <c r="Z87" i="75"/>
  <c r="AL87" i="75"/>
  <c r="AX87" i="75"/>
  <c r="Q88" i="75"/>
  <c r="AC88" i="75"/>
  <c r="AO88" i="75"/>
  <c r="BA88" i="75"/>
  <c r="U89" i="75"/>
  <c r="AG89" i="75"/>
  <c r="AS89" i="75"/>
  <c r="N90" i="75"/>
  <c r="Z90" i="75"/>
  <c r="AL90" i="75"/>
  <c r="AX90" i="75"/>
  <c r="T91" i="75"/>
  <c r="AF91" i="75"/>
  <c r="AR91" i="75"/>
  <c r="O92" i="75"/>
  <c r="AA92" i="75"/>
  <c r="AM92" i="75"/>
  <c r="AY92" i="75"/>
  <c r="R95" i="75"/>
  <c r="AD95" i="75"/>
  <c r="AP95" i="75"/>
  <c r="BB95" i="75"/>
  <c r="AC96" i="75"/>
  <c r="AO96" i="75"/>
  <c r="BA96" i="75"/>
  <c r="AC97" i="75"/>
  <c r="AO97" i="75"/>
  <c r="BA97" i="75"/>
  <c r="AD98" i="75"/>
  <c r="AP98" i="75"/>
  <c r="BB98" i="75"/>
  <c r="AF99" i="75"/>
  <c r="AR99" i="75"/>
  <c r="W100" i="75"/>
  <c r="AI100" i="75"/>
  <c r="AU100" i="75"/>
  <c r="Z103" i="75"/>
  <c r="AL103" i="75"/>
  <c r="AX103" i="75"/>
  <c r="AG104" i="75"/>
  <c r="AS104" i="75"/>
  <c r="AC105" i="75"/>
  <c r="AO105" i="75"/>
  <c r="BA105" i="75"/>
  <c r="AL106" i="75"/>
  <c r="AX106" i="75"/>
  <c r="AZ104" i="75"/>
  <c r="L84" i="75"/>
  <c r="X84" i="75"/>
  <c r="AJ84" i="75"/>
  <c r="AV84" i="75"/>
  <c r="M86" i="75"/>
  <c r="Y86" i="75"/>
  <c r="AK86" i="75"/>
  <c r="AW86" i="75"/>
  <c r="O87" i="75"/>
  <c r="AA87" i="75"/>
  <c r="AM87" i="75"/>
  <c r="AY87" i="75"/>
  <c r="R88" i="75"/>
  <c r="AD88" i="75"/>
  <c r="AP88" i="75"/>
  <c r="BB88" i="75"/>
  <c r="V89" i="75"/>
  <c r="AH89" i="75"/>
  <c r="AT89" i="75"/>
  <c r="O90" i="75"/>
  <c r="AA90" i="75"/>
  <c r="AM90" i="75"/>
  <c r="AY90" i="75"/>
  <c r="U91" i="75"/>
  <c r="AG91" i="75"/>
  <c r="AS91" i="75"/>
  <c r="P92" i="75"/>
  <c r="AB92" i="75"/>
  <c r="AN92" i="75"/>
  <c r="AZ92" i="75"/>
  <c r="S95" i="75"/>
  <c r="AE95" i="75"/>
  <c r="AQ95" i="75"/>
  <c r="R96" i="75"/>
  <c r="AD96" i="75"/>
  <c r="AP96" i="75"/>
  <c r="BB96" i="75"/>
  <c r="AD97" i="75"/>
  <c r="AP97" i="75"/>
  <c r="BB97" i="75"/>
  <c r="AE98" i="75"/>
  <c r="AQ98" i="75"/>
  <c r="U99" i="75"/>
  <c r="AG99" i="75"/>
  <c r="AS99" i="75"/>
  <c r="X100" i="75"/>
  <c r="AJ100" i="75"/>
  <c r="AV100" i="75"/>
  <c r="AA103" i="75"/>
  <c r="AM103" i="75"/>
  <c r="AY103" i="75"/>
  <c r="AH104" i="75"/>
  <c r="AT104" i="75"/>
  <c r="AD105" i="75"/>
  <c r="AP105" i="75"/>
  <c r="BB105" i="75"/>
  <c r="AM106" i="75"/>
  <c r="AY106" i="75"/>
  <c r="AN104" i="75"/>
  <c r="M84" i="75"/>
  <c r="Y84" i="75"/>
  <c r="AK84" i="75"/>
  <c r="AW84" i="75"/>
  <c r="N86" i="75"/>
  <c r="Z86" i="75"/>
  <c r="AL86" i="75"/>
  <c r="AX86" i="75"/>
  <c r="P87" i="75"/>
  <c r="AB87" i="75"/>
  <c r="AN87" i="75"/>
  <c r="AZ87" i="75"/>
  <c r="S88" i="75"/>
  <c r="AE88" i="75"/>
  <c r="AQ88" i="75"/>
  <c r="K89" i="75"/>
  <c r="W89" i="75"/>
  <c r="AI89" i="75"/>
  <c r="AU89" i="75"/>
  <c r="P90" i="75"/>
  <c r="AB90" i="75"/>
  <c r="AN90" i="75"/>
  <c r="AZ90" i="75"/>
  <c r="V91" i="75"/>
  <c r="AH91" i="75"/>
  <c r="AT91" i="75"/>
  <c r="Q92" i="75"/>
  <c r="AC92" i="75"/>
  <c r="AO92" i="75"/>
  <c r="BA92" i="75"/>
  <c r="T95" i="75"/>
  <c r="AF95" i="75"/>
  <c r="AR95" i="75"/>
  <c r="S96" i="75"/>
  <c r="AE96" i="75"/>
  <c r="AQ96" i="75"/>
  <c r="S97" i="75"/>
  <c r="AE97" i="75"/>
  <c r="AQ97" i="75"/>
  <c r="T98" i="75"/>
  <c r="AF98" i="75"/>
  <c r="AR98" i="75"/>
  <c r="V99" i="75"/>
  <c r="AH99" i="75"/>
  <c r="AT99" i="75"/>
  <c r="Y100" i="75"/>
  <c r="AK100" i="75"/>
  <c r="AW100" i="75"/>
  <c r="AB103" i="75"/>
  <c r="AN103" i="75"/>
  <c r="AZ103" i="75"/>
  <c r="AI104" i="75"/>
  <c r="AU104" i="75"/>
  <c r="AE105" i="75"/>
  <c r="AQ105" i="75"/>
  <c r="AB106" i="75"/>
  <c r="AN106" i="75"/>
  <c r="AZ106" i="75"/>
  <c r="N84" i="75"/>
  <c r="Z84" i="75"/>
  <c r="AL84" i="75"/>
  <c r="AX84" i="75"/>
  <c r="O86" i="75"/>
  <c r="AA86" i="75"/>
  <c r="AM86" i="75"/>
  <c r="AY86" i="75"/>
  <c r="Q87" i="75"/>
  <c r="AC87" i="75"/>
  <c r="AO87" i="75"/>
  <c r="BA87" i="75"/>
  <c r="T88" i="75"/>
  <c r="AF88" i="75"/>
  <c r="AR88" i="75"/>
  <c r="L89" i="75"/>
  <c r="X89" i="75"/>
  <c r="AJ89" i="75"/>
  <c r="AV89" i="75"/>
  <c r="Q90" i="75"/>
  <c r="AC90" i="75"/>
  <c r="AO90" i="75"/>
  <c r="BA90" i="75"/>
  <c r="W91" i="75"/>
  <c r="AI91" i="75"/>
  <c r="AU91" i="75"/>
  <c r="R92" i="75"/>
  <c r="AD92" i="75"/>
  <c r="AP92" i="75"/>
  <c r="BB92" i="75"/>
  <c r="U95" i="75"/>
  <c r="AG95" i="75"/>
  <c r="AS95" i="75"/>
  <c r="T96" i="75"/>
  <c r="AF96" i="75"/>
  <c r="AR96" i="75"/>
  <c r="T97" i="75"/>
  <c r="AF97" i="75"/>
  <c r="AR97" i="75"/>
  <c r="U98" i="75"/>
  <c r="AG98" i="75"/>
  <c r="AS98" i="75"/>
  <c r="W99" i="75"/>
  <c r="AI99" i="75"/>
  <c r="AU99" i="75"/>
  <c r="Z100" i="75"/>
  <c r="AL100" i="75"/>
  <c r="AX100" i="75"/>
  <c r="AC103" i="75"/>
  <c r="AO103" i="75"/>
  <c r="BA103" i="75"/>
  <c r="AJ104" i="75"/>
  <c r="AV104" i="75"/>
  <c r="AF105" i="75"/>
  <c r="AR105" i="75"/>
  <c r="AC106" i="75"/>
  <c r="AO106" i="75"/>
  <c r="BA106" i="75"/>
  <c r="O84" i="75"/>
  <c r="AA84" i="75"/>
  <c r="AM84" i="75"/>
  <c r="P86" i="75"/>
  <c r="AB86" i="75"/>
  <c r="AN86" i="75"/>
  <c r="R87" i="75"/>
  <c r="AD87" i="75"/>
  <c r="AP87" i="75"/>
  <c r="U88" i="75"/>
  <c r="AG88" i="75"/>
  <c r="M89" i="75"/>
  <c r="Y89" i="75"/>
  <c r="AK89" i="75"/>
  <c r="R90" i="75"/>
  <c r="AD90" i="75"/>
  <c r="AP90" i="75"/>
  <c r="X91" i="75"/>
  <c r="AJ91" i="75"/>
  <c r="S92" i="75"/>
  <c r="AE92" i="75"/>
  <c r="V95" i="75"/>
  <c r="AH95" i="75"/>
  <c r="U96" i="75"/>
  <c r="AG96" i="75"/>
  <c r="U97" i="75"/>
  <c r="AG97" i="75"/>
  <c r="V98" i="75"/>
  <c r="AH98" i="75"/>
  <c r="X99" i="75"/>
  <c r="AJ99" i="75"/>
  <c r="AA100" i="75"/>
  <c r="AM100" i="75"/>
  <c r="AD103" i="75"/>
  <c r="AP103" i="75"/>
  <c r="AK104" i="75"/>
  <c r="AG105" i="75"/>
  <c r="AD106" i="75"/>
  <c r="AP106" i="75"/>
  <c r="AZ106" i="74"/>
  <c r="AN106" i="74"/>
  <c r="AB106" i="74"/>
  <c r="AY106" i="74"/>
  <c r="AM106" i="74"/>
  <c r="AX106" i="74"/>
  <c r="AL106" i="74"/>
  <c r="AW106" i="74"/>
  <c r="AK106" i="74"/>
  <c r="AV106" i="74"/>
  <c r="AJ106" i="74"/>
  <c r="AU106" i="74"/>
  <c r="AI106" i="74"/>
  <c r="AT106" i="74"/>
  <c r="AH106" i="74"/>
  <c r="AS106" i="74"/>
  <c r="AG106" i="74"/>
  <c r="AR106" i="74"/>
  <c r="AF106" i="74"/>
  <c r="AQ106" i="74"/>
  <c r="AE106" i="74"/>
  <c r="BB106" i="74"/>
  <c r="AP106" i="74"/>
  <c r="AD106" i="74"/>
  <c r="BA106" i="74"/>
  <c r="AO106" i="74"/>
  <c r="AC106" i="74"/>
  <c r="AQ88" i="74"/>
  <c r="AE88" i="74"/>
  <c r="S88" i="74"/>
  <c r="BB88" i="74"/>
  <c r="AP88" i="74"/>
  <c r="AD88" i="74"/>
  <c r="R88" i="74"/>
  <c r="BA88" i="74"/>
  <c r="AO88" i="74"/>
  <c r="AC88" i="74"/>
  <c r="Q88" i="74"/>
  <c r="AK88" i="74"/>
  <c r="AZ88" i="74"/>
  <c r="AN88" i="74"/>
  <c r="AB88" i="74"/>
  <c r="P88" i="74"/>
  <c r="AY88" i="74"/>
  <c r="AM88" i="74"/>
  <c r="AA88" i="74"/>
  <c r="O88" i="74"/>
  <c r="I83" i="74"/>
  <c r="Y88" i="74"/>
  <c r="AX88" i="74"/>
  <c r="AL88" i="74"/>
  <c r="Z88" i="74"/>
  <c r="N88" i="74"/>
  <c r="AV88" i="74"/>
  <c r="AJ88" i="74"/>
  <c r="X88" i="74"/>
  <c r="L88" i="74"/>
  <c r="AU88" i="74"/>
  <c r="AI88" i="74"/>
  <c r="W88" i="74"/>
  <c r="K88" i="74"/>
  <c r="AS88" i="74"/>
  <c r="AG88" i="74"/>
  <c r="U88" i="74"/>
  <c r="AW88" i="74"/>
  <c r="M88" i="74"/>
  <c r="AR88" i="74"/>
  <c r="AF88" i="74"/>
  <c r="T88" i="74"/>
  <c r="AT88" i="74"/>
  <c r="AZ87" i="74"/>
  <c r="AN87" i="74"/>
  <c r="AB87" i="74"/>
  <c r="P87" i="74"/>
  <c r="AY87" i="74"/>
  <c r="AM87" i="74"/>
  <c r="AA87" i="74"/>
  <c r="O87" i="74"/>
  <c r="V87" i="74"/>
  <c r="AX87" i="74"/>
  <c r="AL87" i="74"/>
  <c r="Z87" i="74"/>
  <c r="N87" i="74"/>
  <c r="AW87" i="74"/>
  <c r="AK87" i="74"/>
  <c r="Y87" i="74"/>
  <c r="M87" i="74"/>
  <c r="AT87" i="74"/>
  <c r="AV87" i="74"/>
  <c r="AJ87" i="74"/>
  <c r="X87" i="74"/>
  <c r="L87" i="74"/>
  <c r="AU87" i="74"/>
  <c r="AI87" i="74"/>
  <c r="W87" i="74"/>
  <c r="K87" i="74"/>
  <c r="H83" i="74"/>
  <c r="AS87" i="74"/>
  <c r="AG87" i="74"/>
  <c r="U87" i="74"/>
  <c r="I87" i="74"/>
  <c r="AR87" i="74"/>
  <c r="AF87" i="74"/>
  <c r="T87" i="74"/>
  <c r="BB87" i="74"/>
  <c r="AP87" i="74"/>
  <c r="AD87" i="74"/>
  <c r="R87" i="74"/>
  <c r="J87" i="74"/>
  <c r="BA87" i="74"/>
  <c r="AO87" i="74"/>
  <c r="AC87" i="74"/>
  <c r="Q87" i="74"/>
  <c r="AH87" i="74"/>
  <c r="AZ103" i="74"/>
  <c r="AN103" i="74"/>
  <c r="AB103" i="74"/>
  <c r="AY103" i="74"/>
  <c r="AM103" i="74"/>
  <c r="AA103" i="74"/>
  <c r="X83" i="74"/>
  <c r="AX103" i="74"/>
  <c r="AL103" i="74"/>
  <c r="Z103" i="74"/>
  <c r="AW103" i="74"/>
  <c r="AK103" i="74"/>
  <c r="Y103" i="74"/>
  <c r="AV103" i="74"/>
  <c r="AJ103" i="74"/>
  <c r="AU103" i="74"/>
  <c r="AI103" i="74"/>
  <c r="AT103" i="74"/>
  <c r="AH103" i="74"/>
  <c r="AS103" i="74"/>
  <c r="AG103" i="74"/>
  <c r="AR103" i="74"/>
  <c r="AF103" i="74"/>
  <c r="AQ103" i="74"/>
  <c r="AE103" i="74"/>
  <c r="BB103" i="74"/>
  <c r="AP103" i="74"/>
  <c r="AD103" i="74"/>
  <c r="BA103" i="74"/>
  <c r="AO103" i="74"/>
  <c r="AC103" i="74"/>
  <c r="AU89" i="74"/>
  <c r="AI89" i="74"/>
  <c r="W89" i="74"/>
  <c r="K89" i="74"/>
  <c r="AC89" i="74"/>
  <c r="AT89" i="74"/>
  <c r="AH89" i="74"/>
  <c r="V89" i="74"/>
  <c r="AS89" i="74"/>
  <c r="AG89" i="74"/>
  <c r="U89" i="74"/>
  <c r="AR89" i="74"/>
  <c r="AF89" i="74"/>
  <c r="T89" i="74"/>
  <c r="AQ89" i="74"/>
  <c r="AE89" i="74"/>
  <c r="S89" i="74"/>
  <c r="BB89" i="74"/>
  <c r="AP89" i="74"/>
  <c r="AD89" i="74"/>
  <c r="R89" i="74"/>
  <c r="Q89" i="74"/>
  <c r="AZ89" i="74"/>
  <c r="AN89" i="74"/>
  <c r="AB89" i="74"/>
  <c r="P89" i="74"/>
  <c r="AY89" i="74"/>
  <c r="AM89" i="74"/>
  <c r="AA89" i="74"/>
  <c r="O89" i="74"/>
  <c r="AW89" i="74"/>
  <c r="AK89" i="74"/>
  <c r="Y89" i="74"/>
  <c r="M89" i="74"/>
  <c r="BA89" i="74"/>
  <c r="AO89" i="74"/>
  <c r="AV89" i="74"/>
  <c r="AJ89" i="74"/>
  <c r="X89" i="74"/>
  <c r="L89" i="74"/>
  <c r="N89" i="74"/>
  <c r="P85" i="74"/>
  <c r="AL89" i="74"/>
  <c r="AH96" i="74"/>
  <c r="AZ90" i="74"/>
  <c r="AN90" i="74"/>
  <c r="AB90" i="74"/>
  <c r="P90" i="74"/>
  <c r="AY90" i="74"/>
  <c r="AM90" i="74"/>
  <c r="AA90" i="74"/>
  <c r="O90" i="74"/>
  <c r="AX90" i="74"/>
  <c r="AL90" i="74"/>
  <c r="Z90" i="74"/>
  <c r="N90" i="74"/>
  <c r="AW90" i="74"/>
  <c r="AK90" i="74"/>
  <c r="Y90" i="74"/>
  <c r="M90" i="74"/>
  <c r="AV90" i="74"/>
  <c r="AJ90" i="74"/>
  <c r="X90" i="74"/>
  <c r="L90" i="74"/>
  <c r="AH90" i="74"/>
  <c r="AU90" i="74"/>
  <c r="AI90" i="74"/>
  <c r="W90" i="74"/>
  <c r="AS90" i="74"/>
  <c r="AG90" i="74"/>
  <c r="U90" i="74"/>
  <c r="AR90" i="74"/>
  <c r="AF90" i="74"/>
  <c r="T90" i="74"/>
  <c r="BB90" i="74"/>
  <c r="AP90" i="74"/>
  <c r="AD90" i="74"/>
  <c r="R90" i="74"/>
  <c r="V90" i="74"/>
  <c r="BA90" i="74"/>
  <c r="AO90" i="74"/>
  <c r="AC90" i="74"/>
  <c r="Q90" i="74"/>
  <c r="AT90" i="74"/>
  <c r="AU104" i="74"/>
  <c r="AI104" i="74"/>
  <c r="Y83" i="74"/>
  <c r="AT104" i="74"/>
  <c r="AH104" i="74"/>
  <c r="AS104" i="74"/>
  <c r="AG104" i="74"/>
  <c r="AR104" i="74"/>
  <c r="AF104" i="74"/>
  <c r="AQ104" i="74"/>
  <c r="AE104" i="74"/>
  <c r="BB104" i="74"/>
  <c r="AP104" i="74"/>
  <c r="AD104" i="74"/>
  <c r="BA104" i="74"/>
  <c r="AO104" i="74"/>
  <c r="AC104" i="74"/>
  <c r="AZ104" i="74"/>
  <c r="AN104" i="74"/>
  <c r="AB104" i="74"/>
  <c r="AY104" i="74"/>
  <c r="AM104" i="74"/>
  <c r="AA104" i="74"/>
  <c r="AX104" i="74"/>
  <c r="AL104" i="74"/>
  <c r="Z104" i="74"/>
  <c r="AW104" i="74"/>
  <c r="AK104" i="74"/>
  <c r="AV104" i="74"/>
  <c r="AJ104" i="74"/>
  <c r="S85" i="74"/>
  <c r="AX89" i="74"/>
  <c r="AB85" i="74"/>
  <c r="S90" i="74"/>
  <c r="AT94" i="74"/>
  <c r="AH94" i="74"/>
  <c r="V94" i="74"/>
  <c r="AS94" i="74"/>
  <c r="AG94" i="74"/>
  <c r="U94" i="74"/>
  <c r="AR94" i="74"/>
  <c r="AF94" i="74"/>
  <c r="T94" i="74"/>
  <c r="AQ94" i="74"/>
  <c r="AE94" i="74"/>
  <c r="S94" i="74"/>
  <c r="BB94" i="74"/>
  <c r="AP94" i="74"/>
  <c r="AD94" i="74"/>
  <c r="R94" i="74"/>
  <c r="BA94" i="74"/>
  <c r="AO94" i="74"/>
  <c r="AC94" i="74"/>
  <c r="Q94" i="74"/>
  <c r="AY94" i="74"/>
  <c r="AM94" i="74"/>
  <c r="AA94" i="74"/>
  <c r="AX94" i="74"/>
  <c r="AL94" i="74"/>
  <c r="Z94" i="74"/>
  <c r="AV94" i="74"/>
  <c r="AJ94" i="74"/>
  <c r="X94" i="74"/>
  <c r="AZ94" i="74"/>
  <c r="AN94" i="74"/>
  <c r="AB94" i="74"/>
  <c r="P94" i="74"/>
  <c r="AU94" i="74"/>
  <c r="AI94" i="74"/>
  <c r="W94" i="74"/>
  <c r="AE85" i="74"/>
  <c r="S87" i="74"/>
  <c r="AE90" i="74"/>
  <c r="AK94" i="74"/>
  <c r="AN85" i="74"/>
  <c r="AE87" i="74"/>
  <c r="AQ90" i="74"/>
  <c r="AW94" i="74"/>
  <c r="AQ96" i="74"/>
  <c r="AE96" i="74"/>
  <c r="S96" i="74"/>
  <c r="BB96" i="74"/>
  <c r="AP96" i="74"/>
  <c r="AD96" i="74"/>
  <c r="R96" i="74"/>
  <c r="BA96" i="74"/>
  <c r="AO96" i="74"/>
  <c r="AC96" i="74"/>
  <c r="Q83" i="74"/>
  <c r="AZ96" i="74"/>
  <c r="AN96" i="74"/>
  <c r="AB96" i="74"/>
  <c r="AY96" i="74"/>
  <c r="AM96" i="74"/>
  <c r="AA96" i="74"/>
  <c r="AX96" i="74"/>
  <c r="AL96" i="74"/>
  <c r="Z96" i="74"/>
  <c r="AW96" i="74"/>
  <c r="AK96" i="74"/>
  <c r="Y96" i="74"/>
  <c r="AV96" i="74"/>
  <c r="AJ96" i="74"/>
  <c r="X96" i="74"/>
  <c r="AU96" i="74"/>
  <c r="AI96" i="74"/>
  <c r="W96" i="74"/>
  <c r="AS96" i="74"/>
  <c r="AG96" i="74"/>
  <c r="U96" i="74"/>
  <c r="AR96" i="74"/>
  <c r="AF96" i="74"/>
  <c r="T96" i="74"/>
  <c r="AQ87" i="74"/>
  <c r="AW85" i="74"/>
  <c r="AK85" i="74"/>
  <c r="Y85" i="74"/>
  <c r="M85" i="74"/>
  <c r="AV85" i="74"/>
  <c r="AJ85" i="74"/>
  <c r="X85" i="74"/>
  <c r="L85" i="74"/>
  <c r="AU85" i="74"/>
  <c r="AI85" i="74"/>
  <c r="W85" i="74"/>
  <c r="K85" i="74"/>
  <c r="AT85" i="74"/>
  <c r="AH85" i="74"/>
  <c r="V85" i="74"/>
  <c r="J85" i="74"/>
  <c r="AS85" i="74"/>
  <c r="AG85" i="74"/>
  <c r="U85" i="74"/>
  <c r="I85" i="74"/>
  <c r="AR85" i="74"/>
  <c r="AF85" i="74"/>
  <c r="T85" i="74"/>
  <c r="H85" i="74"/>
  <c r="BB85" i="74"/>
  <c r="AP85" i="74"/>
  <c r="AD85" i="74"/>
  <c r="R85" i="74"/>
  <c r="BA85" i="74"/>
  <c r="AO85" i="74"/>
  <c r="AC85" i="74"/>
  <c r="Q85" i="74"/>
  <c r="AY85" i="74"/>
  <c r="AM85" i="74"/>
  <c r="AA85" i="74"/>
  <c r="O85" i="74"/>
  <c r="AX85" i="74"/>
  <c r="AL85" i="74"/>
  <c r="Z85" i="74"/>
  <c r="N85" i="74"/>
  <c r="AQ97" i="74"/>
  <c r="AE97" i="74"/>
  <c r="S97" i="74"/>
  <c r="BB97" i="74"/>
  <c r="AP97" i="74"/>
  <c r="AD97" i="74"/>
  <c r="BA97" i="74"/>
  <c r="AO97" i="74"/>
  <c r="AC97" i="74"/>
  <c r="AZ97" i="74"/>
  <c r="AN97" i="74"/>
  <c r="AB97" i="74"/>
  <c r="AY97" i="74"/>
  <c r="AM97" i="74"/>
  <c r="AA97" i="74"/>
  <c r="AX97" i="74"/>
  <c r="AL97" i="74"/>
  <c r="Z97" i="74"/>
  <c r="AW97" i="74"/>
  <c r="AK97" i="74"/>
  <c r="Y97" i="74"/>
  <c r="AV97" i="74"/>
  <c r="AJ97" i="74"/>
  <c r="X97" i="74"/>
  <c r="AU97" i="74"/>
  <c r="AI97" i="74"/>
  <c r="W97" i="74"/>
  <c r="AT97" i="74"/>
  <c r="AH97" i="74"/>
  <c r="AS97" i="74"/>
  <c r="AG97" i="74"/>
  <c r="U97" i="74"/>
  <c r="AR97" i="74"/>
  <c r="AF97" i="74"/>
  <c r="T97" i="74"/>
  <c r="AZ85" i="74"/>
  <c r="J88" i="74"/>
  <c r="AR98" i="74"/>
  <c r="AF98" i="74"/>
  <c r="T98" i="74"/>
  <c r="AX98" i="74"/>
  <c r="AQ98" i="74"/>
  <c r="AE98" i="74"/>
  <c r="BB98" i="74"/>
  <c r="AP98" i="74"/>
  <c r="AD98" i="74"/>
  <c r="BA98" i="74"/>
  <c r="AO98" i="74"/>
  <c r="AC98" i="74"/>
  <c r="AZ98" i="74"/>
  <c r="AN98" i="74"/>
  <c r="AB98" i="74"/>
  <c r="AY98" i="74"/>
  <c r="AM98" i="74"/>
  <c r="AA98" i="74"/>
  <c r="AL98" i="74"/>
  <c r="Z98" i="74"/>
  <c r="AW98" i="74"/>
  <c r="AK98" i="74"/>
  <c r="Y98" i="74"/>
  <c r="AV98" i="74"/>
  <c r="AJ98" i="74"/>
  <c r="X98" i="74"/>
  <c r="AU98" i="74"/>
  <c r="AI98" i="74"/>
  <c r="W98" i="74"/>
  <c r="AT98" i="74"/>
  <c r="AH98" i="74"/>
  <c r="V98" i="74"/>
  <c r="AS98" i="74"/>
  <c r="AG98" i="74"/>
  <c r="U98" i="74"/>
  <c r="V88" i="74"/>
  <c r="N84" i="74"/>
  <c r="Z84" i="74"/>
  <c r="AL84" i="74"/>
  <c r="AX84" i="74"/>
  <c r="O86" i="74"/>
  <c r="AA86" i="74"/>
  <c r="AM86" i="74"/>
  <c r="AY86" i="74"/>
  <c r="W91" i="74"/>
  <c r="AI91" i="74"/>
  <c r="AU91" i="74"/>
  <c r="R92" i="74"/>
  <c r="AD92" i="74"/>
  <c r="AP92" i="74"/>
  <c r="BB92" i="74"/>
  <c r="Z93" i="74"/>
  <c r="AL93" i="74"/>
  <c r="AX93" i="74"/>
  <c r="U95" i="74"/>
  <c r="AG95" i="74"/>
  <c r="AS95" i="74"/>
  <c r="W99" i="74"/>
  <c r="AI99" i="74"/>
  <c r="AU99" i="74"/>
  <c r="Z100" i="74"/>
  <c r="AL100" i="74"/>
  <c r="AX100" i="74"/>
  <c r="AD101" i="74"/>
  <c r="AP101" i="74"/>
  <c r="BB101" i="74"/>
  <c r="AI102" i="74"/>
  <c r="AU102" i="74"/>
  <c r="AF105" i="74"/>
  <c r="AR105" i="74"/>
  <c r="O84" i="74"/>
  <c r="AA84" i="74"/>
  <c r="AM84" i="74"/>
  <c r="AY84" i="74"/>
  <c r="P86" i="74"/>
  <c r="AB86" i="74"/>
  <c r="AN86" i="74"/>
  <c r="AZ86" i="74"/>
  <c r="X91" i="74"/>
  <c r="AJ91" i="74"/>
  <c r="AV91" i="74"/>
  <c r="S92" i="74"/>
  <c r="AE92" i="74"/>
  <c r="AQ92" i="74"/>
  <c r="O93" i="74"/>
  <c r="AA93" i="74"/>
  <c r="AM93" i="74"/>
  <c r="AY93" i="74"/>
  <c r="V95" i="74"/>
  <c r="AH95" i="74"/>
  <c r="AT95" i="74"/>
  <c r="X99" i="74"/>
  <c r="AJ99" i="74"/>
  <c r="AV99" i="74"/>
  <c r="AA100" i="74"/>
  <c r="AM100" i="74"/>
  <c r="AY100" i="74"/>
  <c r="AE101" i="74"/>
  <c r="AQ101" i="74"/>
  <c r="X102" i="74"/>
  <c r="AJ102" i="74"/>
  <c r="AV102" i="74"/>
  <c r="AG105" i="74"/>
  <c r="AS105" i="74"/>
  <c r="Q84" i="74"/>
  <c r="AC84" i="74"/>
  <c r="AO84" i="74"/>
  <c r="BA84" i="74"/>
  <c r="R86" i="74"/>
  <c r="AD86" i="74"/>
  <c r="AP86" i="74"/>
  <c r="BB86" i="74"/>
  <c r="N91" i="74"/>
  <c r="Z91" i="74"/>
  <c r="AL91" i="74"/>
  <c r="AX91" i="74"/>
  <c r="U92" i="74"/>
  <c r="AG92" i="74"/>
  <c r="AS92" i="74"/>
  <c r="Q93" i="74"/>
  <c r="AC93" i="74"/>
  <c r="AO93" i="74"/>
  <c r="BA93" i="74"/>
  <c r="X95" i="74"/>
  <c r="AJ95" i="74"/>
  <c r="AV95" i="74"/>
  <c r="Z99" i="74"/>
  <c r="AL99" i="74"/>
  <c r="AX99" i="74"/>
  <c r="AC100" i="74"/>
  <c r="AO100" i="74"/>
  <c r="BA100" i="74"/>
  <c r="AG101" i="74"/>
  <c r="AS101" i="74"/>
  <c r="Z102" i="74"/>
  <c r="AL102" i="74"/>
  <c r="AX102" i="74"/>
  <c r="AI105" i="74"/>
  <c r="AU105" i="74"/>
  <c r="F84" i="74"/>
  <c r="R84" i="74"/>
  <c r="AD84" i="74"/>
  <c r="AP84" i="74"/>
  <c r="BB84" i="74"/>
  <c r="S86" i="74"/>
  <c r="AE86" i="74"/>
  <c r="AQ86" i="74"/>
  <c r="O91" i="74"/>
  <c r="AA91" i="74"/>
  <c r="AM91" i="74"/>
  <c r="AY91" i="74"/>
  <c r="V92" i="74"/>
  <c r="AH92" i="74"/>
  <c r="AT92" i="74"/>
  <c r="R93" i="74"/>
  <c r="AD93" i="74"/>
  <c r="AP93" i="74"/>
  <c r="BB93" i="74"/>
  <c r="Y95" i="74"/>
  <c r="AK95" i="74"/>
  <c r="AW95" i="74"/>
  <c r="AA99" i="74"/>
  <c r="AM99" i="74"/>
  <c r="AY99" i="74"/>
  <c r="AD100" i="74"/>
  <c r="AP100" i="74"/>
  <c r="BB100" i="74"/>
  <c r="AH101" i="74"/>
  <c r="AT101" i="74"/>
  <c r="AA102" i="74"/>
  <c r="AM102" i="74"/>
  <c r="AY102" i="74"/>
  <c r="AJ105" i="74"/>
  <c r="AV105" i="74"/>
  <c r="AI101" i="74"/>
  <c r="AU101" i="74"/>
  <c r="AB102" i="74"/>
  <c r="AN102" i="74"/>
  <c r="AZ102" i="74"/>
  <c r="AK105" i="74"/>
  <c r="AW105" i="74"/>
  <c r="H84" i="74"/>
  <c r="T84" i="74"/>
  <c r="AF84" i="74"/>
  <c r="AR84" i="74"/>
  <c r="I86" i="74"/>
  <c r="U86" i="74"/>
  <c r="AG86" i="74"/>
  <c r="AS86" i="74"/>
  <c r="Q91" i="74"/>
  <c r="AC91" i="74"/>
  <c r="AO91" i="74"/>
  <c r="BA91" i="74"/>
  <c r="X92" i="74"/>
  <c r="AJ92" i="74"/>
  <c r="AV92" i="74"/>
  <c r="T93" i="74"/>
  <c r="AF93" i="74"/>
  <c r="AR93" i="74"/>
  <c r="AA95" i="74"/>
  <c r="AM95" i="74"/>
  <c r="AY95" i="74"/>
  <c r="AC99" i="74"/>
  <c r="AO99" i="74"/>
  <c r="BA99" i="74"/>
  <c r="AF100" i="74"/>
  <c r="AR100" i="74"/>
  <c r="X101" i="74"/>
  <c r="AJ101" i="74"/>
  <c r="AV101" i="74"/>
  <c r="AC102" i="74"/>
  <c r="AO102" i="74"/>
  <c r="BA102" i="74"/>
  <c r="AL105" i="74"/>
  <c r="AX105" i="74"/>
  <c r="I84" i="74"/>
  <c r="U84" i="74"/>
  <c r="AG84" i="74"/>
  <c r="AS84" i="74"/>
  <c r="J86" i="74"/>
  <c r="V86" i="74"/>
  <c r="AH86" i="74"/>
  <c r="AT86" i="74"/>
  <c r="R91" i="74"/>
  <c r="AD91" i="74"/>
  <c r="AP91" i="74"/>
  <c r="BB91" i="74"/>
  <c r="Y92" i="74"/>
  <c r="AK92" i="74"/>
  <c r="AW92" i="74"/>
  <c r="U93" i="74"/>
  <c r="AG93" i="74"/>
  <c r="AS93" i="74"/>
  <c r="AB95" i="74"/>
  <c r="AN95" i="74"/>
  <c r="AZ95" i="74"/>
  <c r="AD99" i="74"/>
  <c r="AP99" i="74"/>
  <c r="BB99" i="74"/>
  <c r="AG100" i="74"/>
  <c r="AS100" i="74"/>
  <c r="Y101" i="74"/>
  <c r="AK101" i="74"/>
  <c r="AW101" i="74"/>
  <c r="AD102" i="74"/>
  <c r="AP102" i="74"/>
  <c r="BB102" i="74"/>
  <c r="AA105" i="74"/>
  <c r="AM105" i="74"/>
  <c r="AY105" i="74"/>
  <c r="P83" i="74"/>
  <c r="J84" i="74"/>
  <c r="V84" i="74"/>
  <c r="AH84" i="74"/>
  <c r="AT84" i="74"/>
  <c r="K86" i="74"/>
  <c r="W86" i="74"/>
  <c r="AI86" i="74"/>
  <c r="AU86" i="74"/>
  <c r="S91" i="74"/>
  <c r="AE91" i="74"/>
  <c r="AQ91" i="74"/>
  <c r="N92" i="74"/>
  <c r="Z92" i="74"/>
  <c r="AL92" i="74"/>
  <c r="AX92" i="74"/>
  <c r="V93" i="74"/>
  <c r="AH93" i="74"/>
  <c r="AT93" i="74"/>
  <c r="Q95" i="74"/>
  <c r="AC95" i="74"/>
  <c r="AO95" i="74"/>
  <c r="BA95" i="74"/>
  <c r="AE99" i="74"/>
  <c r="AQ99" i="74"/>
  <c r="V100" i="74"/>
  <c r="AH100" i="74"/>
  <c r="AT100" i="74"/>
  <c r="Z101" i="74"/>
  <c r="AL101" i="74"/>
  <c r="AX101" i="74"/>
  <c r="AE102" i="74"/>
  <c r="AQ102" i="74"/>
  <c r="AB105" i="74"/>
  <c r="AN105" i="74"/>
  <c r="AZ105" i="74"/>
  <c r="K84" i="74"/>
  <c r="W84" i="74"/>
  <c r="AI84" i="74"/>
  <c r="AU84" i="74"/>
  <c r="L86" i="74"/>
  <c r="X86" i="74"/>
  <c r="AJ86" i="74"/>
  <c r="AV86" i="74"/>
  <c r="T91" i="74"/>
  <c r="AF91" i="74"/>
  <c r="AR91" i="74"/>
  <c r="O92" i="74"/>
  <c r="AA92" i="74"/>
  <c r="AM92" i="74"/>
  <c r="AY92" i="74"/>
  <c r="W93" i="74"/>
  <c r="AI93" i="74"/>
  <c r="AU93" i="74"/>
  <c r="R95" i="74"/>
  <c r="AD95" i="74"/>
  <c r="AP95" i="74"/>
  <c r="BB95" i="74"/>
  <c r="AF99" i="74"/>
  <c r="AR99" i="74"/>
  <c r="W100" i="74"/>
  <c r="AI100" i="74"/>
  <c r="AU100" i="74"/>
  <c r="AA101" i="74"/>
  <c r="AM101" i="74"/>
  <c r="AY101" i="74"/>
  <c r="AF102" i="74"/>
  <c r="AR102" i="74"/>
  <c r="AC105" i="74"/>
  <c r="AO105" i="74"/>
  <c r="BA105" i="74"/>
  <c r="L84" i="74"/>
  <c r="X84" i="74"/>
  <c r="AJ84" i="74"/>
  <c r="AV84" i="74"/>
  <c r="M86" i="74"/>
  <c r="Y86" i="74"/>
  <c r="AK86" i="74"/>
  <c r="AW86" i="74"/>
  <c r="U91" i="74"/>
  <c r="AG91" i="74"/>
  <c r="AS91" i="74"/>
  <c r="P92" i="74"/>
  <c r="AB92" i="74"/>
  <c r="AN92" i="74"/>
  <c r="AZ92" i="74"/>
  <c r="X93" i="74"/>
  <c r="AJ93" i="74"/>
  <c r="AV93" i="74"/>
  <c r="S95" i="74"/>
  <c r="AE95" i="74"/>
  <c r="AQ95" i="74"/>
  <c r="U99" i="74"/>
  <c r="AG99" i="74"/>
  <c r="AS99" i="74"/>
  <c r="X100" i="74"/>
  <c r="AJ100" i="74"/>
  <c r="AV100" i="74"/>
  <c r="AB101" i="74"/>
  <c r="AN101" i="74"/>
  <c r="AZ101" i="74"/>
  <c r="AG102" i="74"/>
  <c r="AS102" i="74"/>
  <c r="AD105" i="74"/>
  <c r="AP105" i="74"/>
  <c r="BB105" i="74"/>
  <c r="M84" i="74"/>
  <c r="Y84" i="74"/>
  <c r="AK84" i="74"/>
  <c r="N86" i="74"/>
  <c r="Z86" i="74"/>
  <c r="AL86" i="74"/>
  <c r="V91" i="74"/>
  <c r="AH91" i="74"/>
  <c r="Q92" i="74"/>
  <c r="AC92" i="74"/>
  <c r="AO92" i="74"/>
  <c r="Y93" i="74"/>
  <c r="AK93" i="74"/>
  <c r="T95" i="74"/>
  <c r="AF95" i="74"/>
  <c r="V99" i="74"/>
  <c r="AH99" i="74"/>
  <c r="Y100" i="74"/>
  <c r="AK100" i="74"/>
  <c r="AC101" i="74"/>
  <c r="AO101" i="74"/>
  <c r="AH102" i="74"/>
  <c r="AE105" i="74"/>
  <c r="BA97" i="73"/>
  <c r="AO97" i="73"/>
  <c r="AC97" i="73"/>
  <c r="AZ97" i="73"/>
  <c r="AN97" i="73"/>
  <c r="AB97" i="73"/>
  <c r="AY97" i="73"/>
  <c r="AM97" i="73"/>
  <c r="AA97" i="73"/>
  <c r="AX97" i="73"/>
  <c r="AL97" i="73"/>
  <c r="Z97" i="73"/>
  <c r="AG97" i="73"/>
  <c r="AF97" i="73"/>
  <c r="AW97" i="73"/>
  <c r="AK97" i="73"/>
  <c r="Y97" i="73"/>
  <c r="AR97" i="73"/>
  <c r="AV97" i="73"/>
  <c r="AJ97" i="73"/>
  <c r="X97" i="73"/>
  <c r="T97" i="73"/>
  <c r="AU97" i="73"/>
  <c r="AI97" i="73"/>
  <c r="W97" i="73"/>
  <c r="AT97" i="73"/>
  <c r="AH97" i="73"/>
  <c r="V97" i="73"/>
  <c r="AQ97" i="73"/>
  <c r="AE97" i="73"/>
  <c r="S97" i="73"/>
  <c r="AS97" i="73"/>
  <c r="BB97" i="73"/>
  <c r="AP97" i="73"/>
  <c r="AD97" i="73"/>
  <c r="U97" i="73"/>
  <c r="AS89" i="73"/>
  <c r="AG89" i="73"/>
  <c r="U89" i="73"/>
  <c r="AR89" i="73"/>
  <c r="AF89" i="73"/>
  <c r="T89" i="73"/>
  <c r="AQ89" i="73"/>
  <c r="AE89" i="73"/>
  <c r="S89" i="73"/>
  <c r="BB89" i="73"/>
  <c r="AP89" i="73"/>
  <c r="AD89" i="73"/>
  <c r="R89" i="73"/>
  <c r="AW89" i="73"/>
  <c r="AK89" i="73"/>
  <c r="BA89" i="73"/>
  <c r="AO89" i="73"/>
  <c r="AC89" i="73"/>
  <c r="Q89" i="73"/>
  <c r="M89" i="73"/>
  <c r="AZ89" i="73"/>
  <c r="AN89" i="73"/>
  <c r="AB89" i="73"/>
  <c r="P89" i="73"/>
  <c r="Y89" i="73"/>
  <c r="AY89" i="73"/>
  <c r="AM89" i="73"/>
  <c r="AA89" i="73"/>
  <c r="O89" i="73"/>
  <c r="AX89" i="73"/>
  <c r="AL89" i="73"/>
  <c r="Z89" i="73"/>
  <c r="N89" i="73"/>
  <c r="AU89" i="73"/>
  <c r="AI89" i="73"/>
  <c r="W89" i="73"/>
  <c r="K89" i="73"/>
  <c r="AT89" i="73"/>
  <c r="AH89" i="73"/>
  <c r="V89" i="73"/>
  <c r="AR91" i="73"/>
  <c r="AF91" i="73"/>
  <c r="T91" i="73"/>
  <c r="AQ91" i="73"/>
  <c r="AE91" i="73"/>
  <c r="S91" i="73"/>
  <c r="BB91" i="73"/>
  <c r="AP91" i="73"/>
  <c r="AD91" i="73"/>
  <c r="R91" i="73"/>
  <c r="BA91" i="73"/>
  <c r="AO91" i="73"/>
  <c r="AC91" i="73"/>
  <c r="Q91" i="73"/>
  <c r="AJ91" i="73"/>
  <c r="AU91" i="73"/>
  <c r="AZ91" i="73"/>
  <c r="AN91" i="73"/>
  <c r="AB91" i="73"/>
  <c r="P91" i="73"/>
  <c r="AV91" i="73"/>
  <c r="W91" i="73"/>
  <c r="AY91" i="73"/>
  <c r="AM91" i="73"/>
  <c r="AA91" i="73"/>
  <c r="O91" i="73"/>
  <c r="X91" i="73"/>
  <c r="AI91" i="73"/>
  <c r="AX91" i="73"/>
  <c r="AL91" i="73"/>
  <c r="Z91" i="73"/>
  <c r="N91" i="73"/>
  <c r="AW91" i="73"/>
  <c r="AK91" i="73"/>
  <c r="Y91" i="73"/>
  <c r="M91" i="73"/>
  <c r="AT91" i="73"/>
  <c r="AH91" i="73"/>
  <c r="V91" i="73"/>
  <c r="AS91" i="73"/>
  <c r="AG91" i="73"/>
  <c r="U91" i="73"/>
  <c r="AX103" i="73"/>
  <c r="AL103" i="73"/>
  <c r="Z103" i="73"/>
  <c r="AW103" i="73"/>
  <c r="AK103" i="73"/>
  <c r="Y103" i="73"/>
  <c r="AV103" i="73"/>
  <c r="AJ103" i="73"/>
  <c r="AU103" i="73"/>
  <c r="AI103" i="73"/>
  <c r="AD103" i="73"/>
  <c r="AT103" i="73"/>
  <c r="AH103" i="73"/>
  <c r="BB103" i="73"/>
  <c r="AO103" i="73"/>
  <c r="AS103" i="73"/>
  <c r="AG103" i="73"/>
  <c r="AP103" i="73"/>
  <c r="BA103" i="73"/>
  <c r="AC103" i="73"/>
  <c r="AR103" i="73"/>
  <c r="AF103" i="73"/>
  <c r="AQ103" i="73"/>
  <c r="AE103" i="73"/>
  <c r="AZ103" i="73"/>
  <c r="AN103" i="73"/>
  <c r="AB103" i="73"/>
  <c r="AY103" i="73"/>
  <c r="AM103" i="73"/>
  <c r="AA103" i="73"/>
  <c r="BA105" i="73"/>
  <c r="AO105" i="73"/>
  <c r="AC105" i="73"/>
  <c r="AZ105" i="73"/>
  <c r="AN105" i="73"/>
  <c r="AB105" i="73"/>
  <c r="AY105" i="73"/>
  <c r="AM105" i="73"/>
  <c r="AA105" i="73"/>
  <c r="AX105" i="73"/>
  <c r="AL105" i="73"/>
  <c r="AW105" i="73"/>
  <c r="AK105" i="73"/>
  <c r="AS105" i="73"/>
  <c r="AR105" i="73"/>
  <c r="AV105" i="73"/>
  <c r="AJ105" i="73"/>
  <c r="AG105" i="73"/>
  <c r="AF105" i="73"/>
  <c r="AU105" i="73"/>
  <c r="AI105" i="73"/>
  <c r="AT105" i="73"/>
  <c r="AH105" i="73"/>
  <c r="AQ105" i="73"/>
  <c r="AE105" i="73"/>
  <c r="BB105" i="73"/>
  <c r="AP105" i="73"/>
  <c r="AD105" i="73"/>
  <c r="L89" i="73"/>
  <c r="L84" i="73"/>
  <c r="X84" i="73"/>
  <c r="AJ84" i="73"/>
  <c r="AV84" i="73"/>
  <c r="L85" i="73"/>
  <c r="X85" i="73"/>
  <c r="AJ85" i="73"/>
  <c r="AV85" i="73"/>
  <c r="M86" i="73"/>
  <c r="Y86" i="73"/>
  <c r="AK86" i="73"/>
  <c r="AW86" i="73"/>
  <c r="O87" i="73"/>
  <c r="AA87" i="73"/>
  <c r="AM87" i="73"/>
  <c r="AY87" i="73"/>
  <c r="R88" i="73"/>
  <c r="AD88" i="73"/>
  <c r="AP88" i="73"/>
  <c r="BB88" i="73"/>
  <c r="O90" i="73"/>
  <c r="AA90" i="73"/>
  <c r="AM90" i="73"/>
  <c r="AY90" i="73"/>
  <c r="P92" i="73"/>
  <c r="AB92" i="73"/>
  <c r="AN92" i="73"/>
  <c r="AZ92" i="73"/>
  <c r="X93" i="73"/>
  <c r="AJ93" i="73"/>
  <c r="AV93" i="73"/>
  <c r="U94" i="73"/>
  <c r="AG94" i="73"/>
  <c r="AS94" i="73"/>
  <c r="S95" i="73"/>
  <c r="AE95" i="73"/>
  <c r="AQ95" i="73"/>
  <c r="R96" i="73"/>
  <c r="AD96" i="73"/>
  <c r="AP96" i="73"/>
  <c r="BB96" i="73"/>
  <c r="AE98" i="73"/>
  <c r="AQ98" i="73"/>
  <c r="U99" i="73"/>
  <c r="AG99" i="73"/>
  <c r="AS99" i="73"/>
  <c r="X100" i="73"/>
  <c r="AJ100" i="73"/>
  <c r="AV100" i="73"/>
  <c r="AB101" i="73"/>
  <c r="AN101" i="73"/>
  <c r="AZ101" i="73"/>
  <c r="AG102" i="73"/>
  <c r="AS102" i="73"/>
  <c r="AH104" i="73"/>
  <c r="AT104" i="73"/>
  <c r="AM106" i="73"/>
  <c r="AY106" i="73"/>
  <c r="M84" i="73"/>
  <c r="Y84" i="73"/>
  <c r="AK84" i="73"/>
  <c r="AW84" i="73"/>
  <c r="M85" i="73"/>
  <c r="Y85" i="73"/>
  <c r="AK85" i="73"/>
  <c r="AW85" i="73"/>
  <c r="N86" i="73"/>
  <c r="Z86" i="73"/>
  <c r="AL86" i="73"/>
  <c r="AX86" i="73"/>
  <c r="P87" i="73"/>
  <c r="AB87" i="73"/>
  <c r="AN87" i="73"/>
  <c r="AZ87" i="73"/>
  <c r="S88" i="73"/>
  <c r="AE88" i="73"/>
  <c r="AQ88" i="73"/>
  <c r="P90" i="73"/>
  <c r="AB90" i="73"/>
  <c r="AN90" i="73"/>
  <c r="AZ90" i="73"/>
  <c r="Q92" i="73"/>
  <c r="AC92" i="73"/>
  <c r="AO92" i="73"/>
  <c r="BA92" i="73"/>
  <c r="Y93" i="73"/>
  <c r="AK93" i="73"/>
  <c r="AW93" i="73"/>
  <c r="V94" i="73"/>
  <c r="AH94" i="73"/>
  <c r="AT94" i="73"/>
  <c r="T95" i="73"/>
  <c r="AF95" i="73"/>
  <c r="AR95" i="73"/>
  <c r="S96" i="73"/>
  <c r="AE96" i="73"/>
  <c r="AQ96" i="73"/>
  <c r="T98" i="73"/>
  <c r="AF98" i="73"/>
  <c r="AR98" i="73"/>
  <c r="V99" i="73"/>
  <c r="AH99" i="73"/>
  <c r="AT99" i="73"/>
  <c r="Y100" i="73"/>
  <c r="AK100" i="73"/>
  <c r="AW100" i="73"/>
  <c r="AC101" i="73"/>
  <c r="AO101" i="73"/>
  <c r="BA101" i="73"/>
  <c r="AH102" i="73"/>
  <c r="AT102" i="73"/>
  <c r="AI104" i="73"/>
  <c r="AU104" i="73"/>
  <c r="AB106" i="73"/>
  <c r="AN106" i="73"/>
  <c r="AZ106" i="73"/>
  <c r="P84" i="73"/>
  <c r="AB84" i="73"/>
  <c r="AN84" i="73"/>
  <c r="AZ84" i="73"/>
  <c r="P85" i="73"/>
  <c r="AB85" i="73"/>
  <c r="AN85" i="73"/>
  <c r="AZ85" i="73"/>
  <c r="Q86" i="73"/>
  <c r="AC86" i="73"/>
  <c r="AO86" i="73"/>
  <c r="BA86" i="73"/>
  <c r="S87" i="73"/>
  <c r="AE87" i="73"/>
  <c r="AQ87" i="73"/>
  <c r="J88" i="73"/>
  <c r="V88" i="73"/>
  <c r="AH88" i="73"/>
  <c r="AT88" i="73"/>
  <c r="S90" i="73"/>
  <c r="AE90" i="73"/>
  <c r="AQ90" i="73"/>
  <c r="T92" i="73"/>
  <c r="AF92" i="73"/>
  <c r="AR92" i="73"/>
  <c r="P93" i="73"/>
  <c r="AB93" i="73"/>
  <c r="AN93" i="73"/>
  <c r="AZ93" i="73"/>
  <c r="Y94" i="73"/>
  <c r="AK94" i="73"/>
  <c r="AW94" i="73"/>
  <c r="W95" i="73"/>
  <c r="AI95" i="73"/>
  <c r="AU95" i="73"/>
  <c r="V96" i="73"/>
  <c r="AH96" i="73"/>
  <c r="AT96" i="73"/>
  <c r="W98" i="73"/>
  <c r="AI98" i="73"/>
  <c r="AU98" i="73"/>
  <c r="Y99" i="73"/>
  <c r="AK99" i="73"/>
  <c r="AW99" i="73"/>
  <c r="AB100" i="73"/>
  <c r="AN100" i="73"/>
  <c r="AZ100" i="73"/>
  <c r="AF101" i="73"/>
  <c r="AR101" i="73"/>
  <c r="Y102" i="73"/>
  <c r="AK102" i="73"/>
  <c r="AW102" i="73"/>
  <c r="Z104" i="73"/>
  <c r="AL104" i="73"/>
  <c r="AX104" i="73"/>
  <c r="AE106" i="73"/>
  <c r="AQ106" i="73"/>
  <c r="Q84" i="73"/>
  <c r="AC84" i="73"/>
  <c r="AO84" i="73"/>
  <c r="BA84" i="73"/>
  <c r="Q85" i="73"/>
  <c r="AC85" i="73"/>
  <c r="AO85" i="73"/>
  <c r="BA85" i="73"/>
  <c r="R86" i="73"/>
  <c r="AD86" i="73"/>
  <c r="AP86" i="73"/>
  <c r="BB86" i="73"/>
  <c r="T87" i="73"/>
  <c r="AF87" i="73"/>
  <c r="AR87" i="73"/>
  <c r="K88" i="73"/>
  <c r="W88" i="73"/>
  <c r="AI88" i="73"/>
  <c r="AU88" i="73"/>
  <c r="T90" i="73"/>
  <c r="AF90" i="73"/>
  <c r="AR90" i="73"/>
  <c r="U92" i="73"/>
  <c r="AG92" i="73"/>
  <c r="AS92" i="73"/>
  <c r="Q93" i="73"/>
  <c r="AC93" i="73"/>
  <c r="AO93" i="73"/>
  <c r="BA93" i="73"/>
  <c r="Z94" i="73"/>
  <c r="AL94" i="73"/>
  <c r="AX94" i="73"/>
  <c r="X95" i="73"/>
  <c r="AJ95" i="73"/>
  <c r="AV95" i="73"/>
  <c r="W96" i="73"/>
  <c r="AI96" i="73"/>
  <c r="AU96" i="73"/>
  <c r="X98" i="73"/>
  <c r="AJ98" i="73"/>
  <c r="AV98" i="73"/>
  <c r="Z99" i="73"/>
  <c r="AL99" i="73"/>
  <c r="AX99" i="73"/>
  <c r="AC100" i="73"/>
  <c r="AO100" i="73"/>
  <c r="BA100" i="73"/>
  <c r="AG101" i="73"/>
  <c r="AS101" i="73"/>
  <c r="Z102" i="73"/>
  <c r="AL102" i="73"/>
  <c r="AX102" i="73"/>
  <c r="AA104" i="73"/>
  <c r="AM104" i="73"/>
  <c r="AY104" i="73"/>
  <c r="AF106" i="73"/>
  <c r="AR106" i="73"/>
  <c r="S92" i="73"/>
  <c r="AK104" i="73"/>
  <c r="F84" i="73"/>
  <c r="R84" i="73"/>
  <c r="AD84" i="73"/>
  <c r="AP84" i="73"/>
  <c r="BB84" i="73"/>
  <c r="R85" i="73"/>
  <c r="AD85" i="73"/>
  <c r="AP85" i="73"/>
  <c r="BB85" i="73"/>
  <c r="S86" i="73"/>
  <c r="AE86" i="73"/>
  <c r="AQ86" i="73"/>
  <c r="I87" i="73"/>
  <c r="U87" i="73"/>
  <c r="AG87" i="73"/>
  <c r="AS87" i="73"/>
  <c r="L88" i="73"/>
  <c r="X88" i="73"/>
  <c r="AJ88" i="73"/>
  <c r="AV88" i="73"/>
  <c r="U90" i="73"/>
  <c r="AG90" i="73"/>
  <c r="AS90" i="73"/>
  <c r="V92" i="73"/>
  <c r="AH92" i="73"/>
  <c r="AT92" i="73"/>
  <c r="R93" i="73"/>
  <c r="AD93" i="73"/>
  <c r="AP93" i="73"/>
  <c r="BB93" i="73"/>
  <c r="AA94" i="73"/>
  <c r="AM94" i="73"/>
  <c r="AY94" i="73"/>
  <c r="Y95" i="73"/>
  <c r="AK95" i="73"/>
  <c r="AW95" i="73"/>
  <c r="X96" i="73"/>
  <c r="AJ96" i="73"/>
  <c r="AV96" i="73"/>
  <c r="Y98" i="73"/>
  <c r="AK98" i="73"/>
  <c r="AW98" i="73"/>
  <c r="AA99" i="73"/>
  <c r="AM99" i="73"/>
  <c r="AY99" i="73"/>
  <c r="AD100" i="73"/>
  <c r="AP100" i="73"/>
  <c r="BB100" i="73"/>
  <c r="AH101" i="73"/>
  <c r="AT101" i="73"/>
  <c r="AA102" i="73"/>
  <c r="AM102" i="73"/>
  <c r="AY102" i="73"/>
  <c r="AB104" i="73"/>
  <c r="AN104" i="73"/>
  <c r="AZ104" i="73"/>
  <c r="AG106" i="73"/>
  <c r="AS106" i="73"/>
  <c r="AQ92" i="73"/>
  <c r="G84" i="73"/>
  <c r="S84" i="73"/>
  <c r="AE84" i="73"/>
  <c r="AQ84" i="73"/>
  <c r="G85" i="73"/>
  <c r="S85" i="73"/>
  <c r="AE85" i="73"/>
  <c r="AQ85" i="73"/>
  <c r="H86" i="73"/>
  <c r="T86" i="73"/>
  <c r="AF86" i="73"/>
  <c r="AR86" i="73"/>
  <c r="J87" i="73"/>
  <c r="V87" i="73"/>
  <c r="AH87" i="73"/>
  <c r="AT87" i="73"/>
  <c r="M88" i="73"/>
  <c r="Y88" i="73"/>
  <c r="AK88" i="73"/>
  <c r="AW88" i="73"/>
  <c r="V90" i="73"/>
  <c r="AH90" i="73"/>
  <c r="AT90" i="73"/>
  <c r="W92" i="73"/>
  <c r="AI92" i="73"/>
  <c r="AU92" i="73"/>
  <c r="S93" i="73"/>
  <c r="AE93" i="73"/>
  <c r="AQ93" i="73"/>
  <c r="P94" i="73"/>
  <c r="AB94" i="73"/>
  <c r="AN94" i="73"/>
  <c r="AZ94" i="73"/>
  <c r="Z95" i="73"/>
  <c r="AL95" i="73"/>
  <c r="AX95" i="73"/>
  <c r="Y96" i="73"/>
  <c r="AK96" i="73"/>
  <c r="AW96" i="73"/>
  <c r="Z98" i="73"/>
  <c r="AL98" i="73"/>
  <c r="AX98" i="73"/>
  <c r="AB99" i="73"/>
  <c r="AN99" i="73"/>
  <c r="AZ99" i="73"/>
  <c r="AE100" i="73"/>
  <c r="AQ100" i="73"/>
  <c r="W101" i="73"/>
  <c r="AI101" i="73"/>
  <c r="AU101" i="73"/>
  <c r="AB102" i="73"/>
  <c r="AN102" i="73"/>
  <c r="AZ102" i="73"/>
  <c r="AC104" i="73"/>
  <c r="AO104" i="73"/>
  <c r="BA104" i="73"/>
  <c r="AH106" i="73"/>
  <c r="AT106" i="73"/>
  <c r="AE92" i="73"/>
  <c r="AW104" i="73"/>
  <c r="H84" i="73"/>
  <c r="T84" i="73"/>
  <c r="AF84" i="73"/>
  <c r="AR84" i="73"/>
  <c r="H85" i="73"/>
  <c r="T85" i="73"/>
  <c r="AF85" i="73"/>
  <c r="AR85" i="73"/>
  <c r="I86" i="73"/>
  <c r="U86" i="73"/>
  <c r="AG86" i="73"/>
  <c r="AS86" i="73"/>
  <c r="K87" i="73"/>
  <c r="W87" i="73"/>
  <c r="AI87" i="73"/>
  <c r="AU87" i="73"/>
  <c r="N88" i="73"/>
  <c r="Z88" i="73"/>
  <c r="AL88" i="73"/>
  <c r="AX88" i="73"/>
  <c r="W90" i="73"/>
  <c r="AI90" i="73"/>
  <c r="AU90" i="73"/>
  <c r="X92" i="73"/>
  <c r="AJ92" i="73"/>
  <c r="AV92" i="73"/>
  <c r="T93" i="73"/>
  <c r="AF93" i="73"/>
  <c r="AR93" i="73"/>
  <c r="Q94" i="73"/>
  <c r="AC94" i="73"/>
  <c r="AO94" i="73"/>
  <c r="BA94" i="73"/>
  <c r="AA95" i="73"/>
  <c r="AM95" i="73"/>
  <c r="AY95" i="73"/>
  <c r="Z96" i="73"/>
  <c r="AL96" i="73"/>
  <c r="AX96" i="73"/>
  <c r="AA98" i="73"/>
  <c r="AM98" i="73"/>
  <c r="AY98" i="73"/>
  <c r="AC99" i="73"/>
  <c r="AO99" i="73"/>
  <c r="BA99" i="73"/>
  <c r="AF100" i="73"/>
  <c r="AR100" i="73"/>
  <c r="X101" i="73"/>
  <c r="AJ101" i="73"/>
  <c r="AV101" i="73"/>
  <c r="AC102" i="73"/>
  <c r="AO102" i="73"/>
  <c r="BA102" i="73"/>
  <c r="AD104" i="73"/>
  <c r="AP104" i="73"/>
  <c r="BB104" i="73"/>
  <c r="AI106" i="73"/>
  <c r="AU106" i="73"/>
  <c r="I84" i="73"/>
  <c r="U84" i="73"/>
  <c r="AG84" i="73"/>
  <c r="AS84" i="73"/>
  <c r="I85" i="73"/>
  <c r="U85" i="73"/>
  <c r="AG85" i="73"/>
  <c r="AS85" i="73"/>
  <c r="J86" i="73"/>
  <c r="V86" i="73"/>
  <c r="AH86" i="73"/>
  <c r="AT86" i="73"/>
  <c r="L87" i="73"/>
  <c r="X87" i="73"/>
  <c r="AJ87" i="73"/>
  <c r="AV87" i="73"/>
  <c r="O88" i="73"/>
  <c r="AA88" i="73"/>
  <c r="AM88" i="73"/>
  <c r="AY88" i="73"/>
  <c r="L90" i="73"/>
  <c r="X90" i="73"/>
  <c r="AJ90" i="73"/>
  <c r="AV90" i="73"/>
  <c r="Y92" i="73"/>
  <c r="AK92" i="73"/>
  <c r="AW92" i="73"/>
  <c r="U93" i="73"/>
  <c r="AG93" i="73"/>
  <c r="AS93" i="73"/>
  <c r="R94" i="73"/>
  <c r="AD94" i="73"/>
  <c r="AP94" i="73"/>
  <c r="BB94" i="73"/>
  <c r="AB95" i="73"/>
  <c r="AN95" i="73"/>
  <c r="AZ95" i="73"/>
  <c r="AA96" i="73"/>
  <c r="AM96" i="73"/>
  <c r="AY96" i="73"/>
  <c r="AB98" i="73"/>
  <c r="AN98" i="73"/>
  <c r="AZ98" i="73"/>
  <c r="AD99" i="73"/>
  <c r="AP99" i="73"/>
  <c r="BB99" i="73"/>
  <c r="AG100" i="73"/>
  <c r="AS100" i="73"/>
  <c r="Y101" i="73"/>
  <c r="AK101" i="73"/>
  <c r="AW101" i="73"/>
  <c r="AD102" i="73"/>
  <c r="AP102" i="73"/>
  <c r="BB102" i="73"/>
  <c r="AE104" i="73"/>
  <c r="AQ104" i="73"/>
  <c r="AJ106" i="73"/>
  <c r="AV106" i="73"/>
  <c r="J84" i="73"/>
  <c r="V84" i="73"/>
  <c r="AH84" i="73"/>
  <c r="AT84" i="73"/>
  <c r="J85" i="73"/>
  <c r="V85" i="73"/>
  <c r="AH85" i="73"/>
  <c r="AT85" i="73"/>
  <c r="K86" i="73"/>
  <c r="W86" i="73"/>
  <c r="AI86" i="73"/>
  <c r="AU86" i="73"/>
  <c r="M87" i="73"/>
  <c r="Y87" i="73"/>
  <c r="AK87" i="73"/>
  <c r="AW87" i="73"/>
  <c r="P88" i="73"/>
  <c r="AB88" i="73"/>
  <c r="AN88" i="73"/>
  <c r="AZ88" i="73"/>
  <c r="M90" i="73"/>
  <c r="Y90" i="73"/>
  <c r="AK90" i="73"/>
  <c r="AW90" i="73"/>
  <c r="N92" i="73"/>
  <c r="Z92" i="73"/>
  <c r="AL92" i="73"/>
  <c r="AX92" i="73"/>
  <c r="V93" i="73"/>
  <c r="AH93" i="73"/>
  <c r="AT93" i="73"/>
  <c r="S94" i="73"/>
  <c r="AE94" i="73"/>
  <c r="AQ94" i="73"/>
  <c r="Q95" i="73"/>
  <c r="AC95" i="73"/>
  <c r="AO95" i="73"/>
  <c r="BA95" i="73"/>
  <c r="AB96" i="73"/>
  <c r="AN96" i="73"/>
  <c r="AZ96" i="73"/>
  <c r="AC98" i="73"/>
  <c r="AO98" i="73"/>
  <c r="BA98" i="73"/>
  <c r="AE99" i="73"/>
  <c r="AQ99" i="73"/>
  <c r="V100" i="73"/>
  <c r="AH100" i="73"/>
  <c r="AT100" i="73"/>
  <c r="Z101" i="73"/>
  <c r="AL101" i="73"/>
  <c r="AX101" i="73"/>
  <c r="AE102" i="73"/>
  <c r="AQ102" i="73"/>
  <c r="AF104" i="73"/>
  <c r="AR104" i="73"/>
  <c r="AK106" i="73"/>
  <c r="AW106" i="73"/>
  <c r="K84" i="73"/>
  <c r="W84" i="73"/>
  <c r="AI84" i="73"/>
  <c r="K85" i="73"/>
  <c r="W85" i="73"/>
  <c r="AI85" i="73"/>
  <c r="L86" i="73"/>
  <c r="X86" i="73"/>
  <c r="AJ86" i="73"/>
  <c r="N87" i="73"/>
  <c r="Z87" i="73"/>
  <c r="AL87" i="73"/>
  <c r="Q88" i="73"/>
  <c r="AC88" i="73"/>
  <c r="AO88" i="73"/>
  <c r="N90" i="73"/>
  <c r="Z90" i="73"/>
  <c r="AL90" i="73"/>
  <c r="O92" i="73"/>
  <c r="AA92" i="73"/>
  <c r="AM92" i="73"/>
  <c r="W93" i="73"/>
  <c r="AI93" i="73"/>
  <c r="T94" i="73"/>
  <c r="AF94" i="73"/>
  <c r="R95" i="73"/>
  <c r="AD95" i="73"/>
  <c r="AP95" i="73"/>
  <c r="AC96" i="73"/>
  <c r="AO96" i="73"/>
  <c r="AD98" i="73"/>
  <c r="AP98" i="73"/>
  <c r="AF99" i="73"/>
  <c r="W100" i="73"/>
  <c r="AI100" i="73"/>
  <c r="AA101" i="73"/>
  <c r="AM101" i="73"/>
  <c r="AF102" i="73"/>
  <c r="AG104" i="73"/>
  <c r="AL106" i="73"/>
  <c r="AW92" i="72"/>
  <c r="AK92" i="72"/>
  <c r="Y92" i="72"/>
  <c r="AV92" i="72"/>
  <c r="AJ92" i="72"/>
  <c r="X92" i="72"/>
  <c r="AU92" i="72"/>
  <c r="AI92" i="72"/>
  <c r="W92" i="72"/>
  <c r="AT92" i="72"/>
  <c r="AH92" i="72"/>
  <c r="V92" i="72"/>
  <c r="AS92" i="72"/>
  <c r="AG92" i="72"/>
  <c r="U92" i="72"/>
  <c r="AR92" i="72"/>
  <c r="AF92" i="72"/>
  <c r="T92" i="72"/>
  <c r="AQ92" i="72"/>
  <c r="AE92" i="72"/>
  <c r="S92" i="72"/>
  <c r="BB92" i="72"/>
  <c r="AP92" i="72"/>
  <c r="AD92" i="72"/>
  <c r="R92" i="72"/>
  <c r="BA92" i="72"/>
  <c r="AO92" i="72"/>
  <c r="AC92" i="72"/>
  <c r="Q92" i="72"/>
  <c r="AZ92" i="72"/>
  <c r="AN92" i="72"/>
  <c r="AB92" i="72"/>
  <c r="P92" i="72"/>
  <c r="AY92" i="72"/>
  <c r="AM92" i="72"/>
  <c r="AA92" i="72"/>
  <c r="O92" i="72"/>
  <c r="AX92" i="72"/>
  <c r="AL92" i="72"/>
  <c r="Z92" i="72"/>
  <c r="N92" i="72"/>
  <c r="AQ104" i="72"/>
  <c r="AE104" i="72"/>
  <c r="BB104" i="72"/>
  <c r="AP104" i="72"/>
  <c r="AD104" i="72"/>
  <c r="BA104" i="72"/>
  <c r="AO104" i="72"/>
  <c r="AC104" i="72"/>
  <c r="AZ104" i="72"/>
  <c r="AN104" i="72"/>
  <c r="AB104" i="72"/>
  <c r="AY104" i="72"/>
  <c r="AM104" i="72"/>
  <c r="AA104" i="72"/>
  <c r="AX104" i="72"/>
  <c r="AL104" i="72"/>
  <c r="Z104" i="72"/>
  <c r="AW104" i="72"/>
  <c r="AK104" i="72"/>
  <c r="AV104" i="72"/>
  <c r="AJ104" i="72"/>
  <c r="AU104" i="72"/>
  <c r="AI104" i="72"/>
  <c r="AT104" i="72"/>
  <c r="AH104" i="72"/>
  <c r="AS104" i="72"/>
  <c r="AG104" i="72"/>
  <c r="AR104" i="72"/>
  <c r="AF104" i="72"/>
  <c r="AY105" i="72"/>
  <c r="AM105" i="72"/>
  <c r="AA105" i="72"/>
  <c r="AX105" i="72"/>
  <c r="AL105" i="72"/>
  <c r="AW105" i="72"/>
  <c r="AK105" i="72"/>
  <c r="AV105" i="72"/>
  <c r="AJ105" i="72"/>
  <c r="AU105" i="72"/>
  <c r="AI105" i="72"/>
  <c r="AT105" i="72"/>
  <c r="AH105" i="72"/>
  <c r="AS105" i="72"/>
  <c r="AG105" i="72"/>
  <c r="AR105" i="72"/>
  <c r="AF105" i="72"/>
  <c r="AQ105" i="72"/>
  <c r="AE105" i="72"/>
  <c r="BB105" i="72"/>
  <c r="AP105" i="72"/>
  <c r="AD105" i="72"/>
  <c r="BA105" i="72"/>
  <c r="AO105" i="72"/>
  <c r="AC105" i="72"/>
  <c r="AZ105" i="72"/>
  <c r="AN105" i="72"/>
  <c r="AB105" i="72"/>
  <c r="AS84" i="72"/>
  <c r="AG84" i="72"/>
  <c r="U84" i="72"/>
  <c r="I84" i="72"/>
  <c r="AR84" i="72"/>
  <c r="AF84" i="72"/>
  <c r="T84" i="72"/>
  <c r="H84" i="72"/>
  <c r="AQ84" i="72"/>
  <c r="AE84" i="72"/>
  <c r="S84" i="72"/>
  <c r="G84" i="72"/>
  <c r="BB84" i="72"/>
  <c r="AP84" i="72"/>
  <c r="AD84" i="72"/>
  <c r="R84" i="72"/>
  <c r="F84" i="72"/>
  <c r="BA84" i="72"/>
  <c r="AO84" i="72"/>
  <c r="AC84" i="72"/>
  <c r="Q84" i="72"/>
  <c r="AZ84" i="72"/>
  <c r="AN84" i="72"/>
  <c r="AB84" i="72"/>
  <c r="P84" i="72"/>
  <c r="AY84" i="72"/>
  <c r="AM84" i="72"/>
  <c r="AA84" i="72"/>
  <c r="O84" i="72"/>
  <c r="AX84" i="72"/>
  <c r="AL84" i="72"/>
  <c r="Z84" i="72"/>
  <c r="N84" i="72"/>
  <c r="AW84" i="72"/>
  <c r="AK84" i="72"/>
  <c r="Y84" i="72"/>
  <c r="M84" i="72"/>
  <c r="AV84" i="72"/>
  <c r="AJ84" i="72"/>
  <c r="X84" i="72"/>
  <c r="L84" i="72"/>
  <c r="AU84" i="72"/>
  <c r="AI84" i="72"/>
  <c r="W84" i="72"/>
  <c r="K84" i="72"/>
  <c r="AT84" i="72"/>
  <c r="AH84" i="72"/>
  <c r="V84" i="72"/>
  <c r="J84" i="72"/>
  <c r="AY96" i="72"/>
  <c r="AM96" i="72"/>
  <c r="AA96" i="72"/>
  <c r="AX96" i="72"/>
  <c r="AL96" i="72"/>
  <c r="Z96" i="72"/>
  <c r="AW96" i="72"/>
  <c r="AK96" i="72"/>
  <c r="Y96" i="72"/>
  <c r="AV96" i="72"/>
  <c r="AJ96" i="72"/>
  <c r="X96" i="72"/>
  <c r="AU96" i="72"/>
  <c r="AI96" i="72"/>
  <c r="W96" i="72"/>
  <c r="AT96" i="72"/>
  <c r="AH96" i="72"/>
  <c r="V96" i="72"/>
  <c r="AS96" i="72"/>
  <c r="AG96" i="72"/>
  <c r="U96" i="72"/>
  <c r="AR96" i="72"/>
  <c r="AF96" i="72"/>
  <c r="T96" i="72"/>
  <c r="AQ96" i="72"/>
  <c r="AE96" i="72"/>
  <c r="S96" i="72"/>
  <c r="BB96" i="72"/>
  <c r="AP96" i="72"/>
  <c r="AD96" i="72"/>
  <c r="R96" i="72"/>
  <c r="BA96" i="72"/>
  <c r="AO96" i="72"/>
  <c r="AC96" i="72"/>
  <c r="AZ96" i="72"/>
  <c r="AN96" i="72"/>
  <c r="AB96" i="72"/>
  <c r="AY97" i="72"/>
  <c r="AM97" i="72"/>
  <c r="AA97" i="72"/>
  <c r="AX97" i="72"/>
  <c r="AL97" i="72"/>
  <c r="Z97" i="72"/>
  <c r="AW97" i="72"/>
  <c r="AK97" i="72"/>
  <c r="Y97" i="72"/>
  <c r="AV97" i="72"/>
  <c r="AJ97" i="72"/>
  <c r="X97" i="72"/>
  <c r="AU97" i="72"/>
  <c r="AI97" i="72"/>
  <c r="W97" i="72"/>
  <c r="AT97" i="72"/>
  <c r="AH97" i="72"/>
  <c r="V97" i="72"/>
  <c r="AS97" i="72"/>
  <c r="AG97" i="72"/>
  <c r="U97" i="72"/>
  <c r="AR97" i="72"/>
  <c r="AF97" i="72"/>
  <c r="T97" i="72"/>
  <c r="AQ97" i="72"/>
  <c r="AE97" i="72"/>
  <c r="S97" i="72"/>
  <c r="BB97" i="72"/>
  <c r="AP97" i="72"/>
  <c r="AD97" i="72"/>
  <c r="BA97" i="72"/>
  <c r="AO97" i="72"/>
  <c r="AC97" i="72"/>
  <c r="AZ97" i="72"/>
  <c r="AN97" i="72"/>
  <c r="AB97" i="72"/>
  <c r="AY88" i="72"/>
  <c r="AM88" i="72"/>
  <c r="AA88" i="72"/>
  <c r="O88" i="72"/>
  <c r="AX88" i="72"/>
  <c r="AL88" i="72"/>
  <c r="Z88" i="72"/>
  <c r="N88" i="72"/>
  <c r="AW88" i="72"/>
  <c r="AK88" i="72"/>
  <c r="Y88" i="72"/>
  <c r="M88" i="72"/>
  <c r="AV88" i="72"/>
  <c r="AJ88" i="72"/>
  <c r="X88" i="72"/>
  <c r="L88" i="72"/>
  <c r="AU88" i="72"/>
  <c r="AI88" i="72"/>
  <c r="W88" i="72"/>
  <c r="K88" i="72"/>
  <c r="AT88" i="72"/>
  <c r="AH88" i="72"/>
  <c r="V88" i="72"/>
  <c r="J88" i="72"/>
  <c r="AS88" i="72"/>
  <c r="AG88" i="72"/>
  <c r="U88" i="72"/>
  <c r="AR88" i="72"/>
  <c r="AF88" i="72"/>
  <c r="T88" i="72"/>
  <c r="AQ88" i="72"/>
  <c r="AE88" i="72"/>
  <c r="S88" i="72"/>
  <c r="BB88" i="72"/>
  <c r="AP88" i="72"/>
  <c r="AD88" i="72"/>
  <c r="R88" i="72"/>
  <c r="BA88" i="72"/>
  <c r="AO88" i="72"/>
  <c r="AC88" i="72"/>
  <c r="Q88" i="72"/>
  <c r="AZ88" i="72"/>
  <c r="AN88" i="72"/>
  <c r="AB88" i="72"/>
  <c r="P88" i="72"/>
  <c r="AS100" i="72"/>
  <c r="AG100" i="72"/>
  <c r="AR100" i="72"/>
  <c r="AF100" i="72"/>
  <c r="AQ100" i="72"/>
  <c r="AE100" i="72"/>
  <c r="BB100" i="72"/>
  <c r="AP100" i="72"/>
  <c r="AD100" i="72"/>
  <c r="BA100" i="72"/>
  <c r="AO100" i="72"/>
  <c r="AC100" i="72"/>
  <c r="AZ100" i="72"/>
  <c r="AN100" i="72"/>
  <c r="AB100" i="72"/>
  <c r="AY100" i="72"/>
  <c r="AM100" i="72"/>
  <c r="AA100" i="72"/>
  <c r="AX100" i="72"/>
  <c r="AL100" i="72"/>
  <c r="Z100" i="72"/>
  <c r="AW100" i="72"/>
  <c r="AK100" i="72"/>
  <c r="Y100" i="72"/>
  <c r="AV100" i="72"/>
  <c r="AJ100" i="72"/>
  <c r="X100" i="72"/>
  <c r="AU100" i="72"/>
  <c r="AI100" i="72"/>
  <c r="W100" i="72"/>
  <c r="AT100" i="72"/>
  <c r="AH100" i="72"/>
  <c r="V100" i="72"/>
  <c r="AQ89" i="72"/>
  <c r="AE89" i="72"/>
  <c r="S89" i="72"/>
  <c r="BB89" i="72"/>
  <c r="AP89" i="72"/>
  <c r="AD89" i="72"/>
  <c r="R89" i="72"/>
  <c r="BA89" i="72"/>
  <c r="AO89" i="72"/>
  <c r="AC89" i="72"/>
  <c r="Q89" i="72"/>
  <c r="AZ89" i="72"/>
  <c r="AN89" i="72"/>
  <c r="AB89" i="72"/>
  <c r="P89" i="72"/>
  <c r="AY89" i="72"/>
  <c r="AM89" i="72"/>
  <c r="AA89" i="72"/>
  <c r="O89" i="72"/>
  <c r="AX89" i="72"/>
  <c r="AL89" i="72"/>
  <c r="Z89" i="72"/>
  <c r="N89" i="72"/>
  <c r="AW89" i="72"/>
  <c r="AK89" i="72"/>
  <c r="Y89" i="72"/>
  <c r="M89" i="72"/>
  <c r="AV89" i="72"/>
  <c r="AJ89" i="72"/>
  <c r="X89" i="72"/>
  <c r="L89" i="72"/>
  <c r="AU89" i="72"/>
  <c r="AI89" i="72"/>
  <c r="W89" i="72"/>
  <c r="K89" i="72"/>
  <c r="AT89" i="72"/>
  <c r="AH89" i="72"/>
  <c r="V89" i="72"/>
  <c r="AS89" i="72"/>
  <c r="AG89" i="72"/>
  <c r="U89" i="72"/>
  <c r="AR89" i="72"/>
  <c r="AF89" i="72"/>
  <c r="T89" i="72"/>
  <c r="J85" i="72"/>
  <c r="V85" i="72"/>
  <c r="AH85" i="72"/>
  <c r="AT85" i="72"/>
  <c r="K86" i="72"/>
  <c r="W86" i="72"/>
  <c r="AI86" i="72"/>
  <c r="AU86" i="72"/>
  <c r="M87" i="72"/>
  <c r="Y87" i="72"/>
  <c r="AK87" i="72"/>
  <c r="AW87" i="72"/>
  <c r="M90" i="72"/>
  <c r="Y90" i="72"/>
  <c r="AK90" i="72"/>
  <c r="AW90" i="72"/>
  <c r="S91" i="72"/>
  <c r="AE91" i="72"/>
  <c r="AQ91" i="72"/>
  <c r="V93" i="72"/>
  <c r="AH93" i="72"/>
  <c r="AT93" i="72"/>
  <c r="S94" i="72"/>
  <c r="AE94" i="72"/>
  <c r="AQ94" i="72"/>
  <c r="Q95" i="72"/>
  <c r="AC95" i="72"/>
  <c r="AO95" i="72"/>
  <c r="BA95" i="72"/>
  <c r="AC98" i="72"/>
  <c r="AO98" i="72"/>
  <c r="BA98" i="72"/>
  <c r="AE99" i="72"/>
  <c r="AQ99" i="72"/>
  <c r="Z101" i="72"/>
  <c r="AL101" i="72"/>
  <c r="AX101" i="72"/>
  <c r="AE102" i="72"/>
  <c r="AQ102" i="72"/>
  <c r="Y103" i="72"/>
  <c r="AK103" i="72"/>
  <c r="AW103" i="72"/>
  <c r="AK106" i="72"/>
  <c r="AW106" i="72"/>
  <c r="K85" i="72"/>
  <c r="W85" i="72"/>
  <c r="AI85" i="72"/>
  <c r="AU85" i="72"/>
  <c r="L86" i="72"/>
  <c r="X86" i="72"/>
  <c r="AJ86" i="72"/>
  <c r="AV86" i="72"/>
  <c r="N87" i="72"/>
  <c r="Z87" i="72"/>
  <c r="AL87" i="72"/>
  <c r="AX87" i="72"/>
  <c r="N90" i="72"/>
  <c r="Z90" i="72"/>
  <c r="AL90" i="72"/>
  <c r="AX90" i="72"/>
  <c r="T91" i="72"/>
  <c r="AF91" i="72"/>
  <c r="AR91" i="72"/>
  <c r="W93" i="72"/>
  <c r="AI93" i="72"/>
  <c r="AU93" i="72"/>
  <c r="T94" i="72"/>
  <c r="AF94" i="72"/>
  <c r="AR94" i="72"/>
  <c r="R95" i="72"/>
  <c r="AD95" i="72"/>
  <c r="AP95" i="72"/>
  <c r="BB95" i="72"/>
  <c r="AD98" i="72"/>
  <c r="AP98" i="72"/>
  <c r="BB98" i="72"/>
  <c r="AF99" i="72"/>
  <c r="AR99" i="72"/>
  <c r="AA101" i="72"/>
  <c r="AM101" i="72"/>
  <c r="AY101" i="72"/>
  <c r="AF102" i="72"/>
  <c r="AR102" i="72"/>
  <c r="Z103" i="72"/>
  <c r="AL103" i="72"/>
  <c r="AX103" i="72"/>
  <c r="AL106" i="72"/>
  <c r="AX106" i="72"/>
  <c r="L85" i="72"/>
  <c r="X85" i="72"/>
  <c r="AJ85" i="72"/>
  <c r="AV85" i="72"/>
  <c r="M86" i="72"/>
  <c r="Y86" i="72"/>
  <c r="AK86" i="72"/>
  <c r="AW86" i="72"/>
  <c r="O87" i="72"/>
  <c r="AA87" i="72"/>
  <c r="AM87" i="72"/>
  <c r="AY87" i="72"/>
  <c r="O90" i="72"/>
  <c r="AA90" i="72"/>
  <c r="AM90" i="72"/>
  <c r="AY90" i="72"/>
  <c r="U91" i="72"/>
  <c r="AG91" i="72"/>
  <c r="AS91" i="72"/>
  <c r="X93" i="72"/>
  <c r="AJ93" i="72"/>
  <c r="AV93" i="72"/>
  <c r="U94" i="72"/>
  <c r="AG94" i="72"/>
  <c r="AS94" i="72"/>
  <c r="S95" i="72"/>
  <c r="AE95" i="72"/>
  <c r="AQ95" i="72"/>
  <c r="AE98" i="72"/>
  <c r="AQ98" i="72"/>
  <c r="U99" i="72"/>
  <c r="AG99" i="72"/>
  <c r="AS99" i="72"/>
  <c r="AB101" i="72"/>
  <c r="AN101" i="72"/>
  <c r="AZ101" i="72"/>
  <c r="AG102" i="72"/>
  <c r="AS102" i="72"/>
  <c r="AA103" i="72"/>
  <c r="AM103" i="72"/>
  <c r="AY103" i="72"/>
  <c r="AM106" i="72"/>
  <c r="AY106" i="72"/>
  <c r="M85" i="72"/>
  <c r="Y85" i="72"/>
  <c r="AK85" i="72"/>
  <c r="AW85" i="72"/>
  <c r="N86" i="72"/>
  <c r="Z86" i="72"/>
  <c r="AL86" i="72"/>
  <c r="AX86" i="72"/>
  <c r="P87" i="72"/>
  <c r="AB87" i="72"/>
  <c r="AN87" i="72"/>
  <c r="AZ87" i="72"/>
  <c r="P90" i="72"/>
  <c r="AB90" i="72"/>
  <c r="AN90" i="72"/>
  <c r="AZ90" i="72"/>
  <c r="V91" i="72"/>
  <c r="AH91" i="72"/>
  <c r="AT91" i="72"/>
  <c r="Y93" i="72"/>
  <c r="AK93" i="72"/>
  <c r="AW93" i="72"/>
  <c r="V94" i="72"/>
  <c r="AH94" i="72"/>
  <c r="AT94" i="72"/>
  <c r="T95" i="72"/>
  <c r="AF95" i="72"/>
  <c r="AR95" i="72"/>
  <c r="T98" i="72"/>
  <c r="AF98" i="72"/>
  <c r="AR98" i="72"/>
  <c r="V99" i="72"/>
  <c r="AH99" i="72"/>
  <c r="AT99" i="72"/>
  <c r="AC101" i="72"/>
  <c r="AO101" i="72"/>
  <c r="BA101" i="72"/>
  <c r="AH102" i="72"/>
  <c r="AT102" i="72"/>
  <c r="AB103" i="72"/>
  <c r="AN103" i="72"/>
  <c r="AZ103" i="72"/>
  <c r="AB106" i="72"/>
  <c r="AN106" i="72"/>
  <c r="AZ106" i="72"/>
  <c r="N85" i="72"/>
  <c r="Z85" i="72"/>
  <c r="AL85" i="72"/>
  <c r="AX85" i="72"/>
  <c r="O86" i="72"/>
  <c r="AA86" i="72"/>
  <c r="AM86" i="72"/>
  <c r="AY86" i="72"/>
  <c r="Q87" i="72"/>
  <c r="AC87" i="72"/>
  <c r="AO87" i="72"/>
  <c r="BA87" i="72"/>
  <c r="Q90" i="72"/>
  <c r="AC90" i="72"/>
  <c r="AO90" i="72"/>
  <c r="BA90" i="72"/>
  <c r="W91" i="72"/>
  <c r="AI91" i="72"/>
  <c r="AU91" i="72"/>
  <c r="Z93" i="72"/>
  <c r="AL93" i="72"/>
  <c r="AX93" i="72"/>
  <c r="W94" i="72"/>
  <c r="AI94" i="72"/>
  <c r="AU94" i="72"/>
  <c r="U95" i="72"/>
  <c r="AG95" i="72"/>
  <c r="AS95" i="72"/>
  <c r="U98" i="72"/>
  <c r="AG98" i="72"/>
  <c r="AS98" i="72"/>
  <c r="W99" i="72"/>
  <c r="AI99" i="72"/>
  <c r="AU99" i="72"/>
  <c r="AD101" i="72"/>
  <c r="AP101" i="72"/>
  <c r="BB101" i="72"/>
  <c r="AI102" i="72"/>
  <c r="AU102" i="72"/>
  <c r="AC103" i="72"/>
  <c r="AO103" i="72"/>
  <c r="BA103" i="72"/>
  <c r="AC106" i="72"/>
  <c r="AO106" i="72"/>
  <c r="BA106" i="72"/>
  <c r="O85" i="72"/>
  <c r="AA85" i="72"/>
  <c r="AM85" i="72"/>
  <c r="AY85" i="72"/>
  <c r="P86" i="72"/>
  <c r="AB86" i="72"/>
  <c r="AN86" i="72"/>
  <c r="AZ86" i="72"/>
  <c r="R87" i="72"/>
  <c r="AD87" i="72"/>
  <c r="AP87" i="72"/>
  <c r="BB87" i="72"/>
  <c r="R90" i="72"/>
  <c r="AD90" i="72"/>
  <c r="AP90" i="72"/>
  <c r="BB90" i="72"/>
  <c r="X91" i="72"/>
  <c r="AJ91" i="72"/>
  <c r="AV91" i="72"/>
  <c r="O93" i="72"/>
  <c r="AA93" i="72"/>
  <c r="AM93" i="72"/>
  <c r="AY93" i="72"/>
  <c r="X94" i="72"/>
  <c r="AJ94" i="72"/>
  <c r="AV94" i="72"/>
  <c r="V95" i="72"/>
  <c r="AH95" i="72"/>
  <c r="AT95" i="72"/>
  <c r="V98" i="72"/>
  <c r="AH98" i="72"/>
  <c r="AT98" i="72"/>
  <c r="X99" i="72"/>
  <c r="AJ99" i="72"/>
  <c r="AV99" i="72"/>
  <c r="AE101" i="72"/>
  <c r="AQ101" i="72"/>
  <c r="X102" i="72"/>
  <c r="AJ102" i="72"/>
  <c r="AV102" i="72"/>
  <c r="AD103" i="72"/>
  <c r="AP103" i="72"/>
  <c r="BB103" i="72"/>
  <c r="AD106" i="72"/>
  <c r="AP106" i="72"/>
  <c r="BB106" i="72"/>
  <c r="P85" i="72"/>
  <c r="AB85" i="72"/>
  <c r="AN85" i="72"/>
  <c r="AZ85" i="72"/>
  <c r="Q86" i="72"/>
  <c r="AC86" i="72"/>
  <c r="AO86" i="72"/>
  <c r="BA86" i="72"/>
  <c r="S87" i="72"/>
  <c r="AE87" i="72"/>
  <c r="AQ87" i="72"/>
  <c r="S90" i="72"/>
  <c r="AE90" i="72"/>
  <c r="AQ90" i="72"/>
  <c r="M91" i="72"/>
  <c r="Y91" i="72"/>
  <c r="AK91" i="72"/>
  <c r="AW91" i="72"/>
  <c r="P93" i="72"/>
  <c r="AB93" i="72"/>
  <c r="AN93" i="72"/>
  <c r="AZ93" i="72"/>
  <c r="Y94" i="72"/>
  <c r="AK94" i="72"/>
  <c r="AW94" i="72"/>
  <c r="W95" i="72"/>
  <c r="AI95" i="72"/>
  <c r="AU95" i="72"/>
  <c r="W98" i="72"/>
  <c r="AI98" i="72"/>
  <c r="AU98" i="72"/>
  <c r="Y99" i="72"/>
  <c r="AK99" i="72"/>
  <c r="AW99" i="72"/>
  <c r="AF101" i="72"/>
  <c r="AR101" i="72"/>
  <c r="Y102" i="72"/>
  <c r="AK102" i="72"/>
  <c r="AW102" i="72"/>
  <c r="AE103" i="72"/>
  <c r="AQ103" i="72"/>
  <c r="AE106" i="72"/>
  <c r="AQ106" i="72"/>
  <c r="Q85" i="72"/>
  <c r="AC85" i="72"/>
  <c r="AO85" i="72"/>
  <c r="BA85" i="72"/>
  <c r="R86" i="72"/>
  <c r="AD86" i="72"/>
  <c r="AP86" i="72"/>
  <c r="BB86" i="72"/>
  <c r="T87" i="72"/>
  <c r="AF87" i="72"/>
  <c r="AR87" i="72"/>
  <c r="T90" i="72"/>
  <c r="AF90" i="72"/>
  <c r="AR90" i="72"/>
  <c r="N91" i="72"/>
  <c r="Z91" i="72"/>
  <c r="AL91" i="72"/>
  <c r="AX91" i="72"/>
  <c r="Q93" i="72"/>
  <c r="AC93" i="72"/>
  <c r="AO93" i="72"/>
  <c r="BA93" i="72"/>
  <c r="Z94" i="72"/>
  <c r="AL94" i="72"/>
  <c r="AX94" i="72"/>
  <c r="X95" i="72"/>
  <c r="AJ95" i="72"/>
  <c r="AV95" i="72"/>
  <c r="X98" i="72"/>
  <c r="AJ98" i="72"/>
  <c r="AV98" i="72"/>
  <c r="Z99" i="72"/>
  <c r="AL99" i="72"/>
  <c r="AX99" i="72"/>
  <c r="AG101" i="72"/>
  <c r="AS101" i="72"/>
  <c r="Z102" i="72"/>
  <c r="AL102" i="72"/>
  <c r="AX102" i="72"/>
  <c r="AF103" i="72"/>
  <c r="AR103" i="72"/>
  <c r="AF106" i="72"/>
  <c r="AR106" i="72"/>
  <c r="R85" i="72"/>
  <c r="AD85" i="72"/>
  <c r="AP85" i="72"/>
  <c r="BB85" i="72"/>
  <c r="S86" i="72"/>
  <c r="AE86" i="72"/>
  <c r="AQ86" i="72"/>
  <c r="I87" i="72"/>
  <c r="U87" i="72"/>
  <c r="AG87" i="72"/>
  <c r="AS87" i="72"/>
  <c r="U90" i="72"/>
  <c r="AG90" i="72"/>
  <c r="AS90" i="72"/>
  <c r="O91" i="72"/>
  <c r="AA91" i="72"/>
  <c r="AM91" i="72"/>
  <c r="AY91" i="72"/>
  <c r="R93" i="72"/>
  <c r="AD93" i="72"/>
  <c r="AP93" i="72"/>
  <c r="BB93" i="72"/>
  <c r="AA94" i="72"/>
  <c r="AM94" i="72"/>
  <c r="AY94" i="72"/>
  <c r="Y95" i="72"/>
  <c r="AK95" i="72"/>
  <c r="AW95" i="72"/>
  <c r="Y98" i="72"/>
  <c r="AK98" i="72"/>
  <c r="AW98" i="72"/>
  <c r="AA99" i="72"/>
  <c r="AM99" i="72"/>
  <c r="AY99" i="72"/>
  <c r="AH101" i="72"/>
  <c r="AT101" i="72"/>
  <c r="AA102" i="72"/>
  <c r="AM102" i="72"/>
  <c r="AY102" i="72"/>
  <c r="AG103" i="72"/>
  <c r="AS103" i="72"/>
  <c r="AG106" i="72"/>
  <c r="AS106" i="72"/>
  <c r="G85" i="72"/>
  <c r="S85" i="72"/>
  <c r="AE85" i="72"/>
  <c r="AQ85" i="72"/>
  <c r="H86" i="72"/>
  <c r="T86" i="72"/>
  <c r="AF86" i="72"/>
  <c r="AR86" i="72"/>
  <c r="J87" i="72"/>
  <c r="V87" i="72"/>
  <c r="AH87" i="72"/>
  <c r="AT87" i="72"/>
  <c r="V90" i="72"/>
  <c r="AH90" i="72"/>
  <c r="AT90" i="72"/>
  <c r="P91" i="72"/>
  <c r="AB91" i="72"/>
  <c r="AN91" i="72"/>
  <c r="AZ91" i="72"/>
  <c r="S93" i="72"/>
  <c r="AE93" i="72"/>
  <c r="AQ93" i="72"/>
  <c r="P94" i="72"/>
  <c r="AB94" i="72"/>
  <c r="AN94" i="72"/>
  <c r="AZ94" i="72"/>
  <c r="Z95" i="72"/>
  <c r="AL95" i="72"/>
  <c r="AX95" i="72"/>
  <c r="Z98" i="72"/>
  <c r="AL98" i="72"/>
  <c r="AX98" i="72"/>
  <c r="AB99" i="72"/>
  <c r="AN99" i="72"/>
  <c r="AZ99" i="72"/>
  <c r="W101" i="72"/>
  <c r="AI101" i="72"/>
  <c r="AU101" i="72"/>
  <c r="AB102" i="72"/>
  <c r="AN102" i="72"/>
  <c r="AZ102" i="72"/>
  <c r="AH103" i="72"/>
  <c r="AT103" i="72"/>
  <c r="AH106" i="72"/>
  <c r="AT106" i="72"/>
  <c r="H85" i="72"/>
  <c r="T85" i="72"/>
  <c r="AF85" i="72"/>
  <c r="AR85" i="72"/>
  <c r="I86" i="72"/>
  <c r="U86" i="72"/>
  <c r="AG86" i="72"/>
  <c r="AS86" i="72"/>
  <c r="K87" i="72"/>
  <c r="W87" i="72"/>
  <c r="AI87" i="72"/>
  <c r="AU87" i="72"/>
  <c r="W90" i="72"/>
  <c r="AI90" i="72"/>
  <c r="AU90" i="72"/>
  <c r="Q91" i="72"/>
  <c r="AC91" i="72"/>
  <c r="AO91" i="72"/>
  <c r="BA91" i="72"/>
  <c r="T93" i="72"/>
  <c r="AF93" i="72"/>
  <c r="AR93" i="72"/>
  <c r="Q94" i="72"/>
  <c r="AC94" i="72"/>
  <c r="AO94" i="72"/>
  <c r="BA94" i="72"/>
  <c r="AA95" i="72"/>
  <c r="AM95" i="72"/>
  <c r="AY95" i="72"/>
  <c r="AA98" i="72"/>
  <c r="AM98" i="72"/>
  <c r="AY98" i="72"/>
  <c r="AC99" i="72"/>
  <c r="AO99" i="72"/>
  <c r="BA99" i="72"/>
  <c r="X101" i="72"/>
  <c r="AJ101" i="72"/>
  <c r="AV101" i="72"/>
  <c r="AC102" i="72"/>
  <c r="AO102" i="72"/>
  <c r="BA102" i="72"/>
  <c r="AI103" i="72"/>
  <c r="AU103" i="72"/>
  <c r="AI106" i="72"/>
  <c r="AU106" i="72"/>
  <c r="I85" i="72"/>
  <c r="U85" i="72"/>
  <c r="AG85" i="72"/>
  <c r="J86" i="72"/>
  <c r="V86" i="72"/>
  <c r="AH86" i="72"/>
  <c r="L87" i="72"/>
  <c r="X87" i="72"/>
  <c r="AJ87" i="72"/>
  <c r="L90" i="72"/>
  <c r="X90" i="72"/>
  <c r="AJ90" i="72"/>
  <c r="R91" i="72"/>
  <c r="AD91" i="72"/>
  <c r="AP91" i="72"/>
  <c r="U93" i="72"/>
  <c r="AG93" i="72"/>
  <c r="R94" i="72"/>
  <c r="AD94" i="72"/>
  <c r="AP94" i="72"/>
  <c r="AB95" i="72"/>
  <c r="AN95" i="72"/>
  <c r="AB98" i="72"/>
  <c r="AN98" i="72"/>
  <c r="AD99" i="72"/>
  <c r="AP99" i="72"/>
  <c r="Y101" i="72"/>
  <c r="AK101" i="72"/>
  <c r="AD102" i="72"/>
  <c r="AP102" i="72"/>
  <c r="AJ103" i="72"/>
  <c r="AJ106" i="72"/>
  <c r="AQ100" i="71"/>
  <c r="AE100" i="71"/>
  <c r="BB100" i="71"/>
  <c r="AP100" i="71"/>
  <c r="AD100" i="71"/>
  <c r="BA100" i="71"/>
  <c r="AO100" i="71"/>
  <c r="AC100" i="71"/>
  <c r="AZ100" i="71"/>
  <c r="AN100" i="71"/>
  <c r="AB100" i="71"/>
  <c r="AY100" i="71"/>
  <c r="AM100" i="71"/>
  <c r="AA100" i="71"/>
  <c r="AX100" i="71"/>
  <c r="AL100" i="71"/>
  <c r="Z100" i="71"/>
  <c r="AW100" i="71"/>
  <c r="AK100" i="71"/>
  <c r="Y100" i="71"/>
  <c r="AV100" i="71"/>
  <c r="AJ100" i="71"/>
  <c r="X100" i="71"/>
  <c r="AU100" i="71"/>
  <c r="AI100" i="71"/>
  <c r="W100" i="71"/>
  <c r="AT100" i="71"/>
  <c r="AH100" i="71"/>
  <c r="V100" i="71"/>
  <c r="AS100" i="71"/>
  <c r="AG100" i="71"/>
  <c r="AR100" i="71"/>
  <c r="AF100" i="71"/>
  <c r="AU101" i="71"/>
  <c r="AI101" i="71"/>
  <c r="W101" i="71"/>
  <c r="AT101" i="71"/>
  <c r="AH101" i="71"/>
  <c r="AS101" i="71"/>
  <c r="AG101" i="71"/>
  <c r="AR101" i="71"/>
  <c r="AF101" i="71"/>
  <c r="AQ101" i="71"/>
  <c r="AE101" i="71"/>
  <c r="BB101" i="71"/>
  <c r="AP101" i="71"/>
  <c r="AD101" i="71"/>
  <c r="BA101" i="71"/>
  <c r="AO101" i="71"/>
  <c r="AC101" i="71"/>
  <c r="AZ101" i="71"/>
  <c r="AN101" i="71"/>
  <c r="AB101" i="71"/>
  <c r="AY101" i="71"/>
  <c r="AM101" i="71"/>
  <c r="AA101" i="71"/>
  <c r="AX101" i="71"/>
  <c r="AL101" i="71"/>
  <c r="Z101" i="71"/>
  <c r="AW101" i="71"/>
  <c r="AK101" i="71"/>
  <c r="Y101" i="71"/>
  <c r="AV101" i="71"/>
  <c r="AJ101" i="71"/>
  <c r="X101" i="71"/>
  <c r="AU92" i="71"/>
  <c r="AI92" i="71"/>
  <c r="W92" i="71"/>
  <c r="AT92" i="71"/>
  <c r="AH92" i="71"/>
  <c r="V92" i="71"/>
  <c r="AS92" i="71"/>
  <c r="AG92" i="71"/>
  <c r="U92" i="71"/>
  <c r="AR92" i="71"/>
  <c r="AF92" i="71"/>
  <c r="T92" i="71"/>
  <c r="AQ92" i="71"/>
  <c r="AE92" i="71"/>
  <c r="S92" i="71"/>
  <c r="BB92" i="71"/>
  <c r="AP92" i="71"/>
  <c r="AD92" i="71"/>
  <c r="R92" i="71"/>
  <c r="BA92" i="71"/>
  <c r="AO92" i="71"/>
  <c r="AC92" i="71"/>
  <c r="Q92" i="71"/>
  <c r="AZ92" i="71"/>
  <c r="AN92" i="71"/>
  <c r="AN128" i="71" s="1"/>
  <c r="AB92" i="71"/>
  <c r="P92" i="71"/>
  <c r="AY92" i="71"/>
  <c r="AM92" i="71"/>
  <c r="AA92" i="71"/>
  <c r="O92" i="71"/>
  <c r="AX92" i="71"/>
  <c r="AL92" i="71"/>
  <c r="Z92" i="71"/>
  <c r="N92" i="71"/>
  <c r="AW92" i="71"/>
  <c r="AK92" i="71"/>
  <c r="Y92" i="71"/>
  <c r="AV92" i="71"/>
  <c r="AJ92" i="71"/>
  <c r="X92" i="71"/>
  <c r="AQ93" i="71"/>
  <c r="AE93" i="71"/>
  <c r="S93" i="71"/>
  <c r="BB93" i="71"/>
  <c r="AP93" i="71"/>
  <c r="AD93" i="71"/>
  <c r="R93" i="71"/>
  <c r="BA93" i="71"/>
  <c r="AO93" i="71"/>
  <c r="AC93" i="71"/>
  <c r="Q93" i="71"/>
  <c r="AZ93" i="71"/>
  <c r="AN93" i="71"/>
  <c r="AB93" i="71"/>
  <c r="P93" i="71"/>
  <c r="AY93" i="71"/>
  <c r="AM93" i="71"/>
  <c r="AA93" i="71"/>
  <c r="O93" i="71"/>
  <c r="AX93" i="71"/>
  <c r="AL93" i="71"/>
  <c r="Z93" i="71"/>
  <c r="AW93" i="71"/>
  <c r="AK93" i="71"/>
  <c r="Y93" i="71"/>
  <c r="AV93" i="71"/>
  <c r="AJ93" i="71"/>
  <c r="X93" i="71"/>
  <c r="AU93" i="71"/>
  <c r="AI93" i="71"/>
  <c r="W93" i="71"/>
  <c r="AT93" i="71"/>
  <c r="AH93" i="71"/>
  <c r="V93" i="71"/>
  <c r="AS93" i="71"/>
  <c r="AG93" i="71"/>
  <c r="U93" i="71"/>
  <c r="AR93" i="71"/>
  <c r="AF93" i="71"/>
  <c r="T93" i="71"/>
  <c r="AQ84" i="71"/>
  <c r="AE84" i="71"/>
  <c r="S84" i="71"/>
  <c r="G84" i="71"/>
  <c r="BB84" i="71"/>
  <c r="AP84" i="71"/>
  <c r="AD84" i="71"/>
  <c r="R84" i="71"/>
  <c r="F84" i="71"/>
  <c r="BA84" i="71"/>
  <c r="AO84" i="71"/>
  <c r="AC84" i="71"/>
  <c r="Q84" i="71"/>
  <c r="AZ84" i="71"/>
  <c r="AN84" i="71"/>
  <c r="AB84" i="71"/>
  <c r="P84" i="71"/>
  <c r="AY84" i="71"/>
  <c r="AM84" i="71"/>
  <c r="AA84" i="71"/>
  <c r="O84" i="71"/>
  <c r="AX84" i="71"/>
  <c r="AL84" i="71"/>
  <c r="Z84" i="71"/>
  <c r="N84" i="71"/>
  <c r="AW84" i="71"/>
  <c r="AK84" i="71"/>
  <c r="Y84" i="71"/>
  <c r="M84" i="71"/>
  <c r="AV84" i="71"/>
  <c r="AJ84" i="71"/>
  <c r="X84" i="71"/>
  <c r="L84" i="71"/>
  <c r="AU84" i="71"/>
  <c r="AI84" i="71"/>
  <c r="W84" i="71"/>
  <c r="K84" i="71"/>
  <c r="K128" i="71" s="1"/>
  <c r="AT84" i="71"/>
  <c r="AT128" i="71" s="1"/>
  <c r="AH84" i="71"/>
  <c r="V84" i="71"/>
  <c r="J84" i="71"/>
  <c r="AS84" i="71"/>
  <c r="AS128" i="71" s="1"/>
  <c r="AG84" i="71"/>
  <c r="U84" i="71"/>
  <c r="I84" i="71"/>
  <c r="AR84" i="71"/>
  <c r="AF84" i="71"/>
  <c r="T84" i="71"/>
  <c r="H84" i="71"/>
  <c r="AQ85" i="71"/>
  <c r="AE85" i="71"/>
  <c r="S85" i="71"/>
  <c r="G85" i="71"/>
  <c r="BB85" i="71"/>
  <c r="AP85" i="71"/>
  <c r="AD85" i="71"/>
  <c r="R85" i="71"/>
  <c r="BA85" i="71"/>
  <c r="AO85" i="71"/>
  <c r="AC85" i="71"/>
  <c r="Q85" i="71"/>
  <c r="AZ85" i="71"/>
  <c r="AN85" i="71"/>
  <c r="AB85" i="71"/>
  <c r="P85" i="71"/>
  <c r="AY85" i="71"/>
  <c r="AM85" i="71"/>
  <c r="AA85" i="71"/>
  <c r="O85" i="71"/>
  <c r="AX85" i="71"/>
  <c r="AL85" i="71"/>
  <c r="Z85" i="71"/>
  <c r="N85" i="71"/>
  <c r="AW85" i="71"/>
  <c r="AK85" i="71"/>
  <c r="Y85" i="71"/>
  <c r="M85" i="71"/>
  <c r="AV85" i="71"/>
  <c r="AJ85" i="71"/>
  <c r="X85" i="71"/>
  <c r="L85" i="71"/>
  <c r="AU85" i="71"/>
  <c r="AI85" i="71"/>
  <c r="W85" i="71"/>
  <c r="K85" i="71"/>
  <c r="AT85" i="71"/>
  <c r="AH85" i="71"/>
  <c r="V85" i="71"/>
  <c r="J85" i="71"/>
  <c r="AS85" i="71"/>
  <c r="AG85" i="71"/>
  <c r="U85" i="71"/>
  <c r="I85" i="71"/>
  <c r="AR85" i="71"/>
  <c r="AF85" i="71"/>
  <c r="T85" i="71"/>
  <c r="H85" i="71"/>
  <c r="I86" i="71"/>
  <c r="I128" i="71" s="1"/>
  <c r="U86" i="71"/>
  <c r="AG86" i="71"/>
  <c r="AS86" i="71"/>
  <c r="K87" i="71"/>
  <c r="W87" i="71"/>
  <c r="AI87" i="71"/>
  <c r="AU87" i="71"/>
  <c r="N88" i="71"/>
  <c r="Z88" i="71"/>
  <c r="AL88" i="71"/>
  <c r="AX88" i="71"/>
  <c r="R89" i="71"/>
  <c r="AD89" i="71"/>
  <c r="AP89" i="71"/>
  <c r="BB89" i="71"/>
  <c r="W90" i="71"/>
  <c r="AI90" i="71"/>
  <c r="AU90" i="71"/>
  <c r="Q91" i="71"/>
  <c r="AC91" i="71"/>
  <c r="AO91" i="71"/>
  <c r="BA91" i="71"/>
  <c r="Q94" i="71"/>
  <c r="AC94" i="71"/>
  <c r="AO94" i="71"/>
  <c r="BA94" i="71"/>
  <c r="AA95" i="71"/>
  <c r="AM95" i="71"/>
  <c r="AY95" i="71"/>
  <c r="Z96" i="71"/>
  <c r="AL96" i="71"/>
  <c r="AX96" i="71"/>
  <c r="Z97" i="71"/>
  <c r="AL97" i="71"/>
  <c r="AX97" i="71"/>
  <c r="AA98" i="71"/>
  <c r="AM98" i="71"/>
  <c r="AY98" i="71"/>
  <c r="AC99" i="71"/>
  <c r="AO99" i="71"/>
  <c r="BA99" i="71"/>
  <c r="AC102" i="71"/>
  <c r="AO102" i="71"/>
  <c r="BA102" i="71"/>
  <c r="AI103" i="71"/>
  <c r="AU103" i="71"/>
  <c r="AD104" i="71"/>
  <c r="AP104" i="71"/>
  <c r="BB104" i="71"/>
  <c r="AL105" i="71"/>
  <c r="AX105" i="71"/>
  <c r="AI106" i="71"/>
  <c r="AU106" i="71"/>
  <c r="J86" i="71"/>
  <c r="V86" i="71"/>
  <c r="AH86" i="71"/>
  <c r="AT86" i="71"/>
  <c r="L87" i="71"/>
  <c r="X87" i="71"/>
  <c r="AJ87" i="71"/>
  <c r="AV87" i="71"/>
  <c r="O88" i="71"/>
  <c r="AA88" i="71"/>
  <c r="AM88" i="71"/>
  <c r="AY88" i="71"/>
  <c r="S89" i="71"/>
  <c r="AE89" i="71"/>
  <c r="AQ89" i="71"/>
  <c r="L90" i="71"/>
  <c r="X90" i="71"/>
  <c r="AJ90" i="71"/>
  <c r="AV90" i="71"/>
  <c r="R91" i="71"/>
  <c r="AD91" i="71"/>
  <c r="AP91" i="71"/>
  <c r="BB91" i="71"/>
  <c r="R94" i="71"/>
  <c r="AD94" i="71"/>
  <c r="AP94" i="71"/>
  <c r="BB94" i="71"/>
  <c r="AB95" i="71"/>
  <c r="AN95" i="71"/>
  <c r="AZ95" i="71"/>
  <c r="AA96" i="71"/>
  <c r="AM96" i="71"/>
  <c r="AY96" i="71"/>
  <c r="AA97" i="71"/>
  <c r="AM97" i="71"/>
  <c r="AY97" i="71"/>
  <c r="AB98" i="71"/>
  <c r="AN98" i="71"/>
  <c r="AZ98" i="71"/>
  <c r="AD99" i="71"/>
  <c r="AP99" i="71"/>
  <c r="BB99" i="71"/>
  <c r="AD102" i="71"/>
  <c r="AP102" i="71"/>
  <c r="BB102" i="71"/>
  <c r="AJ103" i="71"/>
  <c r="AV103" i="71"/>
  <c r="AE104" i="71"/>
  <c r="AQ104" i="71"/>
  <c r="AA105" i="71"/>
  <c r="AM105" i="71"/>
  <c r="AY105" i="71"/>
  <c r="AJ106" i="71"/>
  <c r="AV106" i="71"/>
  <c r="K86" i="71"/>
  <c r="W86" i="71"/>
  <c r="AI86" i="71"/>
  <c r="AU86" i="71"/>
  <c r="M87" i="71"/>
  <c r="Y87" i="71"/>
  <c r="AK87" i="71"/>
  <c r="AW87" i="71"/>
  <c r="P88" i="71"/>
  <c r="AB88" i="71"/>
  <c r="AN88" i="71"/>
  <c r="AZ88" i="71"/>
  <c r="T89" i="71"/>
  <c r="AF89" i="71"/>
  <c r="AR89" i="71"/>
  <c r="M90" i="71"/>
  <c r="Y90" i="71"/>
  <c r="AK90" i="71"/>
  <c r="AW90" i="71"/>
  <c r="S91" i="71"/>
  <c r="AE91" i="71"/>
  <c r="AQ91" i="71"/>
  <c r="S94" i="71"/>
  <c r="AE94" i="71"/>
  <c r="AQ94" i="71"/>
  <c r="Q95" i="71"/>
  <c r="AC95" i="71"/>
  <c r="AO95" i="71"/>
  <c r="BA95" i="71"/>
  <c r="AB96" i="71"/>
  <c r="AN96" i="71"/>
  <c r="AZ96" i="71"/>
  <c r="AB97" i="71"/>
  <c r="AN97" i="71"/>
  <c r="AZ97" i="71"/>
  <c r="AC98" i="71"/>
  <c r="AO98" i="71"/>
  <c r="BA98" i="71"/>
  <c r="AE99" i="71"/>
  <c r="AQ99" i="71"/>
  <c r="AE102" i="71"/>
  <c r="AQ102" i="71"/>
  <c r="Y103" i="71"/>
  <c r="AK103" i="71"/>
  <c r="AW103" i="71"/>
  <c r="AF104" i="71"/>
  <c r="AR104" i="71"/>
  <c r="AB105" i="71"/>
  <c r="AN105" i="71"/>
  <c r="AZ105" i="71"/>
  <c r="AK106" i="71"/>
  <c r="AW106" i="71"/>
  <c r="L86" i="71"/>
  <c r="X86" i="71"/>
  <c r="AJ86" i="71"/>
  <c r="AV86" i="71"/>
  <c r="N87" i="71"/>
  <c r="Z87" i="71"/>
  <c r="AL87" i="71"/>
  <c r="AX87" i="71"/>
  <c r="Q88" i="71"/>
  <c r="AC88" i="71"/>
  <c r="AO88" i="71"/>
  <c r="BA88" i="71"/>
  <c r="U89" i="71"/>
  <c r="AG89" i="71"/>
  <c r="AS89" i="71"/>
  <c r="N90" i="71"/>
  <c r="Z90" i="71"/>
  <c r="AL90" i="71"/>
  <c r="AX90" i="71"/>
  <c r="T91" i="71"/>
  <c r="AF91" i="71"/>
  <c r="AR91" i="71"/>
  <c r="T94" i="71"/>
  <c r="AF94" i="71"/>
  <c r="AR94" i="71"/>
  <c r="R95" i="71"/>
  <c r="AD95" i="71"/>
  <c r="AP95" i="71"/>
  <c r="BB95" i="71"/>
  <c r="AC96" i="71"/>
  <c r="AO96" i="71"/>
  <c r="BA96" i="71"/>
  <c r="AC97" i="71"/>
  <c r="AO97" i="71"/>
  <c r="BA97" i="71"/>
  <c r="AD98" i="71"/>
  <c r="AP98" i="71"/>
  <c r="BB98" i="71"/>
  <c r="AF99" i="71"/>
  <c r="AR99" i="71"/>
  <c r="AF102" i="71"/>
  <c r="AR102" i="71"/>
  <c r="Z103" i="71"/>
  <c r="AL103" i="71"/>
  <c r="AX103" i="71"/>
  <c r="AG104" i="71"/>
  <c r="AS104" i="71"/>
  <c r="AC105" i="71"/>
  <c r="AO105" i="71"/>
  <c r="BA105" i="71"/>
  <c r="AL106" i="71"/>
  <c r="AX106" i="71"/>
  <c r="M86" i="71"/>
  <c r="Y86" i="71"/>
  <c r="AK86" i="71"/>
  <c r="AW86" i="71"/>
  <c r="O87" i="71"/>
  <c r="AA87" i="71"/>
  <c r="AM87" i="71"/>
  <c r="AY87" i="71"/>
  <c r="R88" i="71"/>
  <c r="AD88" i="71"/>
  <c r="AP88" i="71"/>
  <c r="BB88" i="71"/>
  <c r="V89" i="71"/>
  <c r="AH89" i="71"/>
  <c r="AT89" i="71"/>
  <c r="O90" i="71"/>
  <c r="AA90" i="71"/>
  <c r="AM90" i="71"/>
  <c r="AY90" i="71"/>
  <c r="U91" i="71"/>
  <c r="AG91" i="71"/>
  <c r="AS91" i="71"/>
  <c r="U94" i="71"/>
  <c r="AG94" i="71"/>
  <c r="AS94" i="71"/>
  <c r="S95" i="71"/>
  <c r="AE95" i="71"/>
  <c r="AQ95" i="71"/>
  <c r="R96" i="71"/>
  <c r="AD96" i="71"/>
  <c r="AP96" i="71"/>
  <c r="BB96" i="71"/>
  <c r="AD97" i="71"/>
  <c r="AP97" i="71"/>
  <c r="BB97" i="71"/>
  <c r="AE98" i="71"/>
  <c r="AQ98" i="71"/>
  <c r="U99" i="71"/>
  <c r="AG99" i="71"/>
  <c r="AS99" i="71"/>
  <c r="AG102" i="71"/>
  <c r="AS102" i="71"/>
  <c r="AA103" i="71"/>
  <c r="AM103" i="71"/>
  <c r="AY103" i="71"/>
  <c r="AH104" i="71"/>
  <c r="AT104" i="71"/>
  <c r="AD105" i="71"/>
  <c r="AP105" i="71"/>
  <c r="BB105" i="71"/>
  <c r="AM106" i="71"/>
  <c r="AY106" i="71"/>
  <c r="N86" i="71"/>
  <c r="Z86" i="71"/>
  <c r="AL86" i="71"/>
  <c r="AL128" i="71" s="1"/>
  <c r="AX86" i="71"/>
  <c r="P87" i="71"/>
  <c r="AB87" i="71"/>
  <c r="AN87" i="71"/>
  <c r="AZ87" i="71"/>
  <c r="S88" i="71"/>
  <c r="AE88" i="71"/>
  <c r="AQ88" i="71"/>
  <c r="K89" i="71"/>
  <c r="W89" i="71"/>
  <c r="AI89" i="71"/>
  <c r="AU89" i="71"/>
  <c r="P90" i="71"/>
  <c r="AB90" i="71"/>
  <c r="AN90" i="71"/>
  <c r="AZ90" i="71"/>
  <c r="V91" i="71"/>
  <c r="AH91" i="71"/>
  <c r="AT91" i="71"/>
  <c r="V94" i="71"/>
  <c r="AH94" i="71"/>
  <c r="AT94" i="71"/>
  <c r="T95" i="71"/>
  <c r="AF95" i="71"/>
  <c r="AR95" i="71"/>
  <c r="S96" i="71"/>
  <c r="AE96" i="71"/>
  <c r="AQ96" i="71"/>
  <c r="S97" i="71"/>
  <c r="AE97" i="71"/>
  <c r="AQ97" i="71"/>
  <c r="T98" i="71"/>
  <c r="AF98" i="71"/>
  <c r="AR98" i="71"/>
  <c r="V99" i="71"/>
  <c r="AH99" i="71"/>
  <c r="AT99" i="71"/>
  <c r="AH102" i="71"/>
  <c r="AT102" i="71"/>
  <c r="AB103" i="71"/>
  <c r="AN103" i="71"/>
  <c r="AZ103" i="71"/>
  <c r="AI104" i="71"/>
  <c r="AU104" i="71"/>
  <c r="AE105" i="71"/>
  <c r="AQ105" i="71"/>
  <c r="AB106" i="71"/>
  <c r="AN106" i="71"/>
  <c r="AZ106" i="71"/>
  <c r="O86" i="71"/>
  <c r="AA86" i="71"/>
  <c r="AM86" i="71"/>
  <c r="AY86" i="71"/>
  <c r="Q87" i="71"/>
  <c r="AC87" i="71"/>
  <c r="AO87" i="71"/>
  <c r="BA87" i="71"/>
  <c r="T88" i="71"/>
  <c r="AF88" i="71"/>
  <c r="AR88" i="71"/>
  <c r="L89" i="71"/>
  <c r="X89" i="71"/>
  <c r="AJ89" i="71"/>
  <c r="AV89" i="71"/>
  <c r="Q90" i="71"/>
  <c r="AC90" i="71"/>
  <c r="AO90" i="71"/>
  <c r="BA90" i="71"/>
  <c r="W91" i="71"/>
  <c r="AI91" i="71"/>
  <c r="AU91" i="71"/>
  <c r="W94" i="71"/>
  <c r="AI94" i="71"/>
  <c r="AU94" i="71"/>
  <c r="U95" i="71"/>
  <c r="AG95" i="71"/>
  <c r="AS95" i="71"/>
  <c r="T96" i="71"/>
  <c r="AF96" i="71"/>
  <c r="AR96" i="71"/>
  <c r="T97" i="71"/>
  <c r="AF97" i="71"/>
  <c r="AR97" i="71"/>
  <c r="U98" i="71"/>
  <c r="AG98" i="71"/>
  <c r="AS98" i="71"/>
  <c r="W99" i="71"/>
  <c r="AI99" i="71"/>
  <c r="AU99" i="71"/>
  <c r="AI102" i="71"/>
  <c r="AU102" i="71"/>
  <c r="AC103" i="71"/>
  <c r="AO103" i="71"/>
  <c r="BA103" i="71"/>
  <c r="AJ104" i="71"/>
  <c r="AV104" i="71"/>
  <c r="AF105" i="71"/>
  <c r="AR105" i="71"/>
  <c r="AC106" i="71"/>
  <c r="AO106" i="71"/>
  <c r="BA106" i="71"/>
  <c r="P86" i="71"/>
  <c r="AB86" i="71"/>
  <c r="AN86" i="71"/>
  <c r="AZ86" i="71"/>
  <c r="R87" i="71"/>
  <c r="AD87" i="71"/>
  <c r="AP87" i="71"/>
  <c r="BB87" i="71"/>
  <c r="U88" i="71"/>
  <c r="AG88" i="71"/>
  <c r="AS88" i="71"/>
  <c r="M89" i="71"/>
  <c r="Y89" i="71"/>
  <c r="AK89" i="71"/>
  <c r="AW89" i="71"/>
  <c r="R90" i="71"/>
  <c r="AD90" i="71"/>
  <c r="AP90" i="71"/>
  <c r="BB90" i="71"/>
  <c r="BB128" i="71" s="1"/>
  <c r="X91" i="71"/>
  <c r="AJ91" i="71"/>
  <c r="AV91" i="71"/>
  <c r="X94" i="71"/>
  <c r="AJ94" i="71"/>
  <c r="AV94" i="71"/>
  <c r="V95" i="71"/>
  <c r="AH95" i="71"/>
  <c r="AT95" i="71"/>
  <c r="U96" i="71"/>
  <c r="AG96" i="71"/>
  <c r="AS96" i="71"/>
  <c r="U97" i="71"/>
  <c r="AG97" i="71"/>
  <c r="AS97" i="71"/>
  <c r="V98" i="71"/>
  <c r="AH98" i="71"/>
  <c r="AT98" i="71"/>
  <c r="X99" i="71"/>
  <c r="AJ99" i="71"/>
  <c r="AV99" i="71"/>
  <c r="X102" i="71"/>
  <c r="AJ102" i="71"/>
  <c r="AV102" i="71"/>
  <c r="AD103" i="71"/>
  <c r="AP103" i="71"/>
  <c r="BB103" i="71"/>
  <c r="AK104" i="71"/>
  <c r="AW104" i="71"/>
  <c r="AG105" i="71"/>
  <c r="AS105" i="71"/>
  <c r="AD106" i="71"/>
  <c r="AP106" i="71"/>
  <c r="BB106" i="71"/>
  <c r="Q86" i="71"/>
  <c r="AC86" i="71"/>
  <c r="AO86" i="71"/>
  <c r="BA86" i="71"/>
  <c r="S87" i="71"/>
  <c r="AE87" i="71"/>
  <c r="AQ87" i="71"/>
  <c r="J88" i="71"/>
  <c r="V88" i="71"/>
  <c r="AH88" i="71"/>
  <c r="AT88" i="71"/>
  <c r="N89" i="71"/>
  <c r="Z89" i="71"/>
  <c r="AL89" i="71"/>
  <c r="AX89" i="71"/>
  <c r="S90" i="71"/>
  <c r="AE90" i="71"/>
  <c r="AQ90" i="71"/>
  <c r="M91" i="71"/>
  <c r="Y91" i="71"/>
  <c r="AK91" i="71"/>
  <c r="AW91" i="71"/>
  <c r="Y94" i="71"/>
  <c r="AK94" i="71"/>
  <c r="AW94" i="71"/>
  <c r="W95" i="71"/>
  <c r="AI95" i="71"/>
  <c r="AU95" i="71"/>
  <c r="V96" i="71"/>
  <c r="AH96" i="71"/>
  <c r="AT96" i="71"/>
  <c r="V97" i="71"/>
  <c r="AH97" i="71"/>
  <c r="AT97" i="71"/>
  <c r="W98" i="71"/>
  <c r="AI98" i="71"/>
  <c r="AU98" i="71"/>
  <c r="Y99" i="71"/>
  <c r="AK99" i="71"/>
  <c r="AW99" i="71"/>
  <c r="Y102" i="71"/>
  <c r="AK102" i="71"/>
  <c r="AW102" i="71"/>
  <c r="AE103" i="71"/>
  <c r="AQ103" i="71"/>
  <c r="Z104" i="71"/>
  <c r="AL104" i="71"/>
  <c r="AX104" i="71"/>
  <c r="AH105" i="71"/>
  <c r="AT105" i="71"/>
  <c r="AE106" i="71"/>
  <c r="AQ106" i="71"/>
  <c r="R86" i="71"/>
  <c r="AD86" i="71"/>
  <c r="AP86" i="71"/>
  <c r="BB86" i="71"/>
  <c r="T87" i="71"/>
  <c r="AF87" i="71"/>
  <c r="AR87" i="71"/>
  <c r="K88" i="71"/>
  <c r="W88" i="71"/>
  <c r="AI88" i="71"/>
  <c r="AU88" i="71"/>
  <c r="O89" i="71"/>
  <c r="AA89" i="71"/>
  <c r="AM89" i="71"/>
  <c r="AY89" i="71"/>
  <c r="T90" i="71"/>
  <c r="AF90" i="71"/>
  <c r="AR90" i="71"/>
  <c r="N91" i="71"/>
  <c r="Z91" i="71"/>
  <c r="AL91" i="71"/>
  <c r="AX91" i="71"/>
  <c r="Z94" i="71"/>
  <c r="AL94" i="71"/>
  <c r="AX94" i="71"/>
  <c r="X95" i="71"/>
  <c r="AJ95" i="71"/>
  <c r="AV95" i="71"/>
  <c r="W96" i="71"/>
  <c r="AI96" i="71"/>
  <c r="AU96" i="71"/>
  <c r="W97" i="71"/>
  <c r="AI97" i="71"/>
  <c r="AU97" i="71"/>
  <c r="X98" i="71"/>
  <c r="AJ98" i="71"/>
  <c r="AV98" i="71"/>
  <c r="Z99" i="71"/>
  <c r="AL99" i="71"/>
  <c r="AX99" i="71"/>
  <c r="Z102" i="71"/>
  <c r="AL102" i="71"/>
  <c r="AX102" i="71"/>
  <c r="AF103" i="71"/>
  <c r="AR103" i="71"/>
  <c r="AA104" i="71"/>
  <c r="AM104" i="71"/>
  <c r="AY104" i="71"/>
  <c r="AI105" i="71"/>
  <c r="AU105" i="71"/>
  <c r="AF106" i="71"/>
  <c r="AR106" i="71"/>
  <c r="S86" i="71"/>
  <c r="AE86" i="71"/>
  <c r="AQ86" i="71"/>
  <c r="I87" i="71"/>
  <c r="U87" i="71"/>
  <c r="AG87" i="71"/>
  <c r="AS87" i="71"/>
  <c r="L88" i="71"/>
  <c r="X88" i="71"/>
  <c r="AJ88" i="71"/>
  <c r="AV88" i="71"/>
  <c r="P89" i="71"/>
  <c r="AB89" i="71"/>
  <c r="AN89" i="71"/>
  <c r="AZ89" i="71"/>
  <c r="U90" i="71"/>
  <c r="AG90" i="71"/>
  <c r="AS90" i="71"/>
  <c r="O91" i="71"/>
  <c r="AA91" i="71"/>
  <c r="AM91" i="71"/>
  <c r="AY91" i="71"/>
  <c r="AA94" i="71"/>
  <c r="AM94" i="71"/>
  <c r="AY94" i="71"/>
  <c r="Y95" i="71"/>
  <c r="AK95" i="71"/>
  <c r="AW95" i="71"/>
  <c r="X96" i="71"/>
  <c r="AJ96" i="71"/>
  <c r="AV96" i="71"/>
  <c r="X97" i="71"/>
  <c r="AJ97" i="71"/>
  <c r="AV97" i="71"/>
  <c r="Y98" i="71"/>
  <c r="AK98" i="71"/>
  <c r="AW98" i="71"/>
  <c r="AA99" i="71"/>
  <c r="AM99" i="71"/>
  <c r="AY99" i="71"/>
  <c r="AA102" i="71"/>
  <c r="AM102" i="71"/>
  <c r="AY102" i="71"/>
  <c r="AG103" i="71"/>
  <c r="AS103" i="71"/>
  <c r="AB104" i="71"/>
  <c r="AN104" i="71"/>
  <c r="AZ104" i="71"/>
  <c r="AJ105" i="71"/>
  <c r="AV105" i="71"/>
  <c r="AG106" i="71"/>
  <c r="AS106" i="71"/>
  <c r="H86" i="71"/>
  <c r="T86" i="71"/>
  <c r="AF86" i="71"/>
  <c r="J87" i="71"/>
  <c r="V87" i="71"/>
  <c r="AH87" i="71"/>
  <c r="M88" i="71"/>
  <c r="Y88" i="71"/>
  <c r="AK88" i="71"/>
  <c r="Q89" i="71"/>
  <c r="AC89" i="71"/>
  <c r="AO89" i="71"/>
  <c r="V90" i="71"/>
  <c r="AH90" i="71"/>
  <c r="P91" i="71"/>
  <c r="AB91" i="71"/>
  <c r="AN91" i="71"/>
  <c r="P94" i="71"/>
  <c r="AB94" i="71"/>
  <c r="AN94" i="71"/>
  <c r="Z95" i="71"/>
  <c r="AL95" i="71"/>
  <c r="Y96" i="71"/>
  <c r="AK96" i="71"/>
  <c r="Y97" i="71"/>
  <c r="AK97" i="71"/>
  <c r="Z98" i="71"/>
  <c r="AL98" i="71"/>
  <c r="AB99" i="71"/>
  <c r="AN99" i="71"/>
  <c r="AB102" i="71"/>
  <c r="AN102" i="71"/>
  <c r="AH103" i="71"/>
  <c r="AC104" i="71"/>
  <c r="AO104" i="71"/>
  <c r="AK105" i="71"/>
  <c r="AH106" i="71"/>
  <c r="AS101" i="70"/>
  <c r="AG101" i="70"/>
  <c r="AR101" i="70"/>
  <c r="AF101" i="70"/>
  <c r="AQ101" i="70"/>
  <c r="AE101" i="70"/>
  <c r="BB101" i="70"/>
  <c r="AP101" i="70"/>
  <c r="AD101" i="70"/>
  <c r="BA101" i="70"/>
  <c r="AO101" i="70"/>
  <c r="AC101" i="70"/>
  <c r="AZ101" i="70"/>
  <c r="AN101" i="70"/>
  <c r="AB101" i="70"/>
  <c r="AY101" i="70"/>
  <c r="AM101" i="70"/>
  <c r="AA101" i="70"/>
  <c r="AT101" i="70"/>
  <c r="AX101" i="70"/>
  <c r="AL101" i="70"/>
  <c r="Z101" i="70"/>
  <c r="AH101" i="70"/>
  <c r="AW101" i="70"/>
  <c r="AK101" i="70"/>
  <c r="Y101" i="70"/>
  <c r="AV101" i="70"/>
  <c r="AJ101" i="70"/>
  <c r="X101" i="70"/>
  <c r="AU101" i="70"/>
  <c r="AI101" i="70"/>
  <c r="W101" i="70"/>
  <c r="AX102" i="70"/>
  <c r="AL102" i="70"/>
  <c r="Z102" i="70"/>
  <c r="AW102" i="70"/>
  <c r="AK102" i="70"/>
  <c r="Y102" i="70"/>
  <c r="AV102" i="70"/>
  <c r="AJ102" i="70"/>
  <c r="X102" i="70"/>
  <c r="AY102" i="70"/>
  <c r="AU102" i="70"/>
  <c r="AI102" i="70"/>
  <c r="AT102" i="70"/>
  <c r="AH102" i="70"/>
  <c r="AS102" i="70"/>
  <c r="AG102" i="70"/>
  <c r="AR102" i="70"/>
  <c r="AF102" i="70"/>
  <c r="AM102" i="70"/>
  <c r="AQ102" i="70"/>
  <c r="AE102" i="70"/>
  <c r="AA102" i="70"/>
  <c r="BB102" i="70"/>
  <c r="AP102" i="70"/>
  <c r="AD102" i="70"/>
  <c r="BA102" i="70"/>
  <c r="AO102" i="70"/>
  <c r="AC102" i="70"/>
  <c r="AZ102" i="70"/>
  <c r="AN102" i="70"/>
  <c r="AB102" i="70"/>
  <c r="BA93" i="70"/>
  <c r="AO93" i="70"/>
  <c r="AC93" i="70"/>
  <c r="Q93" i="70"/>
  <c r="AY93" i="70"/>
  <c r="AM93" i="70"/>
  <c r="AA93" i="70"/>
  <c r="O93" i="70"/>
  <c r="AX93" i="70"/>
  <c r="AL93" i="70"/>
  <c r="Z93" i="70"/>
  <c r="BB93" i="70"/>
  <c r="AW93" i="70"/>
  <c r="AK93" i="70"/>
  <c r="Y93" i="70"/>
  <c r="AV93" i="70"/>
  <c r="AJ93" i="70"/>
  <c r="X93" i="70"/>
  <c r="AU93" i="70"/>
  <c r="AI93" i="70"/>
  <c r="W93" i="70"/>
  <c r="AT93" i="70"/>
  <c r="AH93" i="70"/>
  <c r="V93" i="70"/>
  <c r="R93" i="70"/>
  <c r="AS93" i="70"/>
  <c r="AG93" i="70"/>
  <c r="U93" i="70"/>
  <c r="AD93" i="70"/>
  <c r="AR93" i="70"/>
  <c r="AF93" i="70"/>
  <c r="T93" i="70"/>
  <c r="AQ93" i="70"/>
  <c r="AE93" i="70"/>
  <c r="S93" i="70"/>
  <c r="AP93" i="70"/>
  <c r="AB85" i="70"/>
  <c r="AN93" i="70"/>
  <c r="AX91" i="70"/>
  <c r="AL91" i="70"/>
  <c r="Z91" i="70"/>
  <c r="N91" i="70"/>
  <c r="AV91" i="70"/>
  <c r="AJ91" i="70"/>
  <c r="X91" i="70"/>
  <c r="O91" i="70"/>
  <c r="AU91" i="70"/>
  <c r="AI91" i="70"/>
  <c r="W91" i="70"/>
  <c r="L83" i="70"/>
  <c r="AM91" i="70"/>
  <c r="AT91" i="70"/>
  <c r="AH91" i="70"/>
  <c r="V91" i="70"/>
  <c r="AY91" i="70"/>
  <c r="AS91" i="70"/>
  <c r="AG91" i="70"/>
  <c r="U91" i="70"/>
  <c r="AR91" i="70"/>
  <c r="AF91" i="70"/>
  <c r="T91" i="70"/>
  <c r="AQ91" i="70"/>
  <c r="AE91" i="70"/>
  <c r="S91" i="70"/>
  <c r="BB91" i="70"/>
  <c r="AP91" i="70"/>
  <c r="AD91" i="70"/>
  <c r="R91" i="70"/>
  <c r="BA91" i="70"/>
  <c r="AO91" i="70"/>
  <c r="AC91" i="70"/>
  <c r="Q91" i="70"/>
  <c r="AA91" i="70"/>
  <c r="AZ91" i="70"/>
  <c r="AN91" i="70"/>
  <c r="AB91" i="70"/>
  <c r="P91" i="70"/>
  <c r="AX94" i="70"/>
  <c r="AL94" i="70"/>
  <c r="Z94" i="70"/>
  <c r="AV94" i="70"/>
  <c r="AJ94" i="70"/>
  <c r="X94" i="70"/>
  <c r="AU94" i="70"/>
  <c r="AI94" i="70"/>
  <c r="W94" i="70"/>
  <c r="AT94" i="70"/>
  <c r="AH94" i="70"/>
  <c r="V94" i="70"/>
  <c r="AM94" i="70"/>
  <c r="AS94" i="70"/>
  <c r="AG94" i="70"/>
  <c r="U94" i="70"/>
  <c r="AR94" i="70"/>
  <c r="AF94" i="70"/>
  <c r="T94" i="70"/>
  <c r="AQ94" i="70"/>
  <c r="AE94" i="70"/>
  <c r="S94" i="70"/>
  <c r="AY94" i="70"/>
  <c r="BB94" i="70"/>
  <c r="AP94" i="70"/>
  <c r="AD94" i="70"/>
  <c r="R94" i="70"/>
  <c r="BA94" i="70"/>
  <c r="AO94" i="70"/>
  <c r="AC94" i="70"/>
  <c r="Q94" i="70"/>
  <c r="AA94" i="70"/>
  <c r="AZ94" i="70"/>
  <c r="AN94" i="70"/>
  <c r="AB94" i="70"/>
  <c r="P94" i="70"/>
  <c r="AN85" i="70"/>
  <c r="Y91" i="70"/>
  <c r="AZ93" i="70"/>
  <c r="AK91" i="70"/>
  <c r="Y94" i="70"/>
  <c r="BA84" i="70"/>
  <c r="AO84" i="70"/>
  <c r="AC84" i="70"/>
  <c r="Q84" i="70"/>
  <c r="AY84" i="70"/>
  <c r="AM84" i="70"/>
  <c r="AA84" i="70"/>
  <c r="O84" i="70"/>
  <c r="AX84" i="70"/>
  <c r="AL84" i="70"/>
  <c r="Z84" i="70"/>
  <c r="N84" i="70"/>
  <c r="AW84" i="70"/>
  <c r="AK84" i="70"/>
  <c r="Y84" i="70"/>
  <c r="M84" i="70"/>
  <c r="BB84" i="70"/>
  <c r="AV84" i="70"/>
  <c r="AJ84" i="70"/>
  <c r="X84" i="70"/>
  <c r="L84" i="70"/>
  <c r="F84" i="70"/>
  <c r="AU84" i="70"/>
  <c r="AI84" i="70"/>
  <c r="W84" i="70"/>
  <c r="K84" i="70"/>
  <c r="AD84" i="70"/>
  <c r="R84" i="70"/>
  <c r="AT84" i="70"/>
  <c r="AH84" i="70"/>
  <c r="V84" i="70"/>
  <c r="J84" i="70"/>
  <c r="AS84" i="70"/>
  <c r="AG84" i="70"/>
  <c r="U84" i="70"/>
  <c r="I84" i="70"/>
  <c r="AR84" i="70"/>
  <c r="AF84" i="70"/>
  <c r="T84" i="70"/>
  <c r="H84" i="70"/>
  <c r="AQ84" i="70"/>
  <c r="AE84" i="70"/>
  <c r="S84" i="70"/>
  <c r="G84" i="70"/>
  <c r="AP84" i="70"/>
  <c r="AU96" i="70"/>
  <c r="AI96" i="70"/>
  <c r="W96" i="70"/>
  <c r="AT96" i="70"/>
  <c r="AH96" i="70"/>
  <c r="AS96" i="70"/>
  <c r="AG96" i="70"/>
  <c r="U96" i="70"/>
  <c r="AR96" i="70"/>
  <c r="AF96" i="70"/>
  <c r="T96" i="70"/>
  <c r="X96" i="70"/>
  <c r="AQ96" i="70"/>
  <c r="AE96" i="70"/>
  <c r="S96" i="70"/>
  <c r="AV96" i="70"/>
  <c r="BB96" i="70"/>
  <c r="AP96" i="70"/>
  <c r="AD96" i="70"/>
  <c r="R96" i="70"/>
  <c r="BA96" i="70"/>
  <c r="AO96" i="70"/>
  <c r="AC96" i="70"/>
  <c r="AZ96" i="70"/>
  <c r="AN96" i="70"/>
  <c r="AB96" i="70"/>
  <c r="AJ96" i="70"/>
  <c r="AY96" i="70"/>
  <c r="AM96" i="70"/>
  <c r="AA96" i="70"/>
  <c r="AX96" i="70"/>
  <c r="AL96" i="70"/>
  <c r="Z96" i="70"/>
  <c r="AW96" i="70"/>
  <c r="AK96" i="70"/>
  <c r="Y96" i="70"/>
  <c r="Q86" i="70"/>
  <c r="AW91" i="70"/>
  <c r="AK94" i="70"/>
  <c r="BA85" i="70"/>
  <c r="AO85" i="70"/>
  <c r="AC85" i="70"/>
  <c r="Q85" i="70"/>
  <c r="AY85" i="70"/>
  <c r="AM85" i="70"/>
  <c r="AA85" i="70"/>
  <c r="O85" i="70"/>
  <c r="AX85" i="70"/>
  <c r="AL85" i="70"/>
  <c r="Z85" i="70"/>
  <c r="N85" i="70"/>
  <c r="AW85" i="70"/>
  <c r="AK85" i="70"/>
  <c r="Y85" i="70"/>
  <c r="M85" i="70"/>
  <c r="AV85" i="70"/>
  <c r="AJ85" i="70"/>
  <c r="X85" i="70"/>
  <c r="L85" i="70"/>
  <c r="BB85" i="70"/>
  <c r="AU85" i="70"/>
  <c r="AI85" i="70"/>
  <c r="W85" i="70"/>
  <c r="K85" i="70"/>
  <c r="AD85" i="70"/>
  <c r="AT85" i="70"/>
  <c r="AH85" i="70"/>
  <c r="V85" i="70"/>
  <c r="J85" i="70"/>
  <c r="AP85" i="70"/>
  <c r="AS85" i="70"/>
  <c r="AG85" i="70"/>
  <c r="U85" i="70"/>
  <c r="I85" i="70"/>
  <c r="R85" i="70"/>
  <c r="AR85" i="70"/>
  <c r="AF85" i="70"/>
  <c r="T85" i="70"/>
  <c r="H85" i="70"/>
  <c r="AQ85" i="70"/>
  <c r="AE85" i="70"/>
  <c r="S85" i="70"/>
  <c r="G85" i="70"/>
  <c r="AW94" i="70"/>
  <c r="BB86" i="70"/>
  <c r="AP86" i="70"/>
  <c r="AD86" i="70"/>
  <c r="R86" i="70"/>
  <c r="AZ86" i="70"/>
  <c r="AN86" i="70"/>
  <c r="AB86" i="70"/>
  <c r="P86" i="70"/>
  <c r="S86" i="70"/>
  <c r="AY86" i="70"/>
  <c r="AM86" i="70"/>
  <c r="AA86" i="70"/>
  <c r="O86" i="70"/>
  <c r="AE86" i="70"/>
  <c r="AX86" i="70"/>
  <c r="AL86" i="70"/>
  <c r="Z86" i="70"/>
  <c r="N86" i="70"/>
  <c r="AW86" i="70"/>
  <c r="AK86" i="70"/>
  <c r="Y86" i="70"/>
  <c r="M86" i="70"/>
  <c r="AV86" i="70"/>
  <c r="AJ86" i="70"/>
  <c r="X86" i="70"/>
  <c r="L86" i="70"/>
  <c r="AU86" i="70"/>
  <c r="AI86" i="70"/>
  <c r="W86" i="70"/>
  <c r="K86" i="70"/>
  <c r="AT86" i="70"/>
  <c r="AH86" i="70"/>
  <c r="V86" i="70"/>
  <c r="J86" i="70"/>
  <c r="AS86" i="70"/>
  <c r="AG86" i="70"/>
  <c r="U86" i="70"/>
  <c r="I86" i="70"/>
  <c r="AQ86" i="70"/>
  <c r="AR86" i="70"/>
  <c r="AF86" i="70"/>
  <c r="T86" i="70"/>
  <c r="H86" i="70"/>
  <c r="AO86" i="70"/>
  <c r="AX99" i="70"/>
  <c r="AL99" i="70"/>
  <c r="Z99" i="70"/>
  <c r="AW99" i="70"/>
  <c r="AK99" i="70"/>
  <c r="Y99" i="70"/>
  <c r="AV99" i="70"/>
  <c r="AJ99" i="70"/>
  <c r="X99" i="70"/>
  <c r="AU99" i="70"/>
  <c r="AI99" i="70"/>
  <c r="W99" i="70"/>
  <c r="AM99" i="70"/>
  <c r="AT99" i="70"/>
  <c r="AH99" i="70"/>
  <c r="V99" i="70"/>
  <c r="AY99" i="70"/>
  <c r="AS99" i="70"/>
  <c r="AG99" i="70"/>
  <c r="U99" i="70"/>
  <c r="AR99" i="70"/>
  <c r="AF99" i="70"/>
  <c r="AQ99" i="70"/>
  <c r="AE99" i="70"/>
  <c r="AA99" i="70"/>
  <c r="BB99" i="70"/>
  <c r="AP99" i="70"/>
  <c r="AD99" i="70"/>
  <c r="BA99" i="70"/>
  <c r="AO99" i="70"/>
  <c r="AC99" i="70"/>
  <c r="AZ99" i="70"/>
  <c r="AN99" i="70"/>
  <c r="AB99" i="70"/>
  <c r="BA86" i="70"/>
  <c r="P84" i="70"/>
  <c r="AW98" i="70"/>
  <c r="J87" i="70"/>
  <c r="V87" i="70"/>
  <c r="AH87" i="70"/>
  <c r="AT87" i="70"/>
  <c r="M88" i="70"/>
  <c r="Y88" i="70"/>
  <c r="AK88" i="70"/>
  <c r="AW88" i="70"/>
  <c r="Q89" i="70"/>
  <c r="AC89" i="70"/>
  <c r="AO89" i="70"/>
  <c r="BA89" i="70"/>
  <c r="V90" i="70"/>
  <c r="AH90" i="70"/>
  <c r="AT90" i="70"/>
  <c r="W92" i="70"/>
  <c r="AI92" i="70"/>
  <c r="AU92" i="70"/>
  <c r="Z95" i="70"/>
  <c r="AL95" i="70"/>
  <c r="AX95" i="70"/>
  <c r="Y97" i="70"/>
  <c r="AK97" i="70"/>
  <c r="AW97" i="70"/>
  <c r="Z98" i="70"/>
  <c r="AL98" i="70"/>
  <c r="AX98" i="70"/>
  <c r="AE100" i="70"/>
  <c r="AQ100" i="70"/>
  <c r="AH103" i="70"/>
  <c r="AT103" i="70"/>
  <c r="AC104" i="70"/>
  <c r="AO104" i="70"/>
  <c r="BA104" i="70"/>
  <c r="AK105" i="70"/>
  <c r="AW105" i="70"/>
  <c r="AH106" i="70"/>
  <c r="AT106" i="70"/>
  <c r="Y98" i="70"/>
  <c r="K87" i="70"/>
  <c r="W87" i="70"/>
  <c r="AI87" i="70"/>
  <c r="AU87" i="70"/>
  <c r="N88" i="70"/>
  <c r="Z88" i="70"/>
  <c r="AL88" i="70"/>
  <c r="AX88" i="70"/>
  <c r="R89" i="70"/>
  <c r="AD89" i="70"/>
  <c r="AP89" i="70"/>
  <c r="BB89" i="70"/>
  <c r="W90" i="70"/>
  <c r="AI90" i="70"/>
  <c r="AU90" i="70"/>
  <c r="X92" i="70"/>
  <c r="AJ92" i="70"/>
  <c r="AV92" i="70"/>
  <c r="AA95" i="70"/>
  <c r="AM95" i="70"/>
  <c r="AY95" i="70"/>
  <c r="Z97" i="70"/>
  <c r="AL97" i="70"/>
  <c r="AX97" i="70"/>
  <c r="AA98" i="70"/>
  <c r="AM98" i="70"/>
  <c r="AY98" i="70"/>
  <c r="AF100" i="70"/>
  <c r="AR100" i="70"/>
  <c r="AI103" i="70"/>
  <c r="AU103" i="70"/>
  <c r="AD104" i="70"/>
  <c r="AP104" i="70"/>
  <c r="BB104" i="70"/>
  <c r="AL105" i="70"/>
  <c r="AX105" i="70"/>
  <c r="AI106" i="70"/>
  <c r="AU106" i="70"/>
  <c r="L87" i="70"/>
  <c r="X87" i="70"/>
  <c r="AJ87" i="70"/>
  <c r="AV87" i="70"/>
  <c r="O88" i="70"/>
  <c r="AA88" i="70"/>
  <c r="AM88" i="70"/>
  <c r="AY88" i="70"/>
  <c r="S89" i="70"/>
  <c r="AE89" i="70"/>
  <c r="AQ89" i="70"/>
  <c r="L90" i="70"/>
  <c r="X90" i="70"/>
  <c r="AJ90" i="70"/>
  <c r="AV90" i="70"/>
  <c r="Y92" i="70"/>
  <c r="AK92" i="70"/>
  <c r="AW92" i="70"/>
  <c r="AB95" i="70"/>
  <c r="AN95" i="70"/>
  <c r="AZ95" i="70"/>
  <c r="AA97" i="70"/>
  <c r="AM97" i="70"/>
  <c r="AY97" i="70"/>
  <c r="AB98" i="70"/>
  <c r="AN98" i="70"/>
  <c r="AZ98" i="70"/>
  <c r="AG100" i="70"/>
  <c r="AS100" i="70"/>
  <c r="AJ103" i="70"/>
  <c r="AV103" i="70"/>
  <c r="AE104" i="70"/>
  <c r="AQ104" i="70"/>
  <c r="AA105" i="70"/>
  <c r="AM105" i="70"/>
  <c r="AY105" i="70"/>
  <c r="AJ106" i="70"/>
  <c r="AV106" i="70"/>
  <c r="AK98" i="70"/>
  <c r="M87" i="70"/>
  <c r="Y87" i="70"/>
  <c r="AK87" i="70"/>
  <c r="AW87" i="70"/>
  <c r="P88" i="70"/>
  <c r="AB88" i="70"/>
  <c r="AN88" i="70"/>
  <c r="AZ88" i="70"/>
  <c r="T89" i="70"/>
  <c r="AF89" i="70"/>
  <c r="AR89" i="70"/>
  <c r="M90" i="70"/>
  <c r="Y90" i="70"/>
  <c r="AK90" i="70"/>
  <c r="AW90" i="70"/>
  <c r="N92" i="70"/>
  <c r="Z92" i="70"/>
  <c r="AL92" i="70"/>
  <c r="AX92" i="70"/>
  <c r="Q95" i="70"/>
  <c r="AC95" i="70"/>
  <c r="AO95" i="70"/>
  <c r="BA95" i="70"/>
  <c r="AB97" i="70"/>
  <c r="AN97" i="70"/>
  <c r="AZ97" i="70"/>
  <c r="AC98" i="70"/>
  <c r="AO98" i="70"/>
  <c r="BA98" i="70"/>
  <c r="V100" i="70"/>
  <c r="AH100" i="70"/>
  <c r="AT100" i="70"/>
  <c r="Y103" i="70"/>
  <c r="AK103" i="70"/>
  <c r="AW103" i="70"/>
  <c r="AF104" i="70"/>
  <c r="AR104" i="70"/>
  <c r="AB105" i="70"/>
  <c r="AN105" i="70"/>
  <c r="AZ105" i="70"/>
  <c r="AK106" i="70"/>
  <c r="AW106" i="70"/>
  <c r="N87" i="70"/>
  <c r="Z87" i="70"/>
  <c r="AL87" i="70"/>
  <c r="AX87" i="70"/>
  <c r="Q88" i="70"/>
  <c r="AC88" i="70"/>
  <c r="AO88" i="70"/>
  <c r="BA88" i="70"/>
  <c r="U89" i="70"/>
  <c r="AG89" i="70"/>
  <c r="AS89" i="70"/>
  <c r="N90" i="70"/>
  <c r="Z90" i="70"/>
  <c r="AL90" i="70"/>
  <c r="AX90" i="70"/>
  <c r="O92" i="70"/>
  <c r="AA92" i="70"/>
  <c r="AM92" i="70"/>
  <c r="AY92" i="70"/>
  <c r="R95" i="70"/>
  <c r="AD95" i="70"/>
  <c r="AP95" i="70"/>
  <c r="BB95" i="70"/>
  <c r="AC97" i="70"/>
  <c r="AO97" i="70"/>
  <c r="BA97" i="70"/>
  <c r="AD98" i="70"/>
  <c r="AP98" i="70"/>
  <c r="BB98" i="70"/>
  <c r="W100" i="70"/>
  <c r="AI100" i="70"/>
  <c r="AU100" i="70"/>
  <c r="Z103" i="70"/>
  <c r="AL103" i="70"/>
  <c r="AX103" i="70"/>
  <c r="AG104" i="70"/>
  <c r="AS104" i="70"/>
  <c r="AC105" i="70"/>
  <c r="AO105" i="70"/>
  <c r="BA105" i="70"/>
  <c r="AL106" i="70"/>
  <c r="AX106" i="70"/>
  <c r="O87" i="70"/>
  <c r="AA87" i="70"/>
  <c r="AM87" i="70"/>
  <c r="AY87" i="70"/>
  <c r="R88" i="70"/>
  <c r="AD88" i="70"/>
  <c r="AP88" i="70"/>
  <c r="BB88" i="70"/>
  <c r="V89" i="70"/>
  <c r="AH89" i="70"/>
  <c r="AT89" i="70"/>
  <c r="O90" i="70"/>
  <c r="AA90" i="70"/>
  <c r="AM90" i="70"/>
  <c r="AY90" i="70"/>
  <c r="P92" i="70"/>
  <c r="AB92" i="70"/>
  <c r="AN92" i="70"/>
  <c r="AZ92" i="70"/>
  <c r="S95" i="70"/>
  <c r="AE95" i="70"/>
  <c r="AQ95" i="70"/>
  <c r="AD97" i="70"/>
  <c r="AP97" i="70"/>
  <c r="BB97" i="70"/>
  <c r="AE98" i="70"/>
  <c r="AQ98" i="70"/>
  <c r="X100" i="70"/>
  <c r="AJ100" i="70"/>
  <c r="AV100" i="70"/>
  <c r="AA103" i="70"/>
  <c r="AM103" i="70"/>
  <c r="AY103" i="70"/>
  <c r="AH104" i="70"/>
  <c r="AT104" i="70"/>
  <c r="AD105" i="70"/>
  <c r="AP105" i="70"/>
  <c r="BB105" i="70"/>
  <c r="AM106" i="70"/>
  <c r="AY106" i="70"/>
  <c r="P87" i="70"/>
  <c r="AB87" i="70"/>
  <c r="AN87" i="70"/>
  <c r="AZ87" i="70"/>
  <c r="S88" i="70"/>
  <c r="AE88" i="70"/>
  <c r="AQ88" i="70"/>
  <c r="K89" i="70"/>
  <c r="W89" i="70"/>
  <c r="AI89" i="70"/>
  <c r="AU89" i="70"/>
  <c r="P90" i="70"/>
  <c r="AB90" i="70"/>
  <c r="AN90" i="70"/>
  <c r="AZ90" i="70"/>
  <c r="Q92" i="70"/>
  <c r="AC92" i="70"/>
  <c r="AO92" i="70"/>
  <c r="BA92" i="70"/>
  <c r="T95" i="70"/>
  <c r="AF95" i="70"/>
  <c r="AR95" i="70"/>
  <c r="S97" i="70"/>
  <c r="AE97" i="70"/>
  <c r="AQ97" i="70"/>
  <c r="T98" i="70"/>
  <c r="AF98" i="70"/>
  <c r="AR98" i="70"/>
  <c r="Y100" i="70"/>
  <c r="AK100" i="70"/>
  <c r="AW100" i="70"/>
  <c r="AB103" i="70"/>
  <c r="AN103" i="70"/>
  <c r="AZ103" i="70"/>
  <c r="AI104" i="70"/>
  <c r="AU104" i="70"/>
  <c r="AE105" i="70"/>
  <c r="AQ105" i="70"/>
  <c r="AB106" i="70"/>
  <c r="AN106" i="70"/>
  <c r="AZ106" i="70"/>
  <c r="Q87" i="70"/>
  <c r="AC87" i="70"/>
  <c r="AO87" i="70"/>
  <c r="BA87" i="70"/>
  <c r="T88" i="70"/>
  <c r="AF88" i="70"/>
  <c r="AR88" i="70"/>
  <c r="L89" i="70"/>
  <c r="X89" i="70"/>
  <c r="AJ89" i="70"/>
  <c r="AV89" i="70"/>
  <c r="Q90" i="70"/>
  <c r="AC90" i="70"/>
  <c r="AO90" i="70"/>
  <c r="BA90" i="70"/>
  <c r="R92" i="70"/>
  <c r="AD92" i="70"/>
  <c r="AP92" i="70"/>
  <c r="BB92" i="70"/>
  <c r="U95" i="70"/>
  <c r="AG95" i="70"/>
  <c r="AS95" i="70"/>
  <c r="T97" i="70"/>
  <c r="AF97" i="70"/>
  <c r="AR97" i="70"/>
  <c r="U98" i="70"/>
  <c r="AG98" i="70"/>
  <c r="AS98" i="70"/>
  <c r="Z100" i="70"/>
  <c r="AL100" i="70"/>
  <c r="AX100" i="70"/>
  <c r="AC103" i="70"/>
  <c r="AO103" i="70"/>
  <c r="BA103" i="70"/>
  <c r="AJ104" i="70"/>
  <c r="AV104" i="70"/>
  <c r="AF105" i="70"/>
  <c r="AR105" i="70"/>
  <c r="AC106" i="70"/>
  <c r="AO106" i="70"/>
  <c r="BA106" i="70"/>
  <c r="M83" i="70"/>
  <c r="R87" i="70"/>
  <c r="AD87" i="70"/>
  <c r="AP87" i="70"/>
  <c r="BB87" i="70"/>
  <c r="U88" i="70"/>
  <c r="AG88" i="70"/>
  <c r="AS88" i="70"/>
  <c r="M89" i="70"/>
  <c r="Y89" i="70"/>
  <c r="AK89" i="70"/>
  <c r="AW89" i="70"/>
  <c r="R90" i="70"/>
  <c r="AD90" i="70"/>
  <c r="AP90" i="70"/>
  <c r="BB90" i="70"/>
  <c r="S92" i="70"/>
  <c r="AE92" i="70"/>
  <c r="AQ92" i="70"/>
  <c r="V95" i="70"/>
  <c r="AH95" i="70"/>
  <c r="AT95" i="70"/>
  <c r="U97" i="70"/>
  <c r="AG97" i="70"/>
  <c r="AS97" i="70"/>
  <c r="V98" i="70"/>
  <c r="AH98" i="70"/>
  <c r="AT98" i="70"/>
  <c r="AA100" i="70"/>
  <c r="AM100" i="70"/>
  <c r="AY100" i="70"/>
  <c r="AD103" i="70"/>
  <c r="AP103" i="70"/>
  <c r="BB103" i="70"/>
  <c r="AK104" i="70"/>
  <c r="AW104" i="70"/>
  <c r="AG105" i="70"/>
  <c r="AS105" i="70"/>
  <c r="AD106" i="70"/>
  <c r="AP106" i="70"/>
  <c r="BB106" i="70"/>
  <c r="W98" i="70"/>
  <c r="AI98" i="70"/>
  <c r="AU98" i="70"/>
  <c r="T87" i="70"/>
  <c r="AF87" i="70"/>
  <c r="K88" i="70"/>
  <c r="W88" i="70"/>
  <c r="AI88" i="70"/>
  <c r="O89" i="70"/>
  <c r="AA89" i="70"/>
  <c r="AM89" i="70"/>
  <c r="T90" i="70"/>
  <c r="AF90" i="70"/>
  <c r="U92" i="70"/>
  <c r="AG92" i="70"/>
  <c r="X95" i="70"/>
  <c r="AJ95" i="70"/>
  <c r="W97" i="70"/>
  <c r="AI97" i="70"/>
  <c r="X98" i="70"/>
  <c r="AJ98" i="70"/>
  <c r="AC100" i="70"/>
  <c r="AO100" i="70"/>
  <c r="AF103" i="70"/>
  <c r="AA104" i="70"/>
  <c r="AM104" i="70"/>
  <c r="AI105" i="70"/>
  <c r="AF106" i="70"/>
  <c r="AY85" i="69"/>
  <c r="AM85" i="69"/>
  <c r="AA85" i="69"/>
  <c r="O85" i="69"/>
  <c r="AX85" i="69"/>
  <c r="AL85" i="69"/>
  <c r="Z85" i="69"/>
  <c r="N85" i="69"/>
  <c r="AW85" i="69"/>
  <c r="AK85" i="69"/>
  <c r="Y85" i="69"/>
  <c r="M85" i="69"/>
  <c r="AV85" i="69"/>
  <c r="AJ85" i="69"/>
  <c r="X85" i="69"/>
  <c r="L85" i="69"/>
  <c r="AU85" i="69"/>
  <c r="AI85" i="69"/>
  <c r="W85" i="69"/>
  <c r="K85" i="69"/>
  <c r="AT85" i="69"/>
  <c r="AH85" i="69"/>
  <c r="V85" i="69"/>
  <c r="J85" i="69"/>
  <c r="AS85" i="69"/>
  <c r="AG85" i="69"/>
  <c r="U85" i="69"/>
  <c r="I85" i="69"/>
  <c r="AR85" i="69"/>
  <c r="AF85" i="69"/>
  <c r="T85" i="69"/>
  <c r="H85" i="69"/>
  <c r="AQ85" i="69"/>
  <c r="AE85" i="69"/>
  <c r="S85" i="69"/>
  <c r="G85" i="69"/>
  <c r="BB85" i="69"/>
  <c r="AP85" i="69"/>
  <c r="AD85" i="69"/>
  <c r="R85" i="69"/>
  <c r="BA85" i="69"/>
  <c r="AO85" i="69"/>
  <c r="AC85" i="69"/>
  <c r="Q85" i="69"/>
  <c r="AZ85" i="69"/>
  <c r="AN85" i="69"/>
  <c r="AB85" i="69"/>
  <c r="P85" i="69"/>
  <c r="AQ101" i="69"/>
  <c r="AE101" i="69"/>
  <c r="BB101" i="69"/>
  <c r="AP101" i="69"/>
  <c r="AD101" i="69"/>
  <c r="BA101" i="69"/>
  <c r="AO101" i="69"/>
  <c r="AC101" i="69"/>
  <c r="AZ101" i="69"/>
  <c r="AN101" i="69"/>
  <c r="AB101" i="69"/>
  <c r="AY101" i="69"/>
  <c r="AM101" i="69"/>
  <c r="AA101" i="69"/>
  <c r="AX101" i="69"/>
  <c r="AL101" i="69"/>
  <c r="Z101" i="69"/>
  <c r="AW101" i="69"/>
  <c r="AK101" i="69"/>
  <c r="Y101" i="69"/>
  <c r="AV101" i="69"/>
  <c r="AJ101" i="69"/>
  <c r="X101" i="69"/>
  <c r="AU101" i="69"/>
  <c r="AI101" i="69"/>
  <c r="W101" i="69"/>
  <c r="AT101" i="69"/>
  <c r="AH101" i="69"/>
  <c r="AS101" i="69"/>
  <c r="AG101" i="69"/>
  <c r="AR101" i="69"/>
  <c r="AF101" i="69"/>
  <c r="BB90" i="69"/>
  <c r="AP90" i="69"/>
  <c r="AD90" i="69"/>
  <c r="R90" i="69"/>
  <c r="BA90" i="69"/>
  <c r="AO90" i="69"/>
  <c r="AC90" i="69"/>
  <c r="Q90" i="69"/>
  <c r="AZ90" i="69"/>
  <c r="AN90" i="69"/>
  <c r="AB90" i="69"/>
  <c r="P90" i="69"/>
  <c r="AY90" i="69"/>
  <c r="AM90" i="69"/>
  <c r="AA90" i="69"/>
  <c r="O90" i="69"/>
  <c r="AX90" i="69"/>
  <c r="AL90" i="69"/>
  <c r="Z90" i="69"/>
  <c r="N90" i="69"/>
  <c r="AW90" i="69"/>
  <c r="AK90" i="69"/>
  <c r="Y90" i="69"/>
  <c r="M90" i="69"/>
  <c r="AV90" i="69"/>
  <c r="AJ90" i="69"/>
  <c r="X90" i="69"/>
  <c r="L90" i="69"/>
  <c r="AU90" i="69"/>
  <c r="AI90" i="69"/>
  <c r="W90" i="69"/>
  <c r="AT90" i="69"/>
  <c r="AH90" i="69"/>
  <c r="V90" i="69"/>
  <c r="AS90" i="69"/>
  <c r="AG90" i="69"/>
  <c r="U90" i="69"/>
  <c r="AR90" i="69"/>
  <c r="AF90" i="69"/>
  <c r="T90" i="69"/>
  <c r="AQ90" i="69"/>
  <c r="AE90" i="69"/>
  <c r="S90" i="69"/>
  <c r="AV91" i="69"/>
  <c r="AJ91" i="69"/>
  <c r="X91" i="69"/>
  <c r="AU91" i="69"/>
  <c r="AI91" i="69"/>
  <c r="W91" i="69"/>
  <c r="AT91" i="69"/>
  <c r="AH91" i="69"/>
  <c r="V91" i="69"/>
  <c r="L83" i="69"/>
  <c r="AS91" i="69"/>
  <c r="AG91" i="69"/>
  <c r="U91" i="69"/>
  <c r="AR91" i="69"/>
  <c r="AF91" i="69"/>
  <c r="T91" i="69"/>
  <c r="AQ91" i="69"/>
  <c r="AE91" i="69"/>
  <c r="S91" i="69"/>
  <c r="BB91" i="69"/>
  <c r="AP91" i="69"/>
  <c r="AD91" i="69"/>
  <c r="R91" i="69"/>
  <c r="BA91" i="69"/>
  <c r="AO91" i="69"/>
  <c r="AC91" i="69"/>
  <c r="Q91" i="69"/>
  <c r="AZ91" i="69"/>
  <c r="AN91" i="69"/>
  <c r="AB91" i="69"/>
  <c r="P91" i="69"/>
  <c r="AY91" i="69"/>
  <c r="AM91" i="69"/>
  <c r="AA91" i="69"/>
  <c r="O91" i="69"/>
  <c r="AX91" i="69"/>
  <c r="AL91" i="69"/>
  <c r="Z91" i="69"/>
  <c r="N91" i="69"/>
  <c r="AW91" i="69"/>
  <c r="AK91" i="69"/>
  <c r="Y91" i="69"/>
  <c r="M91" i="69"/>
  <c r="BB106" i="69"/>
  <c r="AP106" i="69"/>
  <c r="AD106" i="69"/>
  <c r="BA106" i="69"/>
  <c r="AO106" i="69"/>
  <c r="AC106" i="69"/>
  <c r="AZ106" i="69"/>
  <c r="AN106" i="69"/>
  <c r="AB106" i="69"/>
  <c r="AY106" i="69"/>
  <c r="AM106" i="69"/>
  <c r="AX106" i="69"/>
  <c r="AL106" i="69"/>
  <c r="AW106" i="69"/>
  <c r="AK106" i="69"/>
  <c r="AV106" i="69"/>
  <c r="AJ106" i="69"/>
  <c r="AU106" i="69"/>
  <c r="AI106" i="69"/>
  <c r="AT106" i="69"/>
  <c r="AH106" i="69"/>
  <c r="AS106" i="69"/>
  <c r="AG106" i="69"/>
  <c r="AR106" i="69"/>
  <c r="AF106" i="69"/>
  <c r="AQ106" i="69"/>
  <c r="AE106" i="69"/>
  <c r="AY93" i="69"/>
  <c r="AM93" i="69"/>
  <c r="AA93" i="69"/>
  <c r="O93" i="69"/>
  <c r="AX93" i="69"/>
  <c r="AL93" i="69"/>
  <c r="Z93" i="69"/>
  <c r="AW93" i="69"/>
  <c r="AK93" i="69"/>
  <c r="Y93" i="69"/>
  <c r="AV93" i="69"/>
  <c r="AJ93" i="69"/>
  <c r="X93" i="69"/>
  <c r="AU93" i="69"/>
  <c r="AI93" i="69"/>
  <c r="W93" i="69"/>
  <c r="AT93" i="69"/>
  <c r="AH93" i="69"/>
  <c r="V93" i="69"/>
  <c r="AS93" i="69"/>
  <c r="AG93" i="69"/>
  <c r="U93" i="69"/>
  <c r="AR93" i="69"/>
  <c r="AF93" i="69"/>
  <c r="T93" i="69"/>
  <c r="AQ93" i="69"/>
  <c r="AE93" i="69"/>
  <c r="S93" i="69"/>
  <c r="BB93" i="69"/>
  <c r="AP93" i="69"/>
  <c r="AD93" i="69"/>
  <c r="R93" i="69"/>
  <c r="BA93" i="69"/>
  <c r="AO93" i="69"/>
  <c r="AC93" i="69"/>
  <c r="Q93" i="69"/>
  <c r="AZ93" i="69"/>
  <c r="AN93" i="69"/>
  <c r="AB93" i="69"/>
  <c r="P93" i="69"/>
  <c r="AT98" i="69"/>
  <c r="AH98" i="69"/>
  <c r="V98" i="69"/>
  <c r="AS98" i="69"/>
  <c r="AG98" i="69"/>
  <c r="U98" i="69"/>
  <c r="AR98" i="69"/>
  <c r="AF98" i="69"/>
  <c r="T98" i="69"/>
  <c r="AQ98" i="69"/>
  <c r="AE98" i="69"/>
  <c r="BB98" i="69"/>
  <c r="AP98" i="69"/>
  <c r="AD98" i="69"/>
  <c r="BA98" i="69"/>
  <c r="AO98" i="69"/>
  <c r="AC98" i="69"/>
  <c r="AZ98" i="69"/>
  <c r="AN98" i="69"/>
  <c r="AB98" i="69"/>
  <c r="AY98" i="69"/>
  <c r="AM98" i="69"/>
  <c r="AA98" i="69"/>
  <c r="AX98" i="69"/>
  <c r="AL98" i="69"/>
  <c r="Z98" i="69"/>
  <c r="AW98" i="69"/>
  <c r="AK98" i="69"/>
  <c r="Y98" i="69"/>
  <c r="AV98" i="69"/>
  <c r="AJ98" i="69"/>
  <c r="X98" i="69"/>
  <c r="AU98" i="69"/>
  <c r="AI98" i="69"/>
  <c r="W98" i="69"/>
  <c r="AV99" i="69"/>
  <c r="AJ99" i="69"/>
  <c r="X99" i="69"/>
  <c r="AU99" i="69"/>
  <c r="AI99" i="69"/>
  <c r="W99" i="69"/>
  <c r="T83" i="69"/>
  <c r="AT99" i="69"/>
  <c r="AH99" i="69"/>
  <c r="V99" i="69"/>
  <c r="AS99" i="69"/>
  <c r="AG99" i="69"/>
  <c r="U99" i="69"/>
  <c r="AR99" i="69"/>
  <c r="AF99" i="69"/>
  <c r="AQ99" i="69"/>
  <c r="AE99" i="69"/>
  <c r="BB99" i="69"/>
  <c r="AP99" i="69"/>
  <c r="AD99" i="69"/>
  <c r="BA99" i="69"/>
  <c r="AO99" i="69"/>
  <c r="AC99" i="69"/>
  <c r="AZ99" i="69"/>
  <c r="AN99" i="69"/>
  <c r="AB99" i="69"/>
  <c r="AY99" i="69"/>
  <c r="AM99" i="69"/>
  <c r="AA99" i="69"/>
  <c r="AX99" i="69"/>
  <c r="AL99" i="69"/>
  <c r="Z99" i="69"/>
  <c r="AW99" i="69"/>
  <c r="AK99" i="69"/>
  <c r="Y99" i="69"/>
  <c r="P84" i="69"/>
  <c r="AB84" i="69"/>
  <c r="AN84" i="69"/>
  <c r="AZ84" i="69"/>
  <c r="Q86" i="69"/>
  <c r="AC86" i="69"/>
  <c r="AO86" i="69"/>
  <c r="BA86" i="69"/>
  <c r="S87" i="69"/>
  <c r="AE87" i="69"/>
  <c r="AQ87" i="69"/>
  <c r="J88" i="69"/>
  <c r="V88" i="69"/>
  <c r="AH88" i="69"/>
  <c r="AT88" i="69"/>
  <c r="N89" i="69"/>
  <c r="Z89" i="69"/>
  <c r="AL89" i="69"/>
  <c r="AX89" i="69"/>
  <c r="T92" i="69"/>
  <c r="AF92" i="69"/>
  <c r="AR92" i="69"/>
  <c r="Y94" i="69"/>
  <c r="AK94" i="69"/>
  <c r="AW94" i="69"/>
  <c r="W95" i="69"/>
  <c r="AI95" i="69"/>
  <c r="AU95" i="69"/>
  <c r="V96" i="69"/>
  <c r="AH96" i="69"/>
  <c r="AT96" i="69"/>
  <c r="V97" i="69"/>
  <c r="AH97" i="69"/>
  <c r="AT97" i="69"/>
  <c r="AB100" i="69"/>
  <c r="AN100" i="69"/>
  <c r="AZ100" i="69"/>
  <c r="Y102" i="69"/>
  <c r="AK102" i="69"/>
  <c r="AW102" i="69"/>
  <c r="AE103" i="69"/>
  <c r="AQ103" i="69"/>
  <c r="Z104" i="69"/>
  <c r="AL104" i="69"/>
  <c r="AX104" i="69"/>
  <c r="AH105" i="69"/>
  <c r="AT105" i="69"/>
  <c r="Q84" i="69"/>
  <c r="AC84" i="69"/>
  <c r="AO84" i="69"/>
  <c r="BA84" i="69"/>
  <c r="R86" i="69"/>
  <c r="AD86" i="69"/>
  <c r="AP86" i="69"/>
  <c r="BB86" i="69"/>
  <c r="T87" i="69"/>
  <c r="AF87" i="69"/>
  <c r="AR87" i="69"/>
  <c r="K88" i="69"/>
  <c r="W88" i="69"/>
  <c r="AI88" i="69"/>
  <c r="AU88" i="69"/>
  <c r="O89" i="69"/>
  <c r="AA89" i="69"/>
  <c r="AM89" i="69"/>
  <c r="AY89" i="69"/>
  <c r="U92" i="69"/>
  <c r="AG92" i="69"/>
  <c r="AS92" i="69"/>
  <c r="Z94" i="69"/>
  <c r="AL94" i="69"/>
  <c r="AX94" i="69"/>
  <c r="X95" i="69"/>
  <c r="AJ95" i="69"/>
  <c r="AV95" i="69"/>
  <c r="W96" i="69"/>
  <c r="AI96" i="69"/>
  <c r="AU96" i="69"/>
  <c r="W97" i="69"/>
  <c r="AI97" i="69"/>
  <c r="AU97" i="69"/>
  <c r="AC100" i="69"/>
  <c r="AO100" i="69"/>
  <c r="BA100" i="69"/>
  <c r="Z102" i="69"/>
  <c r="AL102" i="69"/>
  <c r="AX102" i="69"/>
  <c r="AF103" i="69"/>
  <c r="AR103" i="69"/>
  <c r="AA104" i="69"/>
  <c r="AM104" i="69"/>
  <c r="AY104" i="69"/>
  <c r="AI105" i="69"/>
  <c r="AU105" i="69"/>
  <c r="F84" i="69"/>
  <c r="R84" i="69"/>
  <c r="AD84" i="69"/>
  <c r="AP84" i="69"/>
  <c r="BB84" i="69"/>
  <c r="S86" i="69"/>
  <c r="AE86" i="69"/>
  <c r="AQ86" i="69"/>
  <c r="I87" i="69"/>
  <c r="U87" i="69"/>
  <c r="AG87" i="69"/>
  <c r="AS87" i="69"/>
  <c r="L88" i="69"/>
  <c r="X88" i="69"/>
  <c r="AJ88" i="69"/>
  <c r="AV88" i="69"/>
  <c r="P89" i="69"/>
  <c r="AB89" i="69"/>
  <c r="AN89" i="69"/>
  <c r="AZ89" i="69"/>
  <c r="V92" i="69"/>
  <c r="AH92" i="69"/>
  <c r="AT92" i="69"/>
  <c r="AA94" i="69"/>
  <c r="AM94" i="69"/>
  <c r="AY94" i="69"/>
  <c r="Y95" i="69"/>
  <c r="AK95" i="69"/>
  <c r="AW95" i="69"/>
  <c r="X96" i="69"/>
  <c r="AJ96" i="69"/>
  <c r="AV96" i="69"/>
  <c r="X97" i="69"/>
  <c r="AJ97" i="69"/>
  <c r="AV97" i="69"/>
  <c r="AD100" i="69"/>
  <c r="AP100" i="69"/>
  <c r="BB100" i="69"/>
  <c r="AA102" i="69"/>
  <c r="AM102" i="69"/>
  <c r="AY102" i="69"/>
  <c r="AG103" i="69"/>
  <c r="AS103" i="69"/>
  <c r="AB104" i="69"/>
  <c r="AN104" i="69"/>
  <c r="AZ104" i="69"/>
  <c r="AJ105" i="69"/>
  <c r="AV105" i="69"/>
  <c r="G84" i="69"/>
  <c r="S84" i="69"/>
  <c r="AE84" i="69"/>
  <c r="AQ84" i="69"/>
  <c r="H86" i="69"/>
  <c r="T86" i="69"/>
  <c r="AF86" i="69"/>
  <c r="AR86" i="69"/>
  <c r="J87" i="69"/>
  <c r="V87" i="69"/>
  <c r="AH87" i="69"/>
  <c r="AT87" i="69"/>
  <c r="M88" i="69"/>
  <c r="Y88" i="69"/>
  <c r="AK88" i="69"/>
  <c r="AW88" i="69"/>
  <c r="Q89" i="69"/>
  <c r="AC89" i="69"/>
  <c r="AO89" i="69"/>
  <c r="BA89" i="69"/>
  <c r="W92" i="69"/>
  <c r="AI92" i="69"/>
  <c r="AU92" i="69"/>
  <c r="P94" i="69"/>
  <c r="AB94" i="69"/>
  <c r="AN94" i="69"/>
  <c r="AZ94" i="69"/>
  <c r="Z95" i="69"/>
  <c r="AL95" i="69"/>
  <c r="AX95" i="69"/>
  <c r="Y96" i="69"/>
  <c r="AK96" i="69"/>
  <c r="AW96" i="69"/>
  <c r="Y97" i="69"/>
  <c r="AK97" i="69"/>
  <c r="AW97" i="69"/>
  <c r="AE100" i="69"/>
  <c r="AQ100" i="69"/>
  <c r="AB102" i="69"/>
  <c r="AN102" i="69"/>
  <c r="AZ102" i="69"/>
  <c r="AH103" i="69"/>
  <c r="AT103" i="69"/>
  <c r="AC104" i="69"/>
  <c r="AO104" i="69"/>
  <c r="BA104" i="69"/>
  <c r="AK105" i="69"/>
  <c r="AW105" i="69"/>
  <c r="H84" i="69"/>
  <c r="T84" i="69"/>
  <c r="AF84" i="69"/>
  <c r="AR84" i="69"/>
  <c r="I86" i="69"/>
  <c r="U86" i="69"/>
  <c r="AG86" i="69"/>
  <c r="AS86" i="69"/>
  <c r="K87" i="69"/>
  <c r="W87" i="69"/>
  <c r="AI87" i="69"/>
  <c r="AU87" i="69"/>
  <c r="N88" i="69"/>
  <c r="Z88" i="69"/>
  <c r="AL88" i="69"/>
  <c r="AX88" i="69"/>
  <c r="R89" i="69"/>
  <c r="AD89" i="69"/>
  <c r="AP89" i="69"/>
  <c r="BB89" i="69"/>
  <c r="X92" i="69"/>
  <c r="AJ92" i="69"/>
  <c r="AV92" i="69"/>
  <c r="Q94" i="69"/>
  <c r="AC94" i="69"/>
  <c r="AO94" i="69"/>
  <c r="BA94" i="69"/>
  <c r="AA95" i="69"/>
  <c r="AM95" i="69"/>
  <c r="AY95" i="69"/>
  <c r="Z96" i="69"/>
  <c r="AL96" i="69"/>
  <c r="AX96" i="69"/>
  <c r="Z97" i="69"/>
  <c r="AL97" i="69"/>
  <c r="AX97" i="69"/>
  <c r="AF100" i="69"/>
  <c r="AR100" i="69"/>
  <c r="AC102" i="69"/>
  <c r="AO102" i="69"/>
  <c r="BA102" i="69"/>
  <c r="AI103" i="69"/>
  <c r="AU103" i="69"/>
  <c r="AD104" i="69"/>
  <c r="AP104" i="69"/>
  <c r="BB104" i="69"/>
  <c r="AL105" i="69"/>
  <c r="AX105" i="69"/>
  <c r="I84" i="69"/>
  <c r="U84" i="69"/>
  <c r="AG84" i="69"/>
  <c r="AS84" i="69"/>
  <c r="J86" i="69"/>
  <c r="V86" i="69"/>
  <c r="AH86" i="69"/>
  <c r="AT86" i="69"/>
  <c r="L87" i="69"/>
  <c r="X87" i="69"/>
  <c r="AJ87" i="69"/>
  <c r="AV87" i="69"/>
  <c r="O88" i="69"/>
  <c r="AA88" i="69"/>
  <c r="AM88" i="69"/>
  <c r="AY88" i="69"/>
  <c r="S89" i="69"/>
  <c r="AE89" i="69"/>
  <c r="AQ89" i="69"/>
  <c r="Y92" i="69"/>
  <c r="AK92" i="69"/>
  <c r="AW92" i="69"/>
  <c r="R94" i="69"/>
  <c r="AD94" i="69"/>
  <c r="AP94" i="69"/>
  <c r="BB94" i="69"/>
  <c r="AB95" i="69"/>
  <c r="AN95" i="69"/>
  <c r="AZ95" i="69"/>
  <c r="AA96" i="69"/>
  <c r="AM96" i="69"/>
  <c r="AY96" i="69"/>
  <c r="AA97" i="69"/>
  <c r="AM97" i="69"/>
  <c r="AY97" i="69"/>
  <c r="AG100" i="69"/>
  <c r="AS100" i="69"/>
  <c r="AD102" i="69"/>
  <c r="AP102" i="69"/>
  <c r="BB102" i="69"/>
  <c r="AJ103" i="69"/>
  <c r="AV103" i="69"/>
  <c r="AE104" i="69"/>
  <c r="AQ104" i="69"/>
  <c r="AA105" i="69"/>
  <c r="AM105" i="69"/>
  <c r="AY105" i="69"/>
  <c r="J84" i="69"/>
  <c r="V84" i="69"/>
  <c r="AH84" i="69"/>
  <c r="AT84" i="69"/>
  <c r="K86" i="69"/>
  <c r="W86" i="69"/>
  <c r="AI86" i="69"/>
  <c r="AU86" i="69"/>
  <c r="M87" i="69"/>
  <c r="Y87" i="69"/>
  <c r="AK87" i="69"/>
  <c r="AW87" i="69"/>
  <c r="P88" i="69"/>
  <c r="AB88" i="69"/>
  <c r="AN88" i="69"/>
  <c r="AZ88" i="69"/>
  <c r="T89" i="69"/>
  <c r="AF89" i="69"/>
  <c r="AR89" i="69"/>
  <c r="N92" i="69"/>
  <c r="Z92" i="69"/>
  <c r="AL92" i="69"/>
  <c r="AX92" i="69"/>
  <c r="S94" i="69"/>
  <c r="AE94" i="69"/>
  <c r="AQ94" i="69"/>
  <c r="Q95" i="69"/>
  <c r="AC95" i="69"/>
  <c r="AO95" i="69"/>
  <c r="BA95" i="69"/>
  <c r="AB96" i="69"/>
  <c r="AN96" i="69"/>
  <c r="AZ96" i="69"/>
  <c r="AB97" i="69"/>
  <c r="AN97" i="69"/>
  <c r="AZ97" i="69"/>
  <c r="V100" i="69"/>
  <c r="AH100" i="69"/>
  <c r="AT100" i="69"/>
  <c r="AE102" i="69"/>
  <c r="AQ102" i="69"/>
  <c r="Y103" i="69"/>
  <c r="AK103" i="69"/>
  <c r="AW103" i="69"/>
  <c r="AF104" i="69"/>
  <c r="AR104" i="69"/>
  <c r="AB105" i="69"/>
  <c r="AN105" i="69"/>
  <c r="AZ105" i="69"/>
  <c r="K84" i="69"/>
  <c r="W84" i="69"/>
  <c r="AI84" i="69"/>
  <c r="AU84" i="69"/>
  <c r="L86" i="69"/>
  <c r="X86" i="69"/>
  <c r="AJ86" i="69"/>
  <c r="AV86" i="69"/>
  <c r="N87" i="69"/>
  <c r="Z87" i="69"/>
  <c r="AL87" i="69"/>
  <c r="AX87" i="69"/>
  <c r="Q88" i="69"/>
  <c r="AC88" i="69"/>
  <c r="AO88" i="69"/>
  <c r="BA88" i="69"/>
  <c r="U89" i="69"/>
  <c r="AG89" i="69"/>
  <c r="AS89" i="69"/>
  <c r="O92" i="69"/>
  <c r="AA92" i="69"/>
  <c r="AM92" i="69"/>
  <c r="AY92" i="69"/>
  <c r="T94" i="69"/>
  <c r="AF94" i="69"/>
  <c r="AR94" i="69"/>
  <c r="R95" i="69"/>
  <c r="AD95" i="69"/>
  <c r="AP95" i="69"/>
  <c r="BB95" i="69"/>
  <c r="AC96" i="69"/>
  <c r="AO96" i="69"/>
  <c r="BA96" i="69"/>
  <c r="AC97" i="69"/>
  <c r="AO97" i="69"/>
  <c r="BA97" i="69"/>
  <c r="W100" i="69"/>
  <c r="AI100" i="69"/>
  <c r="AU100" i="69"/>
  <c r="AF102" i="69"/>
  <c r="AR102" i="69"/>
  <c r="Z103" i="69"/>
  <c r="AL103" i="69"/>
  <c r="AX103" i="69"/>
  <c r="AG104" i="69"/>
  <c r="AS104" i="69"/>
  <c r="AC105" i="69"/>
  <c r="AO105" i="69"/>
  <c r="BA105" i="69"/>
  <c r="L84" i="69"/>
  <c r="X84" i="69"/>
  <c r="AJ84" i="69"/>
  <c r="AV84" i="69"/>
  <c r="M86" i="69"/>
  <c r="Y86" i="69"/>
  <c r="AK86" i="69"/>
  <c r="AW86" i="69"/>
  <c r="O87" i="69"/>
  <c r="AA87" i="69"/>
  <c r="AM87" i="69"/>
  <c r="AY87" i="69"/>
  <c r="R88" i="69"/>
  <c r="AD88" i="69"/>
  <c r="AP88" i="69"/>
  <c r="BB88" i="69"/>
  <c r="V89" i="69"/>
  <c r="AH89" i="69"/>
  <c r="AT89" i="69"/>
  <c r="P92" i="69"/>
  <c r="AB92" i="69"/>
  <c r="AN92" i="69"/>
  <c r="AZ92" i="69"/>
  <c r="U94" i="69"/>
  <c r="AG94" i="69"/>
  <c r="AS94" i="69"/>
  <c r="S95" i="69"/>
  <c r="AE95" i="69"/>
  <c r="AQ95" i="69"/>
  <c r="R96" i="69"/>
  <c r="AD96" i="69"/>
  <c r="AP96" i="69"/>
  <c r="BB96" i="69"/>
  <c r="AD97" i="69"/>
  <c r="AP97" i="69"/>
  <c r="BB97" i="69"/>
  <c r="X100" i="69"/>
  <c r="AJ100" i="69"/>
  <c r="AV100" i="69"/>
  <c r="AG102" i="69"/>
  <c r="AS102" i="69"/>
  <c r="AA103" i="69"/>
  <c r="AM103" i="69"/>
  <c r="AY103" i="69"/>
  <c r="AH104" i="69"/>
  <c r="AT104" i="69"/>
  <c r="AD105" i="69"/>
  <c r="AP105" i="69"/>
  <c r="BB105" i="69"/>
  <c r="M84" i="69"/>
  <c r="Y84" i="69"/>
  <c r="AK84" i="69"/>
  <c r="AW84" i="69"/>
  <c r="N86" i="69"/>
  <c r="Z86" i="69"/>
  <c r="AL86" i="69"/>
  <c r="AX86" i="69"/>
  <c r="P87" i="69"/>
  <c r="AB87" i="69"/>
  <c r="AN87" i="69"/>
  <c r="AZ87" i="69"/>
  <c r="S88" i="69"/>
  <c r="AE88" i="69"/>
  <c r="AQ88" i="69"/>
  <c r="K89" i="69"/>
  <c r="W89" i="69"/>
  <c r="AI89" i="69"/>
  <c r="AU89" i="69"/>
  <c r="Q92" i="69"/>
  <c r="AC92" i="69"/>
  <c r="AO92" i="69"/>
  <c r="BA92" i="69"/>
  <c r="V94" i="69"/>
  <c r="AH94" i="69"/>
  <c r="AT94" i="69"/>
  <c r="T95" i="69"/>
  <c r="AF95" i="69"/>
  <c r="AR95" i="69"/>
  <c r="S96" i="69"/>
  <c r="AE96" i="69"/>
  <c r="AQ96" i="69"/>
  <c r="S97" i="69"/>
  <c r="AE97" i="69"/>
  <c r="AQ97" i="69"/>
  <c r="Y100" i="69"/>
  <c r="AK100" i="69"/>
  <c r="AW100" i="69"/>
  <c r="AH102" i="69"/>
  <c r="AT102" i="69"/>
  <c r="AB103" i="69"/>
  <c r="AN103" i="69"/>
  <c r="AZ103" i="69"/>
  <c r="AI104" i="69"/>
  <c r="AU104" i="69"/>
  <c r="AE105" i="69"/>
  <c r="AQ105" i="69"/>
  <c r="N84" i="69"/>
  <c r="Z84" i="69"/>
  <c r="AL84" i="69"/>
  <c r="AX84" i="69"/>
  <c r="O86" i="69"/>
  <c r="AA86" i="69"/>
  <c r="AM86" i="69"/>
  <c r="AY86" i="69"/>
  <c r="Q87" i="69"/>
  <c r="AC87" i="69"/>
  <c r="AO87" i="69"/>
  <c r="BA87" i="69"/>
  <c r="T88" i="69"/>
  <c r="AF88" i="69"/>
  <c r="AR88" i="69"/>
  <c r="L89" i="69"/>
  <c r="X89" i="69"/>
  <c r="AJ89" i="69"/>
  <c r="AV89" i="69"/>
  <c r="R92" i="69"/>
  <c r="AD92" i="69"/>
  <c r="AP92" i="69"/>
  <c r="BB92" i="69"/>
  <c r="W94" i="69"/>
  <c r="AI94" i="69"/>
  <c r="AU94" i="69"/>
  <c r="U95" i="69"/>
  <c r="AG95" i="69"/>
  <c r="AS95" i="69"/>
  <c r="T96" i="69"/>
  <c r="AF96" i="69"/>
  <c r="AR96" i="69"/>
  <c r="T97" i="69"/>
  <c r="AF97" i="69"/>
  <c r="AR97" i="69"/>
  <c r="Z100" i="69"/>
  <c r="AL100" i="69"/>
  <c r="AX100" i="69"/>
  <c r="AI102" i="69"/>
  <c r="AU102" i="69"/>
  <c r="AC103" i="69"/>
  <c r="AO103" i="69"/>
  <c r="BA103" i="69"/>
  <c r="AJ104" i="69"/>
  <c r="AV104" i="69"/>
  <c r="AF105" i="69"/>
  <c r="AR105" i="69"/>
  <c r="O84" i="69"/>
  <c r="AA84" i="69"/>
  <c r="AM84" i="69"/>
  <c r="P86" i="69"/>
  <c r="AB86" i="69"/>
  <c r="AN86" i="69"/>
  <c r="R87" i="69"/>
  <c r="AD87" i="69"/>
  <c r="AP87" i="69"/>
  <c r="U88" i="69"/>
  <c r="AG88" i="69"/>
  <c r="M89" i="69"/>
  <c r="Y89" i="69"/>
  <c r="AK89" i="69"/>
  <c r="S92" i="69"/>
  <c r="AE92" i="69"/>
  <c r="X94" i="69"/>
  <c r="AJ94" i="69"/>
  <c r="V95" i="69"/>
  <c r="AH95" i="69"/>
  <c r="U96" i="69"/>
  <c r="AG96" i="69"/>
  <c r="U97" i="69"/>
  <c r="AG97" i="69"/>
  <c r="AA100" i="69"/>
  <c r="AM100" i="69"/>
  <c r="X102" i="69"/>
  <c r="AJ102" i="69"/>
  <c r="AD103" i="69"/>
  <c r="AP103" i="69"/>
  <c r="AK104" i="69"/>
  <c r="AG105" i="69"/>
  <c r="AT102" i="68"/>
  <c r="AH102" i="68"/>
  <c r="AS102" i="68"/>
  <c r="AG102" i="68"/>
  <c r="AR102" i="68"/>
  <c r="AF102" i="68"/>
  <c r="AQ102" i="68"/>
  <c r="AE102" i="68"/>
  <c r="BB102" i="68"/>
  <c r="AP102" i="68"/>
  <c r="AD102" i="68"/>
  <c r="BA102" i="68"/>
  <c r="AO102" i="68"/>
  <c r="AC102" i="68"/>
  <c r="AZ102" i="68"/>
  <c r="AN102" i="68"/>
  <c r="AB102" i="68"/>
  <c r="AY102" i="68"/>
  <c r="AM102" i="68"/>
  <c r="AA102" i="68"/>
  <c r="AX102" i="68"/>
  <c r="AL102" i="68"/>
  <c r="Z102" i="68"/>
  <c r="AW102" i="68"/>
  <c r="AK102" i="68"/>
  <c r="Y102" i="68"/>
  <c r="AV102" i="68"/>
  <c r="AJ102" i="68"/>
  <c r="X102" i="68"/>
  <c r="AU102" i="68"/>
  <c r="AI102" i="68"/>
  <c r="AT91" i="68"/>
  <c r="AH91" i="68"/>
  <c r="V91" i="68"/>
  <c r="AS91" i="68"/>
  <c r="AG91" i="68"/>
  <c r="U91" i="68"/>
  <c r="AR91" i="68"/>
  <c r="AF91" i="68"/>
  <c r="T91" i="68"/>
  <c r="AQ91" i="68"/>
  <c r="AE91" i="68"/>
  <c r="S91" i="68"/>
  <c r="BB91" i="68"/>
  <c r="AP91" i="68"/>
  <c r="AD91" i="68"/>
  <c r="R91" i="68"/>
  <c r="BA91" i="68"/>
  <c r="AO91" i="68"/>
  <c r="AC91" i="68"/>
  <c r="Q91" i="68"/>
  <c r="AZ91" i="68"/>
  <c r="AN91" i="68"/>
  <c r="AB91" i="68"/>
  <c r="P91" i="68"/>
  <c r="AY91" i="68"/>
  <c r="AM91" i="68"/>
  <c r="AA91" i="68"/>
  <c r="O91" i="68"/>
  <c r="AX91" i="68"/>
  <c r="AL91" i="68"/>
  <c r="Z91" i="68"/>
  <c r="N91" i="68"/>
  <c r="AW91" i="68"/>
  <c r="AK91" i="68"/>
  <c r="Y91" i="68"/>
  <c r="M91" i="68"/>
  <c r="AV91" i="68"/>
  <c r="AJ91" i="68"/>
  <c r="X91" i="68"/>
  <c r="AU91" i="68"/>
  <c r="AI91" i="68"/>
  <c r="W91" i="68"/>
  <c r="AQ105" i="68"/>
  <c r="AE105" i="68"/>
  <c r="BB105" i="68"/>
  <c r="AP105" i="68"/>
  <c r="AD105" i="68"/>
  <c r="Z83" i="68"/>
  <c r="BA105" i="68"/>
  <c r="AO105" i="68"/>
  <c r="AC105" i="68"/>
  <c r="AZ105" i="68"/>
  <c r="AN105" i="68"/>
  <c r="AB105" i="68"/>
  <c r="AY105" i="68"/>
  <c r="AM105" i="68"/>
  <c r="AA105" i="68"/>
  <c r="AX105" i="68"/>
  <c r="AL105" i="68"/>
  <c r="AW105" i="68"/>
  <c r="AK105" i="68"/>
  <c r="AV105" i="68"/>
  <c r="AJ105" i="68"/>
  <c r="AU105" i="68"/>
  <c r="AI105" i="68"/>
  <c r="AT105" i="68"/>
  <c r="AH105" i="68"/>
  <c r="AS105" i="68"/>
  <c r="AG105" i="68"/>
  <c r="AR105" i="68"/>
  <c r="AF105" i="68"/>
  <c r="AT94" i="68"/>
  <c r="AH94" i="68"/>
  <c r="V94" i="68"/>
  <c r="AS94" i="68"/>
  <c r="AG94" i="68"/>
  <c r="U94" i="68"/>
  <c r="AR94" i="68"/>
  <c r="AF94" i="68"/>
  <c r="T94" i="68"/>
  <c r="AQ94" i="68"/>
  <c r="AE94" i="68"/>
  <c r="S94" i="68"/>
  <c r="BB94" i="68"/>
  <c r="AP94" i="68"/>
  <c r="AD94" i="68"/>
  <c r="R94" i="68"/>
  <c r="BA94" i="68"/>
  <c r="AO94" i="68"/>
  <c r="AC94" i="68"/>
  <c r="Q94" i="68"/>
  <c r="AZ94" i="68"/>
  <c r="AN94" i="68"/>
  <c r="AB94" i="68"/>
  <c r="P94" i="68"/>
  <c r="AY94" i="68"/>
  <c r="AM94" i="68"/>
  <c r="AA94" i="68"/>
  <c r="AX94" i="68"/>
  <c r="AL94" i="68"/>
  <c r="Z94" i="68"/>
  <c r="AW94" i="68"/>
  <c r="AK94" i="68"/>
  <c r="Y94" i="68"/>
  <c r="AV94" i="68"/>
  <c r="AJ94" i="68"/>
  <c r="X94" i="68"/>
  <c r="AU94" i="68"/>
  <c r="AI94" i="68"/>
  <c r="W94" i="68"/>
  <c r="AR95" i="68"/>
  <c r="AF95" i="68"/>
  <c r="T95" i="68"/>
  <c r="AQ95" i="68"/>
  <c r="AE95" i="68"/>
  <c r="S95" i="68"/>
  <c r="BB95" i="68"/>
  <c r="AP95" i="68"/>
  <c r="AD95" i="68"/>
  <c r="R95" i="68"/>
  <c r="BA95" i="68"/>
  <c r="AO95" i="68"/>
  <c r="AC95" i="68"/>
  <c r="Q95" i="68"/>
  <c r="AZ95" i="68"/>
  <c r="AN95" i="68"/>
  <c r="AB95" i="68"/>
  <c r="AY95" i="68"/>
  <c r="AM95" i="68"/>
  <c r="AA95" i="68"/>
  <c r="P83" i="68"/>
  <c r="AX95" i="68"/>
  <c r="AL95" i="68"/>
  <c r="Z95" i="68"/>
  <c r="AW95" i="68"/>
  <c r="AK95" i="68"/>
  <c r="Y95" i="68"/>
  <c r="AV95" i="68"/>
  <c r="AJ95" i="68"/>
  <c r="X95" i="68"/>
  <c r="AU95" i="68"/>
  <c r="AI95" i="68"/>
  <c r="W95" i="68"/>
  <c r="AT95" i="68"/>
  <c r="AH95" i="68"/>
  <c r="V95" i="68"/>
  <c r="AS95" i="68"/>
  <c r="AG95" i="68"/>
  <c r="U95" i="68"/>
  <c r="AQ97" i="68"/>
  <c r="AE97" i="68"/>
  <c r="S97" i="68"/>
  <c r="BB97" i="68"/>
  <c r="AP97" i="68"/>
  <c r="AD97" i="68"/>
  <c r="BA97" i="68"/>
  <c r="AO97" i="68"/>
  <c r="AC97" i="68"/>
  <c r="AZ97" i="68"/>
  <c r="AN97" i="68"/>
  <c r="AB97" i="68"/>
  <c r="AY97" i="68"/>
  <c r="AM97" i="68"/>
  <c r="AA97" i="68"/>
  <c r="R83" i="68"/>
  <c r="AX97" i="68"/>
  <c r="AL97" i="68"/>
  <c r="Z97" i="68"/>
  <c r="AW97" i="68"/>
  <c r="AK97" i="68"/>
  <c r="Y97" i="68"/>
  <c r="AV97" i="68"/>
  <c r="AJ97" i="68"/>
  <c r="X97" i="68"/>
  <c r="AU97" i="68"/>
  <c r="AI97" i="68"/>
  <c r="W97" i="68"/>
  <c r="AT97" i="68"/>
  <c r="AH97" i="68"/>
  <c r="V97" i="68"/>
  <c r="AS97" i="68"/>
  <c r="AG97" i="68"/>
  <c r="U97" i="68"/>
  <c r="AR97" i="68"/>
  <c r="AF97" i="68"/>
  <c r="T97" i="68"/>
  <c r="X83" i="68"/>
  <c r="L89" i="68"/>
  <c r="X89" i="68"/>
  <c r="AJ89" i="68"/>
  <c r="AV89" i="68"/>
  <c r="Q90" i="68"/>
  <c r="AC90" i="68"/>
  <c r="AO90" i="68"/>
  <c r="BA90" i="68"/>
  <c r="R92" i="68"/>
  <c r="AD92" i="68"/>
  <c r="AP92" i="68"/>
  <c r="BB92" i="68"/>
  <c r="Z93" i="68"/>
  <c r="AL93" i="68"/>
  <c r="AX93" i="68"/>
  <c r="T96" i="68"/>
  <c r="AF96" i="68"/>
  <c r="AR96" i="68"/>
  <c r="U98" i="68"/>
  <c r="AG98" i="68"/>
  <c r="AS98" i="68"/>
  <c r="W99" i="68"/>
  <c r="AI99" i="68"/>
  <c r="AU99" i="68"/>
  <c r="Z100" i="68"/>
  <c r="AL100" i="68"/>
  <c r="AX100" i="68"/>
  <c r="AD101" i="68"/>
  <c r="AP101" i="68"/>
  <c r="BB101" i="68"/>
  <c r="AC103" i="68"/>
  <c r="AO103" i="68"/>
  <c r="BA103" i="68"/>
  <c r="AJ104" i="68"/>
  <c r="AV104" i="68"/>
  <c r="AC106" i="68"/>
  <c r="AO106" i="68"/>
  <c r="BA106" i="68"/>
  <c r="M89" i="68"/>
  <c r="Y89" i="68"/>
  <c r="AK89" i="68"/>
  <c r="AW89" i="68"/>
  <c r="R90" i="68"/>
  <c r="AD90" i="68"/>
  <c r="AP90" i="68"/>
  <c r="BB90" i="68"/>
  <c r="S92" i="68"/>
  <c r="AE92" i="68"/>
  <c r="AQ92" i="68"/>
  <c r="O93" i="68"/>
  <c r="AA93" i="68"/>
  <c r="AM93" i="68"/>
  <c r="AY93" i="68"/>
  <c r="U96" i="68"/>
  <c r="AG96" i="68"/>
  <c r="AS96" i="68"/>
  <c r="V98" i="68"/>
  <c r="AH98" i="68"/>
  <c r="AT98" i="68"/>
  <c r="X99" i="68"/>
  <c r="AJ99" i="68"/>
  <c r="AV99" i="68"/>
  <c r="AA100" i="68"/>
  <c r="AM100" i="68"/>
  <c r="AY100" i="68"/>
  <c r="AE101" i="68"/>
  <c r="AQ101" i="68"/>
  <c r="AD103" i="68"/>
  <c r="AP103" i="68"/>
  <c r="BB103" i="68"/>
  <c r="AK104" i="68"/>
  <c r="AW104" i="68"/>
  <c r="AD106" i="68"/>
  <c r="AP106" i="68"/>
  <c r="BB106" i="68"/>
  <c r="N89" i="68"/>
  <c r="Z89" i="68"/>
  <c r="AL89" i="68"/>
  <c r="AX89" i="68"/>
  <c r="S90" i="68"/>
  <c r="AE90" i="68"/>
  <c r="AQ90" i="68"/>
  <c r="T92" i="68"/>
  <c r="AF92" i="68"/>
  <c r="AR92" i="68"/>
  <c r="P93" i="68"/>
  <c r="AB93" i="68"/>
  <c r="AN93" i="68"/>
  <c r="AZ93" i="68"/>
  <c r="V96" i="68"/>
  <c r="AH96" i="68"/>
  <c r="AT96" i="68"/>
  <c r="W98" i="68"/>
  <c r="AI98" i="68"/>
  <c r="AU98" i="68"/>
  <c r="Y99" i="68"/>
  <c r="AK99" i="68"/>
  <c r="AW99" i="68"/>
  <c r="AB100" i="68"/>
  <c r="AN100" i="68"/>
  <c r="AZ100" i="68"/>
  <c r="AF101" i="68"/>
  <c r="AR101" i="68"/>
  <c r="AE103" i="68"/>
  <c r="AQ103" i="68"/>
  <c r="Z104" i="68"/>
  <c r="AL104" i="68"/>
  <c r="AX104" i="68"/>
  <c r="AE106" i="68"/>
  <c r="AQ106" i="68"/>
  <c r="O89" i="68"/>
  <c r="AA89" i="68"/>
  <c r="AM89" i="68"/>
  <c r="AY89" i="68"/>
  <c r="T90" i="68"/>
  <c r="AF90" i="68"/>
  <c r="AR90" i="68"/>
  <c r="U92" i="68"/>
  <c r="AG92" i="68"/>
  <c r="AS92" i="68"/>
  <c r="Q93" i="68"/>
  <c r="AC93" i="68"/>
  <c r="AO93" i="68"/>
  <c r="BA93" i="68"/>
  <c r="W96" i="68"/>
  <c r="AI96" i="68"/>
  <c r="AU96" i="68"/>
  <c r="X98" i="68"/>
  <c r="AJ98" i="68"/>
  <c r="AV98" i="68"/>
  <c r="Z99" i="68"/>
  <c r="AL99" i="68"/>
  <c r="AX99" i="68"/>
  <c r="AC100" i="68"/>
  <c r="AO100" i="68"/>
  <c r="BA100" i="68"/>
  <c r="AG101" i="68"/>
  <c r="AS101" i="68"/>
  <c r="AF103" i="68"/>
  <c r="AR103" i="68"/>
  <c r="AA104" i="68"/>
  <c r="AM104" i="68"/>
  <c r="AY104" i="68"/>
  <c r="AF106" i="68"/>
  <c r="AR106" i="68"/>
  <c r="P89" i="68"/>
  <c r="AB89" i="68"/>
  <c r="AN89" i="68"/>
  <c r="AZ89" i="68"/>
  <c r="U90" i="68"/>
  <c r="AG90" i="68"/>
  <c r="AS90" i="68"/>
  <c r="V92" i="68"/>
  <c r="AH92" i="68"/>
  <c r="AT92" i="68"/>
  <c r="R93" i="68"/>
  <c r="AD93" i="68"/>
  <c r="AP93" i="68"/>
  <c r="BB93" i="68"/>
  <c r="X96" i="68"/>
  <c r="AJ96" i="68"/>
  <c r="AV96" i="68"/>
  <c r="Y98" i="68"/>
  <c r="AK98" i="68"/>
  <c r="AW98" i="68"/>
  <c r="AA99" i="68"/>
  <c r="AM99" i="68"/>
  <c r="AY99" i="68"/>
  <c r="AD100" i="68"/>
  <c r="AP100" i="68"/>
  <c r="BB100" i="68"/>
  <c r="AH101" i="68"/>
  <c r="AT101" i="68"/>
  <c r="AG103" i="68"/>
  <c r="AS103" i="68"/>
  <c r="AB104" i="68"/>
  <c r="AN104" i="68"/>
  <c r="AZ104" i="68"/>
  <c r="AG106" i="68"/>
  <c r="AS106" i="68"/>
  <c r="Q89" i="68"/>
  <c r="AC89" i="68"/>
  <c r="AO89" i="68"/>
  <c r="BA89" i="68"/>
  <c r="V90" i="68"/>
  <c r="AH90" i="68"/>
  <c r="AT90" i="68"/>
  <c r="W92" i="68"/>
  <c r="AI92" i="68"/>
  <c r="AU92" i="68"/>
  <c r="S93" i="68"/>
  <c r="AE93" i="68"/>
  <c r="AQ93" i="68"/>
  <c r="Y96" i="68"/>
  <c r="AK96" i="68"/>
  <c r="AW96" i="68"/>
  <c r="Z98" i="68"/>
  <c r="AL98" i="68"/>
  <c r="AX98" i="68"/>
  <c r="AB99" i="68"/>
  <c r="AN99" i="68"/>
  <c r="AZ99" i="68"/>
  <c r="AE100" i="68"/>
  <c r="AQ100" i="68"/>
  <c r="W101" i="68"/>
  <c r="AI101" i="68"/>
  <c r="AU101" i="68"/>
  <c r="AH103" i="68"/>
  <c r="AT103" i="68"/>
  <c r="AC104" i="68"/>
  <c r="AO104" i="68"/>
  <c r="BA104" i="68"/>
  <c r="AH106" i="68"/>
  <c r="AT106" i="68"/>
  <c r="R89" i="68"/>
  <c r="AD89" i="68"/>
  <c r="AP89" i="68"/>
  <c r="BB89" i="68"/>
  <c r="W90" i="68"/>
  <c r="AI90" i="68"/>
  <c r="AU90" i="68"/>
  <c r="X92" i="68"/>
  <c r="AJ92" i="68"/>
  <c r="AV92" i="68"/>
  <c r="T93" i="68"/>
  <c r="AF93" i="68"/>
  <c r="AR93" i="68"/>
  <c r="Z96" i="68"/>
  <c r="AL96" i="68"/>
  <c r="AX96" i="68"/>
  <c r="AA98" i="68"/>
  <c r="AM98" i="68"/>
  <c r="AY98" i="68"/>
  <c r="AC99" i="68"/>
  <c r="AO99" i="68"/>
  <c r="BA99" i="68"/>
  <c r="AF100" i="68"/>
  <c r="AR100" i="68"/>
  <c r="X101" i="68"/>
  <c r="AJ101" i="68"/>
  <c r="AV101" i="68"/>
  <c r="AI103" i="68"/>
  <c r="AU103" i="68"/>
  <c r="AD104" i="68"/>
  <c r="AP104" i="68"/>
  <c r="BB104" i="68"/>
  <c r="AI106" i="68"/>
  <c r="AU106" i="68"/>
  <c r="S89" i="68"/>
  <c r="AE89" i="68"/>
  <c r="AQ89" i="68"/>
  <c r="L90" i="68"/>
  <c r="X90" i="68"/>
  <c r="AJ90" i="68"/>
  <c r="AV90" i="68"/>
  <c r="Y92" i="68"/>
  <c r="AK92" i="68"/>
  <c r="AW92" i="68"/>
  <c r="U93" i="68"/>
  <c r="AG93" i="68"/>
  <c r="AS93" i="68"/>
  <c r="AA96" i="68"/>
  <c r="AM96" i="68"/>
  <c r="AY96" i="68"/>
  <c r="AB98" i="68"/>
  <c r="AN98" i="68"/>
  <c r="AZ98" i="68"/>
  <c r="AD99" i="68"/>
  <c r="AP99" i="68"/>
  <c r="BB99" i="68"/>
  <c r="AG100" i="68"/>
  <c r="AS100" i="68"/>
  <c r="Y101" i="68"/>
  <c r="AK101" i="68"/>
  <c r="AW101" i="68"/>
  <c r="AJ103" i="68"/>
  <c r="AV103" i="68"/>
  <c r="AE104" i="68"/>
  <c r="AQ104" i="68"/>
  <c r="AJ106" i="68"/>
  <c r="AV106" i="68"/>
  <c r="U83" i="68"/>
  <c r="T89" i="68"/>
  <c r="AF89" i="68"/>
  <c r="AR89" i="68"/>
  <c r="M90" i="68"/>
  <c r="Y90" i="68"/>
  <c r="AK90" i="68"/>
  <c r="AW90" i="68"/>
  <c r="N92" i="68"/>
  <c r="Z92" i="68"/>
  <c r="AL92" i="68"/>
  <c r="AX92" i="68"/>
  <c r="V93" i="68"/>
  <c r="AH93" i="68"/>
  <c r="AT93" i="68"/>
  <c r="AB96" i="68"/>
  <c r="AN96" i="68"/>
  <c r="AZ96" i="68"/>
  <c r="AC98" i="68"/>
  <c r="AO98" i="68"/>
  <c r="BA98" i="68"/>
  <c r="AE99" i="68"/>
  <c r="AQ99" i="68"/>
  <c r="V100" i="68"/>
  <c r="AH100" i="68"/>
  <c r="AT100" i="68"/>
  <c r="Z101" i="68"/>
  <c r="AL101" i="68"/>
  <c r="AX101" i="68"/>
  <c r="Y103" i="68"/>
  <c r="AK103" i="68"/>
  <c r="AW103" i="68"/>
  <c r="AF104" i="68"/>
  <c r="AR104" i="68"/>
  <c r="AK106" i="68"/>
  <c r="AW106" i="68"/>
  <c r="U89" i="68"/>
  <c r="AG89" i="68"/>
  <c r="AS89" i="68"/>
  <c r="N90" i="68"/>
  <c r="Z90" i="68"/>
  <c r="AL90" i="68"/>
  <c r="AX90" i="68"/>
  <c r="O92" i="68"/>
  <c r="AA92" i="68"/>
  <c r="AM92" i="68"/>
  <c r="AY92" i="68"/>
  <c r="W93" i="68"/>
  <c r="AI93" i="68"/>
  <c r="AU93" i="68"/>
  <c r="AC96" i="68"/>
  <c r="AO96" i="68"/>
  <c r="BA96" i="68"/>
  <c r="AD98" i="68"/>
  <c r="AP98" i="68"/>
  <c r="BB98" i="68"/>
  <c r="AF99" i="68"/>
  <c r="AR99" i="68"/>
  <c r="W100" i="68"/>
  <c r="AI100" i="68"/>
  <c r="AU100" i="68"/>
  <c r="AA101" i="68"/>
  <c r="AM101" i="68"/>
  <c r="AY101" i="68"/>
  <c r="Z103" i="68"/>
  <c r="AL103" i="68"/>
  <c r="AX103" i="68"/>
  <c r="AG104" i="68"/>
  <c r="AS104" i="68"/>
  <c r="AL106" i="68"/>
  <c r="AX106" i="68"/>
  <c r="V89" i="68"/>
  <c r="AH89" i="68"/>
  <c r="AT89" i="68"/>
  <c r="O90" i="68"/>
  <c r="AA90" i="68"/>
  <c r="AM90" i="68"/>
  <c r="AY90" i="68"/>
  <c r="P92" i="68"/>
  <c r="AB92" i="68"/>
  <c r="AN92" i="68"/>
  <c r="AZ92" i="68"/>
  <c r="X93" i="68"/>
  <c r="AJ93" i="68"/>
  <c r="AV93" i="68"/>
  <c r="R96" i="68"/>
  <c r="AD96" i="68"/>
  <c r="AP96" i="68"/>
  <c r="BB96" i="68"/>
  <c r="AE98" i="68"/>
  <c r="AQ98" i="68"/>
  <c r="U99" i="68"/>
  <c r="AG99" i="68"/>
  <c r="AS99" i="68"/>
  <c r="X100" i="68"/>
  <c r="AJ100" i="68"/>
  <c r="AV100" i="68"/>
  <c r="AB101" i="68"/>
  <c r="AN101" i="68"/>
  <c r="AZ101" i="68"/>
  <c r="AA103" i="68"/>
  <c r="AM103" i="68"/>
  <c r="AY103" i="68"/>
  <c r="AH104" i="68"/>
  <c r="AT104" i="68"/>
  <c r="AM106" i="68"/>
  <c r="AY106" i="68"/>
  <c r="K89" i="68"/>
  <c r="W89" i="68"/>
  <c r="AI89" i="68"/>
  <c r="P90" i="68"/>
  <c r="AB90" i="68"/>
  <c r="AN90" i="68"/>
  <c r="Q92" i="68"/>
  <c r="AC92" i="68"/>
  <c r="AO92" i="68"/>
  <c r="Y93" i="68"/>
  <c r="AK93" i="68"/>
  <c r="S96" i="68"/>
  <c r="AE96" i="68"/>
  <c r="T98" i="68"/>
  <c r="AF98" i="68"/>
  <c r="V99" i="68"/>
  <c r="AH99" i="68"/>
  <c r="Y100" i="68"/>
  <c r="AK100" i="68"/>
  <c r="AC101" i="68"/>
  <c r="AO101" i="68"/>
  <c r="AB103" i="68"/>
  <c r="AN103" i="68"/>
  <c r="AI104" i="68"/>
  <c r="AB106" i="68"/>
  <c r="AN106" i="68"/>
  <c r="AX103" i="67"/>
  <c r="AL103" i="67"/>
  <c r="Z103" i="67"/>
  <c r="AV103" i="67"/>
  <c r="AW103" i="67"/>
  <c r="AK103" i="67"/>
  <c r="Y103" i="67"/>
  <c r="AJ103" i="67"/>
  <c r="AU103" i="67"/>
  <c r="AI103" i="67"/>
  <c r="AT103" i="67"/>
  <c r="AH103" i="67"/>
  <c r="AS103" i="67"/>
  <c r="AG103" i="67"/>
  <c r="AD103" i="67"/>
  <c r="AR103" i="67"/>
  <c r="AF103" i="67"/>
  <c r="BB103" i="67"/>
  <c r="AP103" i="67"/>
  <c r="AQ103" i="67"/>
  <c r="AE103" i="67"/>
  <c r="BA103" i="67"/>
  <c r="AO103" i="67"/>
  <c r="AC103" i="67"/>
  <c r="AZ103" i="67"/>
  <c r="AN103" i="67"/>
  <c r="AB103" i="67"/>
  <c r="AY103" i="67"/>
  <c r="AM103" i="67"/>
  <c r="AA103" i="67"/>
  <c r="AR94" i="67"/>
  <c r="AF94" i="67"/>
  <c r="T94" i="67"/>
  <c r="AQ94" i="67"/>
  <c r="AE94" i="67"/>
  <c r="S94" i="67"/>
  <c r="BA94" i="67"/>
  <c r="AO94" i="67"/>
  <c r="AC94" i="67"/>
  <c r="Q94" i="67"/>
  <c r="AZ94" i="67"/>
  <c r="AN94" i="67"/>
  <c r="AB94" i="67"/>
  <c r="P94" i="67"/>
  <c r="AY94" i="67"/>
  <c r="AM94" i="67"/>
  <c r="AA94" i="67"/>
  <c r="AV94" i="67"/>
  <c r="AX94" i="67"/>
  <c r="AL94" i="67"/>
  <c r="Z94" i="67"/>
  <c r="AJ94" i="67"/>
  <c r="AW94" i="67"/>
  <c r="AK94" i="67"/>
  <c r="Y94" i="67"/>
  <c r="X94" i="67"/>
  <c r="AU94" i="67"/>
  <c r="AI94" i="67"/>
  <c r="W94" i="67"/>
  <c r="AT94" i="67"/>
  <c r="AH94" i="67"/>
  <c r="V94" i="67"/>
  <c r="AS94" i="67"/>
  <c r="AG94" i="67"/>
  <c r="U94" i="67"/>
  <c r="AK92" i="67"/>
  <c r="BB94" i="67"/>
  <c r="BB95" i="67"/>
  <c r="AP95" i="67"/>
  <c r="AD95" i="67"/>
  <c r="R95" i="67"/>
  <c r="BA95" i="67"/>
  <c r="AO95" i="67"/>
  <c r="AC95" i="67"/>
  <c r="Q95" i="67"/>
  <c r="AY95" i="67"/>
  <c r="AM95" i="67"/>
  <c r="AA95" i="67"/>
  <c r="AH95" i="67"/>
  <c r="AX95" i="67"/>
  <c r="AL95" i="67"/>
  <c r="Z95" i="67"/>
  <c r="AW95" i="67"/>
  <c r="AK95" i="67"/>
  <c r="Y95" i="67"/>
  <c r="AT95" i="67"/>
  <c r="AV95" i="67"/>
  <c r="AJ95" i="67"/>
  <c r="X95" i="67"/>
  <c r="V95" i="67"/>
  <c r="AU95" i="67"/>
  <c r="AI95" i="67"/>
  <c r="W95" i="67"/>
  <c r="AS95" i="67"/>
  <c r="AG95" i="67"/>
  <c r="U95" i="67"/>
  <c r="AR95" i="67"/>
  <c r="AF95" i="67"/>
  <c r="T95" i="67"/>
  <c r="AQ95" i="67"/>
  <c r="AE95" i="67"/>
  <c r="S95" i="67"/>
  <c r="AB95" i="67"/>
  <c r="AZ95" i="67"/>
  <c r="BB98" i="67"/>
  <c r="AP98" i="67"/>
  <c r="AD98" i="67"/>
  <c r="AN98" i="67"/>
  <c r="BA98" i="67"/>
  <c r="AO98" i="67"/>
  <c r="AC98" i="67"/>
  <c r="AZ98" i="67"/>
  <c r="AB98" i="67"/>
  <c r="AY98" i="67"/>
  <c r="AM98" i="67"/>
  <c r="AA98" i="67"/>
  <c r="V98" i="67"/>
  <c r="AX98" i="67"/>
  <c r="AL98" i="67"/>
  <c r="Z98" i="67"/>
  <c r="AT98" i="67"/>
  <c r="AW98" i="67"/>
  <c r="AK98" i="67"/>
  <c r="Y98" i="67"/>
  <c r="AV98" i="67"/>
  <c r="AJ98" i="67"/>
  <c r="X98" i="67"/>
  <c r="AH98" i="67"/>
  <c r="AU98" i="67"/>
  <c r="AI98" i="67"/>
  <c r="W98" i="67"/>
  <c r="AS98" i="67"/>
  <c r="AG98" i="67"/>
  <c r="U98" i="67"/>
  <c r="AR98" i="67"/>
  <c r="AF98" i="67"/>
  <c r="T98" i="67"/>
  <c r="AQ98" i="67"/>
  <c r="AE98" i="67"/>
  <c r="AR99" i="67"/>
  <c r="AF99" i="67"/>
  <c r="BB99" i="67"/>
  <c r="AD99" i="67"/>
  <c r="AQ99" i="67"/>
  <c r="AE99" i="67"/>
  <c r="AP99" i="67"/>
  <c r="BA99" i="67"/>
  <c r="AO99" i="67"/>
  <c r="AC99" i="67"/>
  <c r="AZ99" i="67"/>
  <c r="AN99" i="67"/>
  <c r="AB99" i="67"/>
  <c r="AY99" i="67"/>
  <c r="AM99" i="67"/>
  <c r="AA99" i="67"/>
  <c r="X99" i="67"/>
  <c r="AX99" i="67"/>
  <c r="AL99" i="67"/>
  <c r="Z99" i="67"/>
  <c r="AJ99" i="67"/>
  <c r="AW99" i="67"/>
  <c r="AK99" i="67"/>
  <c r="Y99" i="67"/>
  <c r="AV99" i="67"/>
  <c r="AU99" i="67"/>
  <c r="AI99" i="67"/>
  <c r="W99" i="67"/>
  <c r="AT99" i="67"/>
  <c r="AH99" i="67"/>
  <c r="V99" i="67"/>
  <c r="AS99" i="67"/>
  <c r="AG99" i="67"/>
  <c r="U99" i="67"/>
  <c r="AU100" i="67"/>
  <c r="AI100" i="67"/>
  <c r="W100" i="67"/>
  <c r="AS100" i="67"/>
  <c r="AT100" i="67"/>
  <c r="AH100" i="67"/>
  <c r="V100" i="67"/>
  <c r="AG100" i="67"/>
  <c r="AR100" i="67"/>
  <c r="AF100" i="67"/>
  <c r="AQ100" i="67"/>
  <c r="AE100" i="67"/>
  <c r="BB100" i="67"/>
  <c r="AP100" i="67"/>
  <c r="AD100" i="67"/>
  <c r="AY100" i="67"/>
  <c r="AA100" i="67"/>
  <c r="BA100" i="67"/>
  <c r="AO100" i="67"/>
  <c r="AC100" i="67"/>
  <c r="AM100" i="67"/>
  <c r="AZ100" i="67"/>
  <c r="AN100" i="67"/>
  <c r="AB100" i="67"/>
  <c r="AX100" i="67"/>
  <c r="AL100" i="67"/>
  <c r="Z100" i="67"/>
  <c r="AW100" i="67"/>
  <c r="AK100" i="67"/>
  <c r="Y100" i="67"/>
  <c r="AV100" i="67"/>
  <c r="AJ100" i="67"/>
  <c r="X100" i="67"/>
  <c r="AY92" i="67"/>
  <c r="AM92" i="67"/>
  <c r="AA92" i="67"/>
  <c r="O92" i="67"/>
  <c r="AX92" i="67"/>
  <c r="AL92" i="67"/>
  <c r="Z92" i="67"/>
  <c r="N92" i="67"/>
  <c r="AV92" i="67"/>
  <c r="AJ92" i="67"/>
  <c r="X92" i="67"/>
  <c r="AU92" i="67"/>
  <c r="AI92" i="67"/>
  <c r="W92" i="67"/>
  <c r="AT92" i="67"/>
  <c r="AH92" i="67"/>
  <c r="V92" i="67"/>
  <c r="AQ92" i="67"/>
  <c r="AS92" i="67"/>
  <c r="AG92" i="67"/>
  <c r="U92" i="67"/>
  <c r="AE92" i="67"/>
  <c r="AR92" i="67"/>
  <c r="AF92" i="67"/>
  <c r="T92" i="67"/>
  <c r="S92" i="67"/>
  <c r="BB92" i="67"/>
  <c r="AP92" i="67"/>
  <c r="AD92" i="67"/>
  <c r="R92" i="67"/>
  <c r="BA92" i="67"/>
  <c r="AO92" i="67"/>
  <c r="AC92" i="67"/>
  <c r="Q92" i="67"/>
  <c r="AZ92" i="67"/>
  <c r="AN92" i="67"/>
  <c r="AB92" i="67"/>
  <c r="P92" i="67"/>
  <c r="AS89" i="67"/>
  <c r="AG89" i="67"/>
  <c r="U89" i="67"/>
  <c r="AR89" i="67"/>
  <c r="AF89" i="67"/>
  <c r="T89" i="67"/>
  <c r="BB89" i="67"/>
  <c r="AP89" i="67"/>
  <c r="AD89" i="67"/>
  <c r="R89" i="67"/>
  <c r="Y89" i="67"/>
  <c r="BA89" i="67"/>
  <c r="AO89" i="67"/>
  <c r="AC89" i="67"/>
  <c r="Q89" i="67"/>
  <c r="AZ89" i="67"/>
  <c r="AN89" i="67"/>
  <c r="AB89" i="67"/>
  <c r="P89" i="67"/>
  <c r="AK89" i="67"/>
  <c r="AY89" i="67"/>
  <c r="AM89" i="67"/>
  <c r="AA89" i="67"/>
  <c r="O89" i="67"/>
  <c r="AW89" i="67"/>
  <c r="AX89" i="67"/>
  <c r="AL89" i="67"/>
  <c r="Z89" i="67"/>
  <c r="N89" i="67"/>
  <c r="AV89" i="67"/>
  <c r="AJ89" i="67"/>
  <c r="X89" i="67"/>
  <c r="L89" i="67"/>
  <c r="AU89" i="67"/>
  <c r="AI89" i="67"/>
  <c r="W89" i="67"/>
  <c r="K89" i="67"/>
  <c r="AT89" i="67"/>
  <c r="AH89" i="67"/>
  <c r="V89" i="67"/>
  <c r="AY101" i="67"/>
  <c r="AM101" i="67"/>
  <c r="AA101" i="67"/>
  <c r="AK101" i="67"/>
  <c r="AX101" i="67"/>
  <c r="AL101" i="67"/>
  <c r="Z101" i="67"/>
  <c r="AW101" i="67"/>
  <c r="Y101" i="67"/>
  <c r="AV101" i="67"/>
  <c r="AJ101" i="67"/>
  <c r="X101" i="67"/>
  <c r="AU101" i="67"/>
  <c r="AI101" i="67"/>
  <c r="W101" i="67"/>
  <c r="AT101" i="67"/>
  <c r="AH101" i="67"/>
  <c r="AS101" i="67"/>
  <c r="AG101" i="67"/>
  <c r="AQ101" i="67"/>
  <c r="AE101" i="67"/>
  <c r="AR101" i="67"/>
  <c r="AF101" i="67"/>
  <c r="BB101" i="67"/>
  <c r="AP101" i="67"/>
  <c r="AD101" i="67"/>
  <c r="BA101" i="67"/>
  <c r="AO101" i="67"/>
  <c r="AC101" i="67"/>
  <c r="AZ101" i="67"/>
  <c r="AN101" i="67"/>
  <c r="AB101" i="67"/>
  <c r="J83" i="67"/>
  <c r="M89" i="67"/>
  <c r="O90" i="67"/>
  <c r="AA90" i="67"/>
  <c r="AM90" i="67"/>
  <c r="AY90" i="67"/>
  <c r="U91" i="67"/>
  <c r="AG91" i="67"/>
  <c r="AS91" i="67"/>
  <c r="X93" i="67"/>
  <c r="AJ93" i="67"/>
  <c r="AV93" i="67"/>
  <c r="R96" i="67"/>
  <c r="AD96" i="67"/>
  <c r="AP96" i="67"/>
  <c r="BB96" i="67"/>
  <c r="AD97" i="67"/>
  <c r="AP97" i="67"/>
  <c r="BB97" i="67"/>
  <c r="AG102" i="67"/>
  <c r="AS102" i="67"/>
  <c r="AH104" i="67"/>
  <c r="AT104" i="67"/>
  <c r="AD105" i="67"/>
  <c r="AP105" i="67"/>
  <c r="BB105" i="67"/>
  <c r="AM106" i="67"/>
  <c r="AY106" i="67"/>
  <c r="P90" i="67"/>
  <c r="AB90" i="67"/>
  <c r="AN90" i="67"/>
  <c r="AZ90" i="67"/>
  <c r="V91" i="67"/>
  <c r="AH91" i="67"/>
  <c r="AT91" i="67"/>
  <c r="Y93" i="67"/>
  <c r="AK93" i="67"/>
  <c r="AW93" i="67"/>
  <c r="S96" i="67"/>
  <c r="AE96" i="67"/>
  <c r="AQ96" i="67"/>
  <c r="S97" i="67"/>
  <c r="AE97" i="67"/>
  <c r="AQ97" i="67"/>
  <c r="AH102" i="67"/>
  <c r="AT102" i="67"/>
  <c r="AI104" i="67"/>
  <c r="AU104" i="67"/>
  <c r="AE105" i="67"/>
  <c r="AQ105" i="67"/>
  <c r="AB106" i="67"/>
  <c r="AN106" i="67"/>
  <c r="AZ106" i="67"/>
  <c r="Q90" i="67"/>
  <c r="AC90" i="67"/>
  <c r="AO90" i="67"/>
  <c r="BA90" i="67"/>
  <c r="W91" i="67"/>
  <c r="AI91" i="67"/>
  <c r="AU91" i="67"/>
  <c r="Z93" i="67"/>
  <c r="AL93" i="67"/>
  <c r="AX93" i="67"/>
  <c r="T96" i="67"/>
  <c r="AF96" i="67"/>
  <c r="AR96" i="67"/>
  <c r="T97" i="67"/>
  <c r="AF97" i="67"/>
  <c r="AR97" i="67"/>
  <c r="AI102" i="67"/>
  <c r="AU102" i="67"/>
  <c r="AJ104" i="67"/>
  <c r="AV104" i="67"/>
  <c r="AF105" i="67"/>
  <c r="AR105" i="67"/>
  <c r="AC106" i="67"/>
  <c r="AO106" i="67"/>
  <c r="BA106" i="67"/>
  <c r="S90" i="67"/>
  <c r="AE90" i="67"/>
  <c r="AQ90" i="67"/>
  <c r="M91" i="67"/>
  <c r="Y91" i="67"/>
  <c r="AK91" i="67"/>
  <c r="AW91" i="67"/>
  <c r="P93" i="67"/>
  <c r="AB93" i="67"/>
  <c r="AN93" i="67"/>
  <c r="AZ93" i="67"/>
  <c r="V96" i="67"/>
  <c r="AH96" i="67"/>
  <c r="AT96" i="67"/>
  <c r="V97" i="67"/>
  <c r="AH97" i="67"/>
  <c r="AT97" i="67"/>
  <c r="Y102" i="67"/>
  <c r="AK102" i="67"/>
  <c r="AW102" i="67"/>
  <c r="Z104" i="67"/>
  <c r="AL104" i="67"/>
  <c r="AX104" i="67"/>
  <c r="AH105" i="67"/>
  <c r="AT105" i="67"/>
  <c r="AE106" i="67"/>
  <c r="AQ106" i="67"/>
  <c r="AJ91" i="67"/>
  <c r="T90" i="67"/>
  <c r="AF90" i="67"/>
  <c r="AR90" i="67"/>
  <c r="N91" i="67"/>
  <c r="Z91" i="67"/>
  <c r="AL91" i="67"/>
  <c r="AX91" i="67"/>
  <c r="Q93" i="67"/>
  <c r="AC93" i="67"/>
  <c r="AO93" i="67"/>
  <c r="BA93" i="67"/>
  <c r="W96" i="67"/>
  <c r="AI96" i="67"/>
  <c r="AU96" i="67"/>
  <c r="W97" i="67"/>
  <c r="AI97" i="67"/>
  <c r="AU97" i="67"/>
  <c r="Z102" i="67"/>
  <c r="AL102" i="67"/>
  <c r="AX102" i="67"/>
  <c r="AA104" i="67"/>
  <c r="AM104" i="67"/>
  <c r="AY104" i="67"/>
  <c r="AI105" i="67"/>
  <c r="AU105" i="67"/>
  <c r="AF106" i="67"/>
  <c r="AR106" i="67"/>
  <c r="AV91" i="67"/>
  <c r="U90" i="67"/>
  <c r="AG90" i="67"/>
  <c r="AS90" i="67"/>
  <c r="O91" i="67"/>
  <c r="AA91" i="67"/>
  <c r="AM91" i="67"/>
  <c r="AY91" i="67"/>
  <c r="R93" i="67"/>
  <c r="AD93" i="67"/>
  <c r="AP93" i="67"/>
  <c r="BB93" i="67"/>
  <c r="X96" i="67"/>
  <c r="AJ96" i="67"/>
  <c r="AV96" i="67"/>
  <c r="X97" i="67"/>
  <c r="AJ97" i="67"/>
  <c r="AV97" i="67"/>
  <c r="AA102" i="67"/>
  <c r="AM102" i="67"/>
  <c r="AY102" i="67"/>
  <c r="AB104" i="67"/>
  <c r="AN104" i="67"/>
  <c r="AZ104" i="67"/>
  <c r="AJ105" i="67"/>
  <c r="AV105" i="67"/>
  <c r="AG106" i="67"/>
  <c r="AS106" i="67"/>
  <c r="V90" i="67"/>
  <c r="AH90" i="67"/>
  <c r="AT90" i="67"/>
  <c r="P91" i="67"/>
  <c r="AB91" i="67"/>
  <c r="AN91" i="67"/>
  <c r="AZ91" i="67"/>
  <c r="S93" i="67"/>
  <c r="AE93" i="67"/>
  <c r="AQ93" i="67"/>
  <c r="Y96" i="67"/>
  <c r="AK96" i="67"/>
  <c r="AW96" i="67"/>
  <c r="Y97" i="67"/>
  <c r="AK97" i="67"/>
  <c r="AW97" i="67"/>
  <c r="AB102" i="67"/>
  <c r="AN102" i="67"/>
  <c r="AZ102" i="67"/>
  <c r="AC104" i="67"/>
  <c r="AO104" i="67"/>
  <c r="BA104" i="67"/>
  <c r="AK105" i="67"/>
  <c r="AW105" i="67"/>
  <c r="AH106" i="67"/>
  <c r="AT106" i="67"/>
  <c r="X91" i="67"/>
  <c r="W90" i="67"/>
  <c r="AI90" i="67"/>
  <c r="AU90" i="67"/>
  <c r="Q91" i="67"/>
  <c r="AC91" i="67"/>
  <c r="AO91" i="67"/>
  <c r="BA91" i="67"/>
  <c r="T93" i="67"/>
  <c r="AF93" i="67"/>
  <c r="AR93" i="67"/>
  <c r="Z96" i="67"/>
  <c r="AL96" i="67"/>
  <c r="AX96" i="67"/>
  <c r="Z97" i="67"/>
  <c r="AL97" i="67"/>
  <c r="AX97" i="67"/>
  <c r="AC102" i="67"/>
  <c r="AO102" i="67"/>
  <c r="BA102" i="67"/>
  <c r="AD104" i="67"/>
  <c r="AP104" i="67"/>
  <c r="BB104" i="67"/>
  <c r="AL105" i="67"/>
  <c r="AX105" i="67"/>
  <c r="AI106" i="67"/>
  <c r="AU106" i="67"/>
  <c r="R83" i="67"/>
  <c r="M90" i="67"/>
  <c r="Y90" i="67"/>
  <c r="AK90" i="67"/>
  <c r="AW90" i="67"/>
  <c r="S91" i="67"/>
  <c r="AE91" i="67"/>
  <c r="AQ91" i="67"/>
  <c r="V93" i="67"/>
  <c r="AH93" i="67"/>
  <c r="AT93" i="67"/>
  <c r="AB96" i="67"/>
  <c r="AN96" i="67"/>
  <c r="AZ96" i="67"/>
  <c r="AB97" i="67"/>
  <c r="AN97" i="67"/>
  <c r="AZ97" i="67"/>
  <c r="AE102" i="67"/>
  <c r="AQ102" i="67"/>
  <c r="AF104" i="67"/>
  <c r="AR104" i="67"/>
  <c r="AB105" i="67"/>
  <c r="AN105" i="67"/>
  <c r="AZ105" i="67"/>
  <c r="AK106" i="67"/>
  <c r="AW106" i="67"/>
  <c r="AA83" i="67"/>
  <c r="N90" i="67"/>
  <c r="Z90" i="67"/>
  <c r="AL90" i="67"/>
  <c r="T91" i="67"/>
  <c r="AF91" i="67"/>
  <c r="W93" i="67"/>
  <c r="AI93" i="67"/>
  <c r="AC96" i="67"/>
  <c r="AO96" i="67"/>
  <c r="AC97" i="67"/>
  <c r="AO97" i="67"/>
  <c r="AF102" i="67"/>
  <c r="AG104" i="67"/>
  <c r="AC105" i="67"/>
  <c r="AO105" i="67"/>
  <c r="AL106" i="67"/>
  <c r="L83" i="75"/>
  <c r="E83" i="75"/>
  <c r="M83" i="75"/>
  <c r="U83" i="75"/>
  <c r="H83" i="75"/>
  <c r="P83" i="75"/>
  <c r="X83" i="75"/>
  <c r="T83" i="75"/>
  <c r="I83" i="75"/>
  <c r="Q83" i="75"/>
  <c r="Y83" i="75"/>
  <c r="J83" i="75"/>
  <c r="R83" i="75"/>
  <c r="Z83" i="75"/>
  <c r="K83" i="75"/>
  <c r="S83" i="75"/>
  <c r="AA83" i="75"/>
  <c r="F83" i="75"/>
  <c r="N83" i="75"/>
  <c r="V83" i="75"/>
  <c r="G83" i="75"/>
  <c r="O83" i="75"/>
  <c r="W83" i="75"/>
  <c r="F83" i="74"/>
  <c r="N83" i="74"/>
  <c r="V83" i="74"/>
  <c r="G83" i="74"/>
  <c r="O83" i="74"/>
  <c r="W83" i="74"/>
  <c r="L83" i="74"/>
  <c r="T83" i="74"/>
  <c r="U83" i="74"/>
  <c r="E83" i="74"/>
  <c r="M83" i="74"/>
  <c r="J83" i="74"/>
  <c r="R83" i="74"/>
  <c r="Z83" i="74"/>
  <c r="K83" i="74"/>
  <c r="S83" i="74"/>
  <c r="AA83" i="74"/>
  <c r="E83" i="73"/>
  <c r="M83" i="73"/>
  <c r="U83" i="73"/>
  <c r="F83" i="73"/>
  <c r="N83" i="73"/>
  <c r="V83" i="73"/>
  <c r="G83" i="73"/>
  <c r="O83" i="73"/>
  <c r="W83" i="73"/>
  <c r="H83" i="73"/>
  <c r="P83" i="73"/>
  <c r="X83" i="73"/>
  <c r="I83" i="73"/>
  <c r="Q83" i="73"/>
  <c r="Y83" i="73"/>
  <c r="K83" i="73"/>
  <c r="S83" i="73"/>
  <c r="AA83" i="73"/>
  <c r="L83" i="73"/>
  <c r="T83" i="73"/>
  <c r="J83" i="73"/>
  <c r="R83" i="73"/>
  <c r="Z83" i="73"/>
  <c r="H83" i="72"/>
  <c r="P83" i="72"/>
  <c r="X83" i="72"/>
  <c r="M83" i="72"/>
  <c r="K83" i="72"/>
  <c r="S83" i="72"/>
  <c r="L83" i="72"/>
  <c r="T83" i="72"/>
  <c r="AA83" i="72"/>
  <c r="U83" i="72"/>
  <c r="F83" i="72"/>
  <c r="N83" i="72"/>
  <c r="V83" i="72"/>
  <c r="G83" i="72"/>
  <c r="O83" i="72"/>
  <c r="W83" i="72"/>
  <c r="E83" i="72"/>
  <c r="I83" i="72"/>
  <c r="Q83" i="72"/>
  <c r="Y83" i="72"/>
  <c r="J83" i="72"/>
  <c r="R83" i="72"/>
  <c r="Z83" i="72"/>
  <c r="G83" i="71"/>
  <c r="H83" i="71"/>
  <c r="H134" i="71" s="1"/>
  <c r="P83" i="71"/>
  <c r="P134" i="71" s="1"/>
  <c r="X83" i="71"/>
  <c r="X134" i="71" s="1"/>
  <c r="I83" i="71"/>
  <c r="I134" i="71" s="1"/>
  <c r="Q128" i="71"/>
  <c r="Q83" i="71"/>
  <c r="Q134" i="71" s="1"/>
  <c r="Y83" i="71"/>
  <c r="J83" i="71"/>
  <c r="R83" i="71"/>
  <c r="Z83" i="71"/>
  <c r="Z134" i="71" s="1"/>
  <c r="K83" i="71"/>
  <c r="K134" i="71" s="1"/>
  <c r="S83" i="71"/>
  <c r="AA83" i="71"/>
  <c r="AA134" i="71" s="1"/>
  <c r="W83" i="71"/>
  <c r="W134" i="71" s="1"/>
  <c r="L83" i="71"/>
  <c r="L134" i="71" s="1"/>
  <c r="T83" i="71"/>
  <c r="T134" i="71" s="1"/>
  <c r="O83" i="71"/>
  <c r="O134" i="71" s="1"/>
  <c r="AQ128" i="71"/>
  <c r="E83" i="71"/>
  <c r="M83" i="71"/>
  <c r="M134" i="71" s="1"/>
  <c r="U83" i="71"/>
  <c r="F83" i="71"/>
  <c r="F134" i="71" s="1"/>
  <c r="N83" i="71"/>
  <c r="N134" i="71" s="1"/>
  <c r="V83" i="71"/>
  <c r="V134" i="71" s="1"/>
  <c r="F128" i="71"/>
  <c r="AF128" i="71"/>
  <c r="W83" i="70"/>
  <c r="U83" i="70"/>
  <c r="H83" i="70"/>
  <c r="P83" i="70"/>
  <c r="X83" i="70"/>
  <c r="G83" i="70"/>
  <c r="I83" i="70"/>
  <c r="Q83" i="70"/>
  <c r="Y83" i="70"/>
  <c r="J83" i="70"/>
  <c r="R83" i="70"/>
  <c r="Z83" i="70"/>
  <c r="E83" i="70"/>
  <c r="K83" i="70"/>
  <c r="S83" i="70"/>
  <c r="AA83" i="70"/>
  <c r="O83" i="70"/>
  <c r="F83" i="70"/>
  <c r="N83" i="70"/>
  <c r="V83" i="70"/>
  <c r="H83" i="69"/>
  <c r="P83" i="69"/>
  <c r="X83" i="69"/>
  <c r="G83" i="69"/>
  <c r="I83" i="69"/>
  <c r="Q83" i="69"/>
  <c r="Y83" i="69"/>
  <c r="W83" i="69"/>
  <c r="J83" i="69"/>
  <c r="R83" i="69"/>
  <c r="Z83" i="69"/>
  <c r="E83" i="69"/>
  <c r="M83" i="69"/>
  <c r="U83" i="69"/>
  <c r="O83" i="69"/>
  <c r="K83" i="69"/>
  <c r="S83" i="69"/>
  <c r="AA83" i="69"/>
  <c r="F83" i="69"/>
  <c r="N83" i="69"/>
  <c r="V83" i="69"/>
  <c r="V83" i="68"/>
  <c r="T83" i="68"/>
  <c r="Q83" i="68"/>
  <c r="Y83" i="68"/>
  <c r="N83" i="68"/>
  <c r="K83" i="68"/>
  <c r="AA83" i="68"/>
  <c r="L83" i="68"/>
  <c r="S83" i="68"/>
  <c r="O83" i="68"/>
  <c r="W83" i="68"/>
  <c r="N83" i="67"/>
  <c r="V83" i="67"/>
  <c r="W83" i="67"/>
  <c r="P83" i="67"/>
  <c r="S83" i="67"/>
  <c r="O83" i="67"/>
  <c r="T83" i="67"/>
  <c r="Q83" i="67"/>
  <c r="Y83" i="67"/>
  <c r="U83" i="67"/>
  <c r="K83" i="67"/>
  <c r="L83" i="67"/>
  <c r="Z83" i="67"/>
  <c r="X83" i="67"/>
  <c r="M83" i="67"/>
  <c r="J128" i="71"/>
  <c r="H128" i="71"/>
  <c r="G134" i="71"/>
  <c r="J134" i="71"/>
  <c r="R134" i="71"/>
  <c r="S134" i="71"/>
  <c r="U134" i="71"/>
  <c r="Y134" i="71"/>
  <c r="AB134" i="71"/>
  <c r="AC134" i="71"/>
  <c r="AD134" i="71"/>
  <c r="AE134" i="71"/>
  <c r="AF134" i="71"/>
  <c r="AG134" i="71"/>
  <c r="AH134" i="71"/>
  <c r="AI134" i="71"/>
  <c r="AJ134" i="71"/>
  <c r="AK134" i="71"/>
  <c r="AL134" i="71"/>
  <c r="AM134" i="71"/>
  <c r="AN134" i="71"/>
  <c r="AO134" i="71"/>
  <c r="AP134" i="71"/>
  <c r="AQ134" i="71"/>
  <c r="AR134" i="71"/>
  <c r="AS134" i="71"/>
  <c r="AT134" i="71"/>
  <c r="AU134" i="71"/>
  <c r="AV134" i="71"/>
  <c r="AW134" i="71"/>
  <c r="AX134" i="71"/>
  <c r="AY134" i="71"/>
  <c r="F143" i="71"/>
  <c r="G143" i="71"/>
  <c r="H143" i="71"/>
  <c r="I143" i="71"/>
  <c r="J143" i="71"/>
  <c r="K143" i="71"/>
  <c r="L143" i="71"/>
  <c r="M143" i="71"/>
  <c r="N143" i="71"/>
  <c r="O143" i="71"/>
  <c r="P143" i="71"/>
  <c r="Q143" i="71"/>
  <c r="R143" i="71"/>
  <c r="S143" i="71"/>
  <c r="T143" i="71"/>
  <c r="U143" i="71"/>
  <c r="V143" i="71"/>
  <c r="W143" i="71"/>
  <c r="X143" i="71"/>
  <c r="Y143" i="71"/>
  <c r="Z143" i="71"/>
  <c r="AA143" i="71"/>
  <c r="AB143" i="71"/>
  <c r="AC143" i="71"/>
  <c r="AD143" i="71"/>
  <c r="AE143" i="71"/>
  <c r="AF143" i="71"/>
  <c r="AG143" i="71"/>
  <c r="AH143" i="71"/>
  <c r="AI143" i="71"/>
  <c r="AJ143" i="71"/>
  <c r="AK143" i="71"/>
  <c r="AL143" i="71"/>
  <c r="AM143" i="71"/>
  <c r="AN143" i="71"/>
  <c r="AO143" i="71"/>
  <c r="AP143" i="71"/>
  <c r="AQ143" i="71"/>
  <c r="AR143" i="71"/>
  <c r="AS143" i="71"/>
  <c r="AT143" i="71"/>
  <c r="AU143" i="71"/>
  <c r="AV143" i="71"/>
  <c r="AW143" i="71"/>
  <c r="AX143" i="71"/>
  <c r="AY143" i="71"/>
  <c r="AZ143" i="71"/>
  <c r="BA143" i="71"/>
  <c r="BB143" i="71"/>
  <c r="F146" i="71"/>
  <c r="G146" i="71"/>
  <c r="H146" i="71"/>
  <c r="I146" i="71"/>
  <c r="J146" i="71"/>
  <c r="K146" i="71"/>
  <c r="L146" i="71"/>
  <c r="M146" i="71"/>
  <c r="N146" i="71"/>
  <c r="O146" i="71"/>
  <c r="P146" i="71"/>
  <c r="Q146" i="71"/>
  <c r="R146" i="71"/>
  <c r="S146" i="71"/>
  <c r="T146" i="71"/>
  <c r="U146" i="71"/>
  <c r="V146" i="71"/>
  <c r="W146" i="71"/>
  <c r="X146" i="71"/>
  <c r="Y146" i="71"/>
  <c r="Z146" i="71"/>
  <c r="AA146" i="71"/>
  <c r="AB146" i="71"/>
  <c r="AC146" i="71"/>
  <c r="AD146" i="71"/>
  <c r="AE146" i="71"/>
  <c r="AF146" i="71"/>
  <c r="AG146" i="71"/>
  <c r="AH146" i="71"/>
  <c r="AI146" i="71"/>
  <c r="AJ146" i="71"/>
  <c r="AK146" i="71"/>
  <c r="AL146" i="71"/>
  <c r="AM146" i="71"/>
  <c r="AN146" i="71"/>
  <c r="AO146" i="71"/>
  <c r="AP146" i="71"/>
  <c r="AQ146" i="71"/>
  <c r="AR146" i="71"/>
  <c r="AS146" i="71"/>
  <c r="AT146" i="71"/>
  <c r="AU146" i="71"/>
  <c r="AV146" i="71"/>
  <c r="AW146" i="71"/>
  <c r="AX146" i="71"/>
  <c r="AY146" i="71"/>
  <c r="AZ146" i="71"/>
  <c r="BA146" i="71"/>
  <c r="BB146" i="71"/>
  <c r="F147" i="71"/>
  <c r="G147" i="71"/>
  <c r="H147" i="71"/>
  <c r="I147" i="71"/>
  <c r="J147" i="71"/>
  <c r="K147" i="71"/>
  <c r="L147" i="71"/>
  <c r="M147" i="71"/>
  <c r="N147" i="71"/>
  <c r="O147" i="71"/>
  <c r="P147" i="71"/>
  <c r="Q147" i="71"/>
  <c r="R147" i="71"/>
  <c r="S147" i="71"/>
  <c r="T147" i="71"/>
  <c r="U147" i="71"/>
  <c r="V147" i="71"/>
  <c r="W147" i="71"/>
  <c r="X147" i="71"/>
  <c r="Y147" i="71"/>
  <c r="Z147" i="71"/>
  <c r="AA147" i="71"/>
  <c r="AB147" i="71"/>
  <c r="AC147" i="71"/>
  <c r="AD147" i="71"/>
  <c r="AE147" i="71"/>
  <c r="AF147" i="71"/>
  <c r="AG147" i="71"/>
  <c r="AH147" i="71"/>
  <c r="AI147" i="71"/>
  <c r="AJ147" i="71"/>
  <c r="AK147" i="71"/>
  <c r="AL147" i="71"/>
  <c r="AM147" i="71"/>
  <c r="AN147" i="71"/>
  <c r="AO147" i="71"/>
  <c r="AP147" i="71"/>
  <c r="AQ147" i="71"/>
  <c r="AR147" i="71"/>
  <c r="AS147" i="71"/>
  <c r="AT147" i="71"/>
  <c r="AU147" i="71"/>
  <c r="AV147" i="71"/>
  <c r="AW147" i="71"/>
  <c r="AX147" i="71"/>
  <c r="AY147" i="71"/>
  <c r="AZ147" i="71"/>
  <c r="BA147" i="71"/>
  <c r="BB147" i="71"/>
  <c r="AB128" i="71" l="1"/>
  <c r="AV128" i="71"/>
  <c r="U128" i="71"/>
  <c r="G128" i="71"/>
  <c r="V128" i="71"/>
  <c r="AC128" i="71"/>
  <c r="M128" i="71"/>
  <c r="AR128" i="71"/>
  <c r="BA128" i="71"/>
  <c r="AA128" i="71"/>
  <c r="AX128" i="71"/>
  <c r="AH128" i="71"/>
  <c r="AI128" i="71"/>
  <c r="X128" i="71"/>
  <c r="AW128" i="71"/>
  <c r="AJ128" i="71"/>
  <c r="AM128" i="71"/>
  <c r="O128" i="71"/>
  <c r="T128" i="71"/>
  <c r="L128" i="71"/>
  <c r="Z128" i="71"/>
  <c r="AY128" i="71"/>
  <c r="AD128" i="71"/>
  <c r="S128" i="71"/>
  <c r="AU128" i="71"/>
  <c r="W128" i="71"/>
  <c r="AE128" i="71"/>
  <c r="AP128" i="71"/>
  <c r="AK128" i="71"/>
  <c r="P128" i="71"/>
  <c r="R128" i="71"/>
  <c r="N128" i="71"/>
  <c r="AZ128" i="71"/>
  <c r="Y128" i="71"/>
  <c r="AG128" i="71"/>
  <c r="AO128" i="71"/>
  <c r="AM195" i="71" l="1"/>
  <c r="AN195" i="75"/>
  <c r="AM195" i="75"/>
  <c r="AL195" i="75"/>
  <c r="AK195" i="75"/>
  <c r="AJ195" i="75"/>
  <c r="AI195" i="75"/>
  <c r="AH195" i="75"/>
  <c r="AG195" i="75"/>
  <c r="AF195" i="75"/>
  <c r="AE195" i="75"/>
  <c r="AD195" i="75"/>
  <c r="AC195" i="75"/>
  <c r="AB195" i="75"/>
  <c r="AA195" i="75"/>
  <c r="Z195" i="75"/>
  <c r="Y195" i="75"/>
  <c r="X195" i="75"/>
  <c r="W195" i="75"/>
  <c r="V195" i="75"/>
  <c r="U195" i="75"/>
  <c r="T195" i="75"/>
  <c r="S195" i="75"/>
  <c r="R195" i="75"/>
  <c r="Q195" i="75"/>
  <c r="P195" i="75"/>
  <c r="O195" i="75"/>
  <c r="N195" i="75"/>
  <c r="M195" i="75"/>
  <c r="L195" i="75"/>
  <c r="K195" i="75"/>
  <c r="J195" i="75"/>
  <c r="I195" i="75"/>
  <c r="H195" i="75"/>
  <c r="G195" i="75"/>
  <c r="F195" i="75"/>
  <c r="E195" i="75"/>
  <c r="AM195" i="74"/>
  <c r="AL195" i="74"/>
  <c r="AK195" i="74"/>
  <c r="AJ195" i="74"/>
  <c r="AI195" i="74"/>
  <c r="AH195" i="74"/>
  <c r="AG195" i="74"/>
  <c r="AF195" i="74"/>
  <c r="AE195" i="74"/>
  <c r="AD195" i="74"/>
  <c r="AC195" i="74"/>
  <c r="AB195" i="74"/>
  <c r="AA195" i="74"/>
  <c r="Z195" i="74"/>
  <c r="Y195" i="74"/>
  <c r="X195" i="74"/>
  <c r="W195" i="74"/>
  <c r="V195" i="74"/>
  <c r="U195" i="74"/>
  <c r="T195" i="74"/>
  <c r="S195" i="74"/>
  <c r="R195" i="74"/>
  <c r="Q195" i="74"/>
  <c r="P195" i="74"/>
  <c r="O195" i="74"/>
  <c r="N195" i="74"/>
  <c r="M195" i="74"/>
  <c r="L195" i="74"/>
  <c r="K195" i="74"/>
  <c r="J195" i="74"/>
  <c r="I195" i="74"/>
  <c r="H195" i="74"/>
  <c r="G195" i="74"/>
  <c r="F195" i="74"/>
  <c r="E195" i="74"/>
  <c r="AM195" i="73"/>
  <c r="AL195" i="73"/>
  <c r="AK195" i="73"/>
  <c r="AJ195" i="73"/>
  <c r="AI195" i="73"/>
  <c r="AH195" i="73"/>
  <c r="AG195" i="73"/>
  <c r="AF195" i="73"/>
  <c r="AE195" i="73"/>
  <c r="AD195" i="73"/>
  <c r="AC195" i="73"/>
  <c r="AB195" i="73"/>
  <c r="AA195" i="73"/>
  <c r="Z195" i="73"/>
  <c r="Y195" i="73"/>
  <c r="X195" i="73"/>
  <c r="W195" i="73"/>
  <c r="V195" i="73"/>
  <c r="U195" i="73"/>
  <c r="T195" i="73"/>
  <c r="S195" i="73"/>
  <c r="R195" i="73"/>
  <c r="Q195" i="73"/>
  <c r="P195" i="73"/>
  <c r="O195" i="73"/>
  <c r="N195" i="73"/>
  <c r="M195" i="73"/>
  <c r="L195" i="73"/>
  <c r="K195" i="73"/>
  <c r="J195" i="73"/>
  <c r="I195" i="73"/>
  <c r="H195" i="73"/>
  <c r="G195" i="73"/>
  <c r="F195" i="73"/>
  <c r="E195" i="73"/>
  <c r="AL195" i="72"/>
  <c r="AK195" i="72"/>
  <c r="AJ195" i="72"/>
  <c r="AI195" i="72"/>
  <c r="AH195" i="72"/>
  <c r="AG195" i="72"/>
  <c r="AF195" i="72"/>
  <c r="AE195" i="72"/>
  <c r="AD195" i="72"/>
  <c r="AC195" i="72"/>
  <c r="AB195" i="72"/>
  <c r="AA195" i="72"/>
  <c r="Z195" i="72"/>
  <c r="Y195" i="72"/>
  <c r="X195" i="72"/>
  <c r="W195" i="72"/>
  <c r="V195" i="72"/>
  <c r="U195" i="72"/>
  <c r="T195" i="72"/>
  <c r="S195" i="72"/>
  <c r="R195" i="72"/>
  <c r="Q195" i="72"/>
  <c r="P195" i="72"/>
  <c r="O195" i="72"/>
  <c r="N195" i="72"/>
  <c r="M195" i="72"/>
  <c r="L195" i="72"/>
  <c r="K195" i="72"/>
  <c r="J195" i="72"/>
  <c r="I195" i="72"/>
  <c r="H195" i="72"/>
  <c r="G195" i="72"/>
  <c r="F195" i="72"/>
  <c r="E195" i="72"/>
  <c r="AL195" i="71"/>
  <c r="AK195" i="71"/>
  <c r="AJ195" i="71"/>
  <c r="AI195" i="71"/>
  <c r="AH195" i="71"/>
  <c r="AG195" i="71"/>
  <c r="AF195" i="71"/>
  <c r="AE195" i="71"/>
  <c r="AD195" i="71"/>
  <c r="AC195" i="71"/>
  <c r="AB195" i="71"/>
  <c r="AA195" i="71"/>
  <c r="Z195" i="71"/>
  <c r="Y195" i="71"/>
  <c r="X195" i="71"/>
  <c r="W195" i="71"/>
  <c r="V195" i="71"/>
  <c r="U195" i="71"/>
  <c r="T195" i="71"/>
  <c r="S195" i="71"/>
  <c r="R195" i="71"/>
  <c r="Q195" i="71"/>
  <c r="P195" i="71"/>
  <c r="O195" i="71"/>
  <c r="N195" i="71"/>
  <c r="M195" i="71"/>
  <c r="L195" i="71"/>
  <c r="K195" i="71"/>
  <c r="J195" i="71"/>
  <c r="I195" i="71"/>
  <c r="H195" i="71"/>
  <c r="G195" i="71"/>
  <c r="F195" i="71"/>
  <c r="E195" i="71"/>
  <c r="AN195" i="70"/>
  <c r="AM195" i="70"/>
  <c r="AL195" i="70"/>
  <c r="AK195" i="70"/>
  <c r="AJ195" i="70"/>
  <c r="AI195" i="70"/>
  <c r="AH195" i="70"/>
  <c r="AG195" i="70"/>
  <c r="AF195" i="70"/>
  <c r="AE195" i="70"/>
  <c r="AD195" i="70"/>
  <c r="AC195" i="70"/>
  <c r="AB195" i="70"/>
  <c r="AA195" i="70"/>
  <c r="Z195" i="70"/>
  <c r="Y195" i="70"/>
  <c r="X195" i="70"/>
  <c r="W195" i="70"/>
  <c r="V195" i="70"/>
  <c r="U195" i="70"/>
  <c r="T195" i="70"/>
  <c r="S195" i="70"/>
  <c r="R195" i="70"/>
  <c r="Q195" i="70"/>
  <c r="P195" i="70"/>
  <c r="O195" i="70"/>
  <c r="N195" i="70"/>
  <c r="M195" i="70"/>
  <c r="L195" i="70"/>
  <c r="K195" i="70"/>
  <c r="J195" i="70"/>
  <c r="I195" i="70"/>
  <c r="H195" i="70"/>
  <c r="G195" i="70"/>
  <c r="F195" i="70"/>
  <c r="E195" i="70"/>
  <c r="AM195" i="69"/>
  <c r="AL195" i="69"/>
  <c r="AK195" i="69"/>
  <c r="AJ195" i="69"/>
  <c r="AI195" i="69"/>
  <c r="AH195" i="69"/>
  <c r="AG195" i="69"/>
  <c r="AF195" i="69"/>
  <c r="AE195" i="69"/>
  <c r="AD195" i="69"/>
  <c r="AC195" i="69"/>
  <c r="AB195" i="69"/>
  <c r="AA195" i="69"/>
  <c r="Z195" i="69"/>
  <c r="Y195" i="69"/>
  <c r="X195" i="69"/>
  <c r="W195" i="69"/>
  <c r="V195" i="69"/>
  <c r="U195" i="69"/>
  <c r="T195" i="69"/>
  <c r="S195" i="69"/>
  <c r="R195" i="69"/>
  <c r="Q195" i="69"/>
  <c r="P195" i="69"/>
  <c r="O195" i="69"/>
  <c r="N195" i="69"/>
  <c r="M195" i="69"/>
  <c r="L195" i="69"/>
  <c r="K195" i="69"/>
  <c r="J195" i="69"/>
  <c r="I195" i="69"/>
  <c r="H195" i="69"/>
  <c r="G195" i="69"/>
  <c r="F195" i="69"/>
  <c r="E195" i="69"/>
  <c r="AN195" i="73" l="1"/>
  <c r="AM195" i="72"/>
  <c r="AW49" i="88"/>
  <c r="AV49" i="88" s="1"/>
  <c r="AD191" i="75"/>
  <c r="X191" i="75"/>
  <c r="W191" i="75"/>
  <c r="V191" i="75"/>
  <c r="U191" i="75"/>
  <c r="T191" i="75"/>
  <c r="O198" i="75"/>
  <c r="N191" i="75"/>
  <c r="M191" i="75"/>
  <c r="L191" i="75"/>
  <c r="I191" i="75"/>
  <c r="H191" i="75"/>
  <c r="E191" i="75"/>
  <c r="AE197" i="74"/>
  <c r="W197" i="74"/>
  <c r="P197" i="74"/>
  <c r="O197" i="74"/>
  <c r="L191" i="74"/>
  <c r="E198" i="74"/>
  <c r="F198" i="73"/>
  <c r="AB191" i="73"/>
  <c r="AA191" i="73"/>
  <c r="X197" i="73"/>
  <c r="V198" i="73"/>
  <c r="S191" i="73"/>
  <c r="P197" i="73"/>
  <c r="AG191" i="72"/>
  <c r="Y191" i="72"/>
  <c r="I191" i="72"/>
  <c r="AI191" i="72"/>
  <c r="AH191" i="72"/>
  <c r="AD191" i="72"/>
  <c r="AC191" i="72"/>
  <c r="AB191" i="72"/>
  <c r="AA191" i="72"/>
  <c r="X191" i="72"/>
  <c r="U191" i="72"/>
  <c r="R191" i="72"/>
  <c r="Q191" i="72"/>
  <c r="P191" i="72"/>
  <c r="N191" i="72"/>
  <c r="M191" i="72"/>
  <c r="L191" i="72"/>
  <c r="K191" i="72"/>
  <c r="J191" i="72"/>
  <c r="H191" i="72"/>
  <c r="AH197" i="71"/>
  <c r="H191" i="71"/>
  <c r="AH198" i="71"/>
  <c r="AE191" i="71"/>
  <c r="AD197" i="71"/>
  <c r="Z198" i="71"/>
  <c r="Y198" i="71"/>
  <c r="X191" i="71"/>
  <c r="W198" i="71"/>
  <c r="R197" i="71"/>
  <c r="Q198" i="71"/>
  <c r="K197" i="71"/>
  <c r="J197" i="71"/>
  <c r="I197" i="71"/>
  <c r="F191" i="71"/>
  <c r="AB191" i="70"/>
  <c r="AE197" i="70"/>
  <c r="X197" i="70"/>
  <c r="W197" i="70"/>
  <c r="P197" i="70"/>
  <c r="O197" i="70"/>
  <c r="L191" i="70"/>
  <c r="H197" i="70"/>
  <c r="E198" i="70"/>
  <c r="AH191" i="69"/>
  <c r="AF191" i="69"/>
  <c r="AE191" i="69"/>
  <c r="AC191" i="69"/>
  <c r="Z191" i="69"/>
  <c r="X191" i="69"/>
  <c r="V191" i="69"/>
  <c r="U191" i="69"/>
  <c r="S191" i="69"/>
  <c r="R191" i="69"/>
  <c r="P191" i="69"/>
  <c r="O191" i="69"/>
  <c r="M191" i="69"/>
  <c r="J191" i="69"/>
  <c r="I191" i="69"/>
  <c r="H191" i="69"/>
  <c r="G191" i="69"/>
  <c r="E191" i="69"/>
  <c r="AF191" i="68"/>
  <c r="X191" i="68"/>
  <c r="AF197" i="68"/>
  <c r="AE197" i="68"/>
  <c r="AC197" i="68"/>
  <c r="X197" i="68"/>
  <c r="U198" i="68"/>
  <c r="H191" i="68"/>
  <c r="G197" i="68"/>
  <c r="O198" i="67"/>
  <c r="AD198" i="67"/>
  <c r="Z191" i="67"/>
  <c r="T191" i="67"/>
  <c r="M191" i="67"/>
  <c r="L197" i="67"/>
  <c r="J198" i="67"/>
  <c r="H197" i="67"/>
  <c r="E191" i="67"/>
  <c r="AO195" i="75" l="1"/>
  <c r="AN195" i="74"/>
  <c r="AO195" i="73"/>
  <c r="AN195" i="72"/>
  <c r="AN195" i="71"/>
  <c r="AO195" i="70"/>
  <c r="AN195" i="69"/>
  <c r="AC198" i="68"/>
  <c r="AD191" i="71"/>
  <c r="X197" i="67"/>
  <c r="Y191" i="69"/>
  <c r="AG197" i="69"/>
  <c r="J191" i="67"/>
  <c r="R191" i="67"/>
  <c r="R198" i="67"/>
  <c r="Z198" i="67"/>
  <c r="AH191" i="67"/>
  <c r="AH198" i="67"/>
  <c r="P197" i="67"/>
  <c r="P191" i="67"/>
  <c r="Q197" i="67"/>
  <c r="E198" i="73"/>
  <c r="I197" i="67"/>
  <c r="AB191" i="68"/>
  <c r="L191" i="67"/>
  <c r="L198" i="67"/>
  <c r="T198" i="67"/>
  <c r="AB198" i="67"/>
  <c r="AB197" i="67"/>
  <c r="AB191" i="67"/>
  <c r="T197" i="67"/>
  <c r="Y197" i="67"/>
  <c r="E197" i="67"/>
  <c r="U191" i="67"/>
  <c r="AC191" i="67"/>
  <c r="N198" i="67"/>
  <c r="V197" i="67"/>
  <c r="S198" i="72"/>
  <c r="F197" i="67"/>
  <c r="G198" i="67"/>
  <c r="W198" i="67"/>
  <c r="AE198" i="67"/>
  <c r="L198" i="71"/>
  <c r="L197" i="71"/>
  <c r="T198" i="71"/>
  <c r="AB197" i="71"/>
  <c r="AJ198" i="71"/>
  <c r="AF197" i="67"/>
  <c r="AF191" i="67"/>
  <c r="L191" i="68"/>
  <c r="T191" i="68"/>
  <c r="AA191" i="68"/>
  <c r="AA198" i="68"/>
  <c r="I198" i="71"/>
  <c r="F197" i="71"/>
  <c r="N197" i="71"/>
  <c r="O197" i="73"/>
  <c r="W197" i="73"/>
  <c r="AE197" i="73"/>
  <c r="K191" i="68"/>
  <c r="E197" i="68"/>
  <c r="AI198" i="68"/>
  <c r="AF197" i="70"/>
  <c r="G198" i="71"/>
  <c r="G191" i="71"/>
  <c r="O198" i="71"/>
  <c r="O191" i="71"/>
  <c r="AE198" i="71"/>
  <c r="J191" i="71"/>
  <c r="AI191" i="68"/>
  <c r="H197" i="68"/>
  <c r="E198" i="68"/>
  <c r="F198" i="70"/>
  <c r="N191" i="71"/>
  <c r="F198" i="74"/>
  <c r="N198" i="74"/>
  <c r="V198" i="74"/>
  <c r="AD198" i="74"/>
  <c r="P191" i="68"/>
  <c r="M197" i="68"/>
  <c r="K198" i="68"/>
  <c r="N198" i="70"/>
  <c r="Y197" i="71"/>
  <c r="AG198" i="71"/>
  <c r="V191" i="71"/>
  <c r="AF191" i="72"/>
  <c r="AG197" i="67"/>
  <c r="S191" i="68"/>
  <c r="P197" i="68"/>
  <c r="M198" i="68"/>
  <c r="V198" i="70"/>
  <c r="J198" i="71"/>
  <c r="R191" i="71"/>
  <c r="R198" i="71"/>
  <c r="Z197" i="71"/>
  <c r="AH191" i="71"/>
  <c r="W191" i="71"/>
  <c r="V197" i="71"/>
  <c r="AI191" i="73"/>
  <c r="K191" i="73"/>
  <c r="H197" i="74"/>
  <c r="X197" i="74"/>
  <c r="AF197" i="74"/>
  <c r="U197" i="68"/>
  <c r="S198" i="68"/>
  <c r="T191" i="70"/>
  <c r="AD198" i="70"/>
  <c r="S197" i="71"/>
  <c r="AA197" i="71"/>
  <c r="AI197" i="71"/>
  <c r="Z191" i="71"/>
  <c r="E197" i="72"/>
  <c r="AC191" i="75"/>
  <c r="AD198" i="73"/>
  <c r="AB191" i="75"/>
  <c r="H197" i="73"/>
  <c r="G198" i="75"/>
  <c r="T191" i="74"/>
  <c r="L191" i="73"/>
  <c r="AF197" i="73"/>
  <c r="AB191" i="74"/>
  <c r="T191" i="73"/>
  <c r="N198" i="73"/>
  <c r="K198" i="75"/>
  <c r="K197" i="75"/>
  <c r="S198" i="75"/>
  <c r="S197" i="75"/>
  <c r="AA198" i="75"/>
  <c r="AA197" i="75"/>
  <c r="AI198" i="75"/>
  <c r="AI197" i="75"/>
  <c r="L198" i="75"/>
  <c r="L197" i="75"/>
  <c r="T198" i="75"/>
  <c r="T197" i="75"/>
  <c r="AB198" i="75"/>
  <c r="AB197" i="75"/>
  <c r="F191" i="75"/>
  <c r="I197" i="75"/>
  <c r="W198" i="75"/>
  <c r="Z198" i="75"/>
  <c r="Z197" i="75"/>
  <c r="E198" i="75"/>
  <c r="E197" i="75"/>
  <c r="M198" i="75"/>
  <c r="M197" i="75"/>
  <c r="U198" i="75"/>
  <c r="U197" i="75"/>
  <c r="AC198" i="75"/>
  <c r="AC197" i="75"/>
  <c r="G191" i="75"/>
  <c r="O191" i="75"/>
  <c r="AE191" i="75"/>
  <c r="Q197" i="75"/>
  <c r="AE198" i="75"/>
  <c r="R198" i="75"/>
  <c r="R197" i="75"/>
  <c r="AH198" i="75"/>
  <c r="AH197" i="75"/>
  <c r="F198" i="75"/>
  <c r="F197" i="75"/>
  <c r="N198" i="75"/>
  <c r="N197" i="75"/>
  <c r="V198" i="75"/>
  <c r="V197" i="75"/>
  <c r="AD198" i="75"/>
  <c r="AD197" i="75"/>
  <c r="P191" i="75"/>
  <c r="AF191" i="75"/>
  <c r="Y197" i="75"/>
  <c r="J198" i="75"/>
  <c r="J197" i="75"/>
  <c r="G197" i="75"/>
  <c r="O197" i="75"/>
  <c r="W197" i="75"/>
  <c r="AE197" i="75"/>
  <c r="Q191" i="75"/>
  <c r="Y191" i="75"/>
  <c r="AG191" i="75"/>
  <c r="AG197" i="75"/>
  <c r="H197" i="75"/>
  <c r="H198" i="75"/>
  <c r="P197" i="75"/>
  <c r="P198" i="75"/>
  <c r="X197" i="75"/>
  <c r="X198" i="75"/>
  <c r="AF197" i="75"/>
  <c r="AF198" i="75"/>
  <c r="J191" i="75"/>
  <c r="R191" i="75"/>
  <c r="Z191" i="75"/>
  <c r="AH191" i="75"/>
  <c r="I198" i="75"/>
  <c r="Q198" i="75"/>
  <c r="Y198" i="75"/>
  <c r="AG198" i="75"/>
  <c r="K191" i="75"/>
  <c r="S191" i="75"/>
  <c r="AA191" i="75"/>
  <c r="AI191" i="75"/>
  <c r="E191" i="74"/>
  <c r="M191" i="74"/>
  <c r="U191" i="74"/>
  <c r="AC191" i="74"/>
  <c r="I197" i="74"/>
  <c r="Q197" i="74"/>
  <c r="Y197" i="74"/>
  <c r="AG197" i="74"/>
  <c r="G198" i="74"/>
  <c r="O198" i="74"/>
  <c r="W198" i="74"/>
  <c r="AE198" i="74"/>
  <c r="F191" i="74"/>
  <c r="N191" i="74"/>
  <c r="V191" i="74"/>
  <c r="AD191" i="74"/>
  <c r="J197" i="74"/>
  <c r="R197" i="74"/>
  <c r="Z197" i="74"/>
  <c r="AH197" i="74"/>
  <c r="H198" i="74"/>
  <c r="P198" i="74"/>
  <c r="X198" i="74"/>
  <c r="AF198" i="74"/>
  <c r="G191" i="74"/>
  <c r="O191" i="74"/>
  <c r="W191" i="74"/>
  <c r="AE191" i="74"/>
  <c r="K197" i="74"/>
  <c r="S197" i="74"/>
  <c r="AA197" i="74"/>
  <c r="AI197" i="74"/>
  <c r="I198" i="74"/>
  <c r="Q198" i="74"/>
  <c r="Y198" i="74"/>
  <c r="AG198" i="74"/>
  <c r="H191" i="74"/>
  <c r="P191" i="74"/>
  <c r="X191" i="74"/>
  <c r="AF191" i="74"/>
  <c r="L197" i="74"/>
  <c r="T197" i="74"/>
  <c r="AB197" i="74"/>
  <c r="J198" i="74"/>
  <c r="R198" i="74"/>
  <c r="Z198" i="74"/>
  <c r="AH198" i="74"/>
  <c r="I191" i="74"/>
  <c r="Q191" i="74"/>
  <c r="Y191" i="74"/>
  <c r="AG191" i="74"/>
  <c r="E197" i="74"/>
  <c r="M197" i="74"/>
  <c r="U197" i="74"/>
  <c r="AC197" i="74"/>
  <c r="K198" i="74"/>
  <c r="S198" i="74"/>
  <c r="AA198" i="74"/>
  <c r="AI198" i="74"/>
  <c r="J191" i="74"/>
  <c r="R191" i="74"/>
  <c r="Z191" i="74"/>
  <c r="AH191" i="74"/>
  <c r="F197" i="74"/>
  <c r="N197" i="74"/>
  <c r="V197" i="74"/>
  <c r="AD197" i="74"/>
  <c r="L198" i="74"/>
  <c r="T198" i="74"/>
  <c r="AB198" i="74"/>
  <c r="K191" i="74"/>
  <c r="S191" i="74"/>
  <c r="AA191" i="74"/>
  <c r="AI191" i="74"/>
  <c r="G197" i="74"/>
  <c r="M198" i="74"/>
  <c r="U198" i="74"/>
  <c r="AC198" i="74"/>
  <c r="E191" i="73"/>
  <c r="M191" i="73"/>
  <c r="U191" i="73"/>
  <c r="AC191" i="73"/>
  <c r="I197" i="73"/>
  <c r="Q197" i="73"/>
  <c r="Y197" i="73"/>
  <c r="AG197" i="73"/>
  <c r="G198" i="73"/>
  <c r="O198" i="73"/>
  <c r="W198" i="73"/>
  <c r="AE198" i="73"/>
  <c r="F191" i="73"/>
  <c r="N191" i="73"/>
  <c r="V191" i="73"/>
  <c r="AD191" i="73"/>
  <c r="J197" i="73"/>
  <c r="R197" i="73"/>
  <c r="Z197" i="73"/>
  <c r="AH197" i="73"/>
  <c r="H198" i="73"/>
  <c r="P198" i="73"/>
  <c r="X198" i="73"/>
  <c r="AF198" i="73"/>
  <c r="G191" i="73"/>
  <c r="O191" i="73"/>
  <c r="W191" i="73"/>
  <c r="AE191" i="73"/>
  <c r="K197" i="73"/>
  <c r="S197" i="73"/>
  <c r="AA197" i="73"/>
  <c r="AI197" i="73"/>
  <c r="I198" i="73"/>
  <c r="Q198" i="73"/>
  <c r="Y198" i="73"/>
  <c r="AG198" i="73"/>
  <c r="H191" i="73"/>
  <c r="P191" i="73"/>
  <c r="X191" i="73"/>
  <c r="AF191" i="73"/>
  <c r="L197" i="73"/>
  <c r="T197" i="73"/>
  <c r="AB197" i="73"/>
  <c r="J198" i="73"/>
  <c r="R198" i="73"/>
  <c r="Z198" i="73"/>
  <c r="AH198" i="73"/>
  <c r="I191" i="73"/>
  <c r="Q191" i="73"/>
  <c r="Y191" i="73"/>
  <c r="AG191" i="73"/>
  <c r="E197" i="73"/>
  <c r="M197" i="73"/>
  <c r="U197" i="73"/>
  <c r="AC197" i="73"/>
  <c r="K198" i="73"/>
  <c r="S198" i="73"/>
  <c r="AA198" i="73"/>
  <c r="AI198" i="73"/>
  <c r="J191" i="73"/>
  <c r="R191" i="73"/>
  <c r="Z191" i="73"/>
  <c r="AH191" i="73"/>
  <c r="F197" i="73"/>
  <c r="N197" i="73"/>
  <c r="V197" i="73"/>
  <c r="AD197" i="73"/>
  <c r="L198" i="73"/>
  <c r="T198" i="73"/>
  <c r="AB198" i="73"/>
  <c r="G197" i="73"/>
  <c r="M198" i="73"/>
  <c r="U198" i="73"/>
  <c r="AC198" i="73"/>
  <c r="G198" i="72"/>
  <c r="G197" i="72"/>
  <c r="O198" i="72"/>
  <c r="O197" i="72"/>
  <c r="W198" i="72"/>
  <c r="W197" i="72"/>
  <c r="AE198" i="72"/>
  <c r="AE197" i="72"/>
  <c r="M197" i="72"/>
  <c r="AA198" i="72"/>
  <c r="H198" i="72"/>
  <c r="H197" i="72"/>
  <c r="P198" i="72"/>
  <c r="P197" i="72"/>
  <c r="X198" i="72"/>
  <c r="X197" i="72"/>
  <c r="AF198" i="72"/>
  <c r="AF197" i="72"/>
  <c r="Z191" i="72"/>
  <c r="U197" i="72"/>
  <c r="AI198" i="72"/>
  <c r="F198" i="72"/>
  <c r="F197" i="72"/>
  <c r="I198" i="72"/>
  <c r="I197" i="72"/>
  <c r="Q198" i="72"/>
  <c r="Q197" i="72"/>
  <c r="Y198" i="72"/>
  <c r="Y197" i="72"/>
  <c r="AG198" i="72"/>
  <c r="AG197" i="72"/>
  <c r="S191" i="72"/>
  <c r="AC197" i="72"/>
  <c r="J198" i="72"/>
  <c r="J197" i="72"/>
  <c r="R198" i="72"/>
  <c r="R197" i="72"/>
  <c r="Z198" i="72"/>
  <c r="Z197" i="72"/>
  <c r="AH198" i="72"/>
  <c r="AH197" i="72"/>
  <c r="T191" i="72"/>
  <c r="V198" i="72"/>
  <c r="V197" i="72"/>
  <c r="K197" i="72"/>
  <c r="S197" i="72"/>
  <c r="AA197" i="72"/>
  <c r="AI197" i="72"/>
  <c r="E191" i="72"/>
  <c r="L197" i="72"/>
  <c r="L198" i="72"/>
  <c r="T197" i="72"/>
  <c r="T198" i="72"/>
  <c r="AB197" i="72"/>
  <c r="AB198" i="72"/>
  <c r="F191" i="72"/>
  <c r="V191" i="72"/>
  <c r="N198" i="72"/>
  <c r="N197" i="72"/>
  <c r="AD198" i="72"/>
  <c r="AD197" i="72"/>
  <c r="E198" i="72"/>
  <c r="M198" i="72"/>
  <c r="U198" i="72"/>
  <c r="AC198" i="72"/>
  <c r="G191" i="72"/>
  <c r="O191" i="72"/>
  <c r="W191" i="72"/>
  <c r="AE191" i="72"/>
  <c r="K198" i="72"/>
  <c r="H197" i="71"/>
  <c r="P197" i="71"/>
  <c r="X197" i="71"/>
  <c r="AF197" i="71"/>
  <c r="H198" i="71"/>
  <c r="X198" i="71"/>
  <c r="AB198" i="71"/>
  <c r="P198" i="71"/>
  <c r="AF198" i="71"/>
  <c r="T191" i="71"/>
  <c r="AJ191" i="71"/>
  <c r="E191" i="71"/>
  <c r="E198" i="71"/>
  <c r="E197" i="71"/>
  <c r="M191" i="71"/>
  <c r="M198" i="71"/>
  <c r="M197" i="71"/>
  <c r="U191" i="71"/>
  <c r="U198" i="71"/>
  <c r="U197" i="71"/>
  <c r="AC191" i="71"/>
  <c r="AC198" i="71"/>
  <c r="AC197" i="71"/>
  <c r="L191" i="71"/>
  <c r="AB191" i="71"/>
  <c r="F198" i="71"/>
  <c r="N198" i="71"/>
  <c r="V198" i="71"/>
  <c r="AD198" i="71"/>
  <c r="P191" i="71"/>
  <c r="AF191" i="71"/>
  <c r="T197" i="71"/>
  <c r="AJ197" i="71"/>
  <c r="I191" i="71"/>
  <c r="Q191" i="71"/>
  <c r="Y191" i="71"/>
  <c r="AG191" i="71"/>
  <c r="K198" i="71"/>
  <c r="S198" i="71"/>
  <c r="AA198" i="71"/>
  <c r="AI198" i="71"/>
  <c r="K191" i="71"/>
  <c r="S191" i="71"/>
  <c r="AA191" i="71"/>
  <c r="AI191" i="71"/>
  <c r="G197" i="71"/>
  <c r="O197" i="71"/>
  <c r="W197" i="71"/>
  <c r="AE197" i="71"/>
  <c r="Q197" i="71"/>
  <c r="AG197" i="71"/>
  <c r="E191" i="70"/>
  <c r="M191" i="70"/>
  <c r="U191" i="70"/>
  <c r="AC191" i="70"/>
  <c r="I197" i="70"/>
  <c r="Q197" i="70"/>
  <c r="Y197" i="70"/>
  <c r="AG197" i="70"/>
  <c r="G198" i="70"/>
  <c r="O198" i="70"/>
  <c r="W198" i="70"/>
  <c r="AE198" i="70"/>
  <c r="F191" i="70"/>
  <c r="N191" i="70"/>
  <c r="V191" i="70"/>
  <c r="AD191" i="70"/>
  <c r="J197" i="70"/>
  <c r="R197" i="70"/>
  <c r="Z197" i="70"/>
  <c r="AH197" i="70"/>
  <c r="H198" i="70"/>
  <c r="P198" i="70"/>
  <c r="X198" i="70"/>
  <c r="AF198" i="70"/>
  <c r="G191" i="70"/>
  <c r="O191" i="70"/>
  <c r="W191" i="70"/>
  <c r="AE191" i="70"/>
  <c r="K197" i="70"/>
  <c r="S197" i="70"/>
  <c r="AA197" i="70"/>
  <c r="AI197" i="70"/>
  <c r="I198" i="70"/>
  <c r="Q198" i="70"/>
  <c r="Y198" i="70"/>
  <c r="AG198" i="70"/>
  <c r="H191" i="70"/>
  <c r="P191" i="70"/>
  <c r="X191" i="70"/>
  <c r="AF191" i="70"/>
  <c r="L197" i="70"/>
  <c r="T197" i="70"/>
  <c r="AB197" i="70"/>
  <c r="J198" i="70"/>
  <c r="R198" i="70"/>
  <c r="Z198" i="70"/>
  <c r="AH198" i="70"/>
  <c r="I191" i="70"/>
  <c r="Q191" i="70"/>
  <c r="Y191" i="70"/>
  <c r="AG191" i="70"/>
  <c r="E197" i="70"/>
  <c r="M197" i="70"/>
  <c r="U197" i="70"/>
  <c r="AC197" i="70"/>
  <c r="K198" i="70"/>
  <c r="S198" i="70"/>
  <c r="AA198" i="70"/>
  <c r="AI198" i="70"/>
  <c r="J191" i="70"/>
  <c r="R191" i="70"/>
  <c r="Z191" i="70"/>
  <c r="AH191" i="70"/>
  <c r="F197" i="70"/>
  <c r="N197" i="70"/>
  <c r="V197" i="70"/>
  <c r="AD197" i="70"/>
  <c r="L198" i="70"/>
  <c r="T198" i="70"/>
  <c r="AB198" i="70"/>
  <c r="K191" i="70"/>
  <c r="S191" i="70"/>
  <c r="AA191" i="70"/>
  <c r="AI191" i="70"/>
  <c r="G197" i="70"/>
  <c r="M198" i="70"/>
  <c r="U198" i="70"/>
  <c r="AC198" i="70"/>
  <c r="K198" i="69"/>
  <c r="K197" i="69"/>
  <c r="AI198" i="69"/>
  <c r="AI197" i="69"/>
  <c r="AB198" i="69"/>
  <c r="AB197" i="69"/>
  <c r="F191" i="69"/>
  <c r="N191" i="69"/>
  <c r="AD191" i="69"/>
  <c r="Q197" i="69"/>
  <c r="AE198" i="69"/>
  <c r="V198" i="69"/>
  <c r="V197" i="69"/>
  <c r="AA198" i="69"/>
  <c r="AA197" i="69"/>
  <c r="L198" i="69"/>
  <c r="L197" i="69"/>
  <c r="T198" i="69"/>
  <c r="T197" i="69"/>
  <c r="E198" i="69"/>
  <c r="E197" i="69"/>
  <c r="M198" i="69"/>
  <c r="M197" i="69"/>
  <c r="U198" i="69"/>
  <c r="U197" i="69"/>
  <c r="AC198" i="69"/>
  <c r="AC197" i="69"/>
  <c r="W191" i="69"/>
  <c r="Y197" i="69"/>
  <c r="G197" i="69"/>
  <c r="O197" i="69"/>
  <c r="W197" i="69"/>
  <c r="AE197" i="69"/>
  <c r="Q191" i="69"/>
  <c r="AG191" i="69"/>
  <c r="H197" i="69"/>
  <c r="H198" i="69"/>
  <c r="P197" i="69"/>
  <c r="P198" i="69"/>
  <c r="X197" i="69"/>
  <c r="X198" i="69"/>
  <c r="AF197" i="69"/>
  <c r="AF198" i="69"/>
  <c r="N198" i="69"/>
  <c r="N197" i="69"/>
  <c r="I198" i="69"/>
  <c r="Q198" i="69"/>
  <c r="Y198" i="69"/>
  <c r="AG198" i="69"/>
  <c r="K191" i="69"/>
  <c r="AA191" i="69"/>
  <c r="AI191" i="69"/>
  <c r="G198" i="69"/>
  <c r="J198" i="69"/>
  <c r="J197" i="69"/>
  <c r="R198" i="69"/>
  <c r="R197" i="69"/>
  <c r="Z198" i="69"/>
  <c r="Z197" i="69"/>
  <c r="AH198" i="69"/>
  <c r="AH197" i="69"/>
  <c r="L191" i="69"/>
  <c r="T191" i="69"/>
  <c r="AB191" i="69"/>
  <c r="O198" i="69"/>
  <c r="F198" i="69"/>
  <c r="F197" i="69"/>
  <c r="AD198" i="69"/>
  <c r="AD197" i="69"/>
  <c r="S198" i="69"/>
  <c r="S197" i="69"/>
  <c r="I197" i="69"/>
  <c r="W198" i="69"/>
  <c r="R198" i="68"/>
  <c r="R197" i="68"/>
  <c r="R191" i="68"/>
  <c r="Z198" i="68"/>
  <c r="Z197" i="68"/>
  <c r="Z191" i="68"/>
  <c r="I198" i="68"/>
  <c r="I197" i="68"/>
  <c r="Q198" i="68"/>
  <c r="Q197" i="68"/>
  <c r="Y198" i="68"/>
  <c r="Y197" i="68"/>
  <c r="AG198" i="68"/>
  <c r="AG197" i="68"/>
  <c r="I191" i="68"/>
  <c r="Y191" i="68"/>
  <c r="O197" i="68"/>
  <c r="J198" i="68"/>
  <c r="J197" i="68"/>
  <c r="J191" i="68"/>
  <c r="Q191" i="68"/>
  <c r="AG191" i="68"/>
  <c r="F191" i="68"/>
  <c r="F198" i="68"/>
  <c r="F197" i="68"/>
  <c r="N191" i="68"/>
  <c r="N198" i="68"/>
  <c r="N197" i="68"/>
  <c r="V198" i="68"/>
  <c r="V191" i="68"/>
  <c r="V197" i="68"/>
  <c r="AD191" i="68"/>
  <c r="AD198" i="68"/>
  <c r="AD197" i="68"/>
  <c r="AH198" i="68"/>
  <c r="AH197" i="68"/>
  <c r="AH191" i="68"/>
  <c r="G191" i="68"/>
  <c r="G198" i="68"/>
  <c r="O191" i="68"/>
  <c r="O198" i="68"/>
  <c r="W191" i="68"/>
  <c r="W198" i="68"/>
  <c r="AE191" i="68"/>
  <c r="AE198" i="68"/>
  <c r="W197" i="68"/>
  <c r="L198" i="68"/>
  <c r="T198" i="68"/>
  <c r="AB198" i="68"/>
  <c r="E191" i="68"/>
  <c r="M191" i="68"/>
  <c r="U191" i="68"/>
  <c r="AC191" i="68"/>
  <c r="H198" i="68"/>
  <c r="P198" i="68"/>
  <c r="X198" i="68"/>
  <c r="AF198" i="68"/>
  <c r="K197" i="68"/>
  <c r="S197" i="68"/>
  <c r="AA197" i="68"/>
  <c r="AI197" i="68"/>
  <c r="L197" i="68"/>
  <c r="T197" i="68"/>
  <c r="AB197" i="68"/>
  <c r="J197" i="67"/>
  <c r="R197" i="67"/>
  <c r="Z197" i="67"/>
  <c r="AH197" i="67"/>
  <c r="P198" i="67"/>
  <c r="AF198" i="67"/>
  <c r="K198" i="67"/>
  <c r="K197" i="67"/>
  <c r="K191" i="67"/>
  <c r="S198" i="67"/>
  <c r="S197" i="67"/>
  <c r="S191" i="67"/>
  <c r="AA198" i="67"/>
  <c r="AA197" i="67"/>
  <c r="AA191" i="67"/>
  <c r="AI198" i="67"/>
  <c r="AI197" i="67"/>
  <c r="AI191" i="67"/>
  <c r="F191" i="67"/>
  <c r="N191" i="67"/>
  <c r="V191" i="67"/>
  <c r="AD191" i="67"/>
  <c r="F198" i="67"/>
  <c r="V198" i="67"/>
  <c r="H198" i="67"/>
  <c r="X198" i="67"/>
  <c r="H191" i="67"/>
  <c r="X191" i="67"/>
  <c r="N197" i="67"/>
  <c r="AD197" i="67"/>
  <c r="G197" i="67"/>
  <c r="O197" i="67"/>
  <c r="W197" i="67"/>
  <c r="AE197" i="67"/>
  <c r="E198" i="67"/>
  <c r="M198" i="67"/>
  <c r="U198" i="67"/>
  <c r="AC198" i="67"/>
  <c r="G191" i="67"/>
  <c r="O191" i="67"/>
  <c r="W191" i="67"/>
  <c r="AE191" i="67"/>
  <c r="I198" i="67"/>
  <c r="Q198" i="67"/>
  <c r="Y198" i="67"/>
  <c r="AG198" i="67"/>
  <c r="I191" i="67"/>
  <c r="Q191" i="67"/>
  <c r="Y191" i="67"/>
  <c r="AG191" i="67"/>
  <c r="M197" i="67"/>
  <c r="U197" i="67"/>
  <c r="AC197" i="67"/>
  <c r="AP195" i="75" l="1"/>
  <c r="AO195" i="74"/>
  <c r="AP195" i="73"/>
  <c r="AO195" i="72"/>
  <c r="AO195" i="71"/>
  <c r="AP195" i="70"/>
  <c r="AO195" i="69"/>
  <c r="AJ198" i="75"/>
  <c r="AJ197" i="75"/>
  <c r="AJ191" i="75"/>
  <c r="AJ198" i="74"/>
  <c r="AJ191" i="74"/>
  <c r="AJ197" i="74"/>
  <c r="AJ198" i="73"/>
  <c r="AJ197" i="73"/>
  <c r="AJ191" i="73"/>
  <c r="AJ197" i="72"/>
  <c r="AJ198" i="72"/>
  <c r="AJ191" i="72"/>
  <c r="AK191" i="71"/>
  <c r="AK198" i="71"/>
  <c r="AK197" i="71"/>
  <c r="AJ198" i="70"/>
  <c r="AJ197" i="70"/>
  <c r="AJ191" i="70"/>
  <c r="AJ198" i="69"/>
  <c r="AJ197" i="69"/>
  <c r="AJ191" i="69"/>
  <c r="AJ197" i="68"/>
  <c r="AJ198" i="68"/>
  <c r="AJ191" i="68"/>
  <c r="AJ197" i="67"/>
  <c r="AJ191" i="67"/>
  <c r="AJ198" i="67"/>
  <c r="AQ195" i="75" l="1"/>
  <c r="AP195" i="74"/>
  <c r="AQ195" i="73"/>
  <c r="AP195" i="72"/>
  <c r="AP195" i="71"/>
  <c r="AQ195" i="70"/>
  <c r="AP195" i="69"/>
  <c r="AK198" i="75"/>
  <c r="AK197" i="75"/>
  <c r="AK191" i="75"/>
  <c r="AK198" i="74"/>
  <c r="AK197" i="74"/>
  <c r="AK191" i="74"/>
  <c r="AK198" i="73"/>
  <c r="AK197" i="73"/>
  <c r="AK191" i="73"/>
  <c r="AK198" i="72"/>
  <c r="AK191" i="72"/>
  <c r="AK197" i="72"/>
  <c r="AL198" i="71"/>
  <c r="AL191" i="71"/>
  <c r="AL197" i="71"/>
  <c r="AK198" i="70"/>
  <c r="AK197" i="70"/>
  <c r="AK191" i="70"/>
  <c r="AK198" i="69"/>
  <c r="AK197" i="69"/>
  <c r="AK191" i="69"/>
  <c r="AK191" i="68"/>
  <c r="AK197" i="68"/>
  <c r="AK198" i="68"/>
  <c r="AK197" i="67"/>
  <c r="AK198" i="67"/>
  <c r="AK191" i="67"/>
  <c r="AR195" i="75" l="1"/>
  <c r="AQ195" i="74"/>
  <c r="AR195" i="73"/>
  <c r="AQ195" i="72"/>
  <c r="AQ195" i="71"/>
  <c r="AR195" i="70"/>
  <c r="AQ195" i="69"/>
  <c r="AL198" i="75"/>
  <c r="AL197" i="75"/>
  <c r="AL191" i="75"/>
  <c r="AL197" i="74"/>
  <c r="AL191" i="74"/>
  <c r="AL198" i="74"/>
  <c r="AL197" i="73"/>
  <c r="AL198" i="73"/>
  <c r="AL191" i="73"/>
  <c r="AL198" i="72"/>
  <c r="AL197" i="72"/>
  <c r="AL191" i="72"/>
  <c r="AM198" i="71"/>
  <c r="AM197" i="71"/>
  <c r="AM191" i="71"/>
  <c r="AL197" i="70"/>
  <c r="AL198" i="70"/>
  <c r="AL191" i="70"/>
  <c r="AL198" i="69"/>
  <c r="AL197" i="69"/>
  <c r="AL191" i="69"/>
  <c r="AL191" i="68"/>
  <c r="AL198" i="68"/>
  <c r="AL197" i="68"/>
  <c r="AL191" i="67"/>
  <c r="AL198" i="67"/>
  <c r="AL197" i="67"/>
  <c r="AS195" i="75" l="1"/>
  <c r="AR195" i="74"/>
  <c r="AS195" i="73"/>
  <c r="AR195" i="72"/>
  <c r="AR195" i="71"/>
  <c r="AS195" i="70"/>
  <c r="AR195" i="69"/>
  <c r="AM197" i="75"/>
  <c r="AM198" i="75"/>
  <c r="AM191" i="75"/>
  <c r="AM197" i="74"/>
  <c r="AM191" i="74"/>
  <c r="AM198" i="74"/>
  <c r="AM197" i="73"/>
  <c r="AM191" i="73"/>
  <c r="AM198" i="73"/>
  <c r="AM198" i="72"/>
  <c r="AM197" i="72"/>
  <c r="AM191" i="72"/>
  <c r="AN197" i="71"/>
  <c r="AN191" i="71"/>
  <c r="AN198" i="71"/>
  <c r="AM197" i="70"/>
  <c r="AM191" i="70"/>
  <c r="AM198" i="70"/>
  <c r="AM197" i="69"/>
  <c r="AM198" i="69"/>
  <c r="AM191" i="69"/>
  <c r="AM191" i="68"/>
  <c r="AM198" i="68"/>
  <c r="AM197" i="68"/>
  <c r="AM191" i="67"/>
  <c r="AM197" i="67"/>
  <c r="AM198" i="67"/>
  <c r="AT195" i="75" l="1"/>
  <c r="AS195" i="74"/>
  <c r="AT195" i="73"/>
  <c r="AS195" i="72"/>
  <c r="AS195" i="71"/>
  <c r="AT195" i="70"/>
  <c r="AS195" i="69"/>
  <c r="AN197" i="75"/>
  <c r="AN198" i="75"/>
  <c r="AN191" i="75"/>
  <c r="AN191" i="74"/>
  <c r="AN198" i="74"/>
  <c r="AN197" i="74"/>
  <c r="AN191" i="73"/>
  <c r="AN197" i="73"/>
  <c r="AN198" i="73"/>
  <c r="AN198" i="72"/>
  <c r="AN197" i="72"/>
  <c r="AN191" i="72"/>
  <c r="AO197" i="71"/>
  <c r="AO191" i="71"/>
  <c r="AO198" i="71"/>
  <c r="AN191" i="70"/>
  <c r="AN198" i="70"/>
  <c r="AN197" i="70"/>
  <c r="AN197" i="69"/>
  <c r="AN198" i="69"/>
  <c r="AN191" i="69"/>
  <c r="AN198" i="68"/>
  <c r="AN197" i="68"/>
  <c r="AN191" i="68"/>
  <c r="AN198" i="67"/>
  <c r="AN191" i="67"/>
  <c r="AN197" i="67"/>
  <c r="AU195" i="75" l="1"/>
  <c r="AT195" i="74"/>
  <c r="AU195" i="73"/>
  <c r="AT195" i="72"/>
  <c r="AT195" i="71"/>
  <c r="AU195" i="70"/>
  <c r="AT195" i="69"/>
  <c r="AO198" i="75"/>
  <c r="AO197" i="75"/>
  <c r="AO191" i="75"/>
  <c r="AO191" i="74"/>
  <c r="AO198" i="74"/>
  <c r="AO197" i="74"/>
  <c r="AO191" i="73"/>
  <c r="AO198" i="73"/>
  <c r="AO197" i="73"/>
  <c r="AO198" i="72"/>
  <c r="AO197" i="72"/>
  <c r="AO191" i="72"/>
  <c r="AP191" i="71"/>
  <c r="AP198" i="71"/>
  <c r="AP197" i="71"/>
  <c r="AO191" i="70"/>
  <c r="AO198" i="70"/>
  <c r="AO197" i="70"/>
  <c r="AO198" i="69"/>
  <c r="AO197" i="69"/>
  <c r="AO191" i="69"/>
  <c r="AO198" i="68"/>
  <c r="AO197" i="68"/>
  <c r="AO191" i="68"/>
  <c r="AO191" i="67"/>
  <c r="AO198" i="67"/>
  <c r="AO197" i="67"/>
  <c r="AV195" i="75" l="1"/>
  <c r="AU195" i="74"/>
  <c r="AV195" i="73"/>
  <c r="AU195" i="72"/>
  <c r="AU195" i="71"/>
  <c r="AV195" i="70"/>
  <c r="AU195" i="69"/>
  <c r="AP198" i="75"/>
  <c r="AP197" i="75"/>
  <c r="AP191" i="75"/>
  <c r="AP191" i="74"/>
  <c r="AP198" i="74"/>
  <c r="AP197" i="74"/>
  <c r="AP191" i="73"/>
  <c r="AP198" i="73"/>
  <c r="AP197" i="73"/>
  <c r="AP198" i="72"/>
  <c r="AP197" i="72"/>
  <c r="AP191" i="72"/>
  <c r="AQ191" i="71"/>
  <c r="AQ198" i="71"/>
  <c r="AQ197" i="71"/>
  <c r="AP191" i="70"/>
  <c r="AP198" i="70"/>
  <c r="AP197" i="70"/>
  <c r="AP198" i="69"/>
  <c r="AP197" i="69"/>
  <c r="AP191" i="69"/>
  <c r="AP198" i="68"/>
  <c r="AP197" i="68"/>
  <c r="AP191" i="68"/>
  <c r="AP197" i="67"/>
  <c r="AP191" i="67"/>
  <c r="AP198" i="67"/>
  <c r="AW195" i="75" l="1"/>
  <c r="AV195" i="74"/>
  <c r="AW195" i="73"/>
  <c r="AV195" i="72"/>
  <c r="AV195" i="71"/>
  <c r="AW195" i="70"/>
  <c r="AV195" i="69"/>
  <c r="AQ198" i="75"/>
  <c r="AQ197" i="75"/>
  <c r="AQ191" i="75"/>
  <c r="AQ191" i="74"/>
  <c r="AQ198" i="74"/>
  <c r="AQ197" i="74"/>
  <c r="AQ191" i="73"/>
  <c r="AQ198" i="73"/>
  <c r="AQ197" i="73"/>
  <c r="AQ197" i="72"/>
  <c r="AQ198" i="72"/>
  <c r="AQ191" i="72"/>
  <c r="AR191" i="71"/>
  <c r="AR198" i="71"/>
  <c r="AR197" i="71"/>
  <c r="AQ191" i="70"/>
  <c r="AQ198" i="70"/>
  <c r="AQ197" i="70"/>
  <c r="AQ198" i="69"/>
  <c r="AQ197" i="69"/>
  <c r="AQ191" i="69"/>
  <c r="AQ197" i="68"/>
  <c r="AQ198" i="68"/>
  <c r="AQ191" i="68"/>
  <c r="AQ198" i="67"/>
  <c r="AQ197" i="67"/>
  <c r="AQ191" i="67"/>
  <c r="AX195" i="75" l="1"/>
  <c r="AW195" i="74"/>
  <c r="AX195" i="73"/>
  <c r="AW195" i="72"/>
  <c r="AW195" i="71"/>
  <c r="AX195" i="70"/>
  <c r="AW195" i="69"/>
  <c r="AR198" i="75"/>
  <c r="AR197" i="75"/>
  <c r="AR191" i="75"/>
  <c r="AR198" i="74"/>
  <c r="AR197" i="74"/>
  <c r="AR191" i="74"/>
  <c r="AR198" i="73"/>
  <c r="AR197" i="73"/>
  <c r="AR191" i="73"/>
  <c r="AR197" i="72"/>
  <c r="AR198" i="72"/>
  <c r="AR191" i="72"/>
  <c r="AS191" i="71"/>
  <c r="AS198" i="71"/>
  <c r="AS197" i="71"/>
  <c r="AR198" i="70"/>
  <c r="AR191" i="70"/>
  <c r="AR197" i="70"/>
  <c r="AR198" i="69"/>
  <c r="AR197" i="69"/>
  <c r="AR191" i="69"/>
  <c r="AR197" i="68"/>
  <c r="AR198" i="68"/>
  <c r="AR191" i="68"/>
  <c r="AR198" i="67"/>
  <c r="AR197" i="67"/>
  <c r="AR191" i="67"/>
  <c r="AY195" i="75" l="1"/>
  <c r="AX195" i="74"/>
  <c r="AY195" i="73"/>
  <c r="AX195" i="72"/>
  <c r="AX195" i="71"/>
  <c r="AY195" i="70"/>
  <c r="AX195" i="69"/>
  <c r="AS198" i="75"/>
  <c r="AS197" i="75"/>
  <c r="AS191" i="75"/>
  <c r="AS198" i="74"/>
  <c r="AS197" i="74"/>
  <c r="AS191" i="74"/>
  <c r="AS198" i="73"/>
  <c r="AS197" i="73"/>
  <c r="AS191" i="73"/>
  <c r="AS198" i="72"/>
  <c r="AS197" i="72"/>
  <c r="AS191" i="72"/>
  <c r="AT198" i="71"/>
  <c r="AT191" i="71"/>
  <c r="AT197" i="71"/>
  <c r="AS198" i="70"/>
  <c r="AS197" i="70"/>
  <c r="AS191" i="70"/>
  <c r="AS198" i="69"/>
  <c r="AS197" i="69"/>
  <c r="AS191" i="69"/>
  <c r="AS191" i="68"/>
  <c r="AS197" i="68"/>
  <c r="AS198" i="68"/>
  <c r="AS197" i="67"/>
  <c r="AS198" i="67"/>
  <c r="AS191" i="67"/>
  <c r="AZ195" i="75" l="1"/>
  <c r="AY195" i="74"/>
  <c r="AZ195" i="73"/>
  <c r="AY195" i="72"/>
  <c r="AY195" i="71"/>
  <c r="AZ195" i="70"/>
  <c r="AY195" i="69"/>
  <c r="AT198" i="75"/>
  <c r="AT197" i="75"/>
  <c r="AT191" i="75"/>
  <c r="AT197" i="74"/>
  <c r="AT198" i="74"/>
  <c r="AT191" i="74"/>
  <c r="AT197" i="73"/>
  <c r="AT191" i="73"/>
  <c r="AT198" i="73"/>
  <c r="AT198" i="72"/>
  <c r="AT197" i="72"/>
  <c r="AT191" i="72"/>
  <c r="AU198" i="71"/>
  <c r="AU197" i="71"/>
  <c r="AU191" i="71"/>
  <c r="AT197" i="70"/>
  <c r="AT191" i="70"/>
  <c r="AT198" i="70"/>
  <c r="AT198" i="69"/>
  <c r="AT197" i="69"/>
  <c r="AT191" i="69"/>
  <c r="AT198" i="68"/>
  <c r="AT191" i="68"/>
  <c r="AT197" i="68"/>
  <c r="AT191" i="67"/>
  <c r="AT197" i="67"/>
  <c r="AT198" i="67"/>
  <c r="BA195" i="75" l="1"/>
  <c r="AZ195" i="74"/>
  <c r="BA195" i="73"/>
  <c r="AZ195" i="72"/>
  <c r="AZ195" i="71"/>
  <c r="BA195" i="70"/>
  <c r="AZ195" i="69"/>
  <c r="AU197" i="75"/>
  <c r="AU198" i="75"/>
  <c r="AU191" i="75"/>
  <c r="AU197" i="74"/>
  <c r="AU191" i="74"/>
  <c r="AU198" i="74"/>
  <c r="AU197" i="73"/>
  <c r="AU191" i="73"/>
  <c r="AU198" i="73"/>
  <c r="AU198" i="72"/>
  <c r="AU197" i="72"/>
  <c r="AU191" i="72"/>
  <c r="AV197" i="71"/>
  <c r="AV191" i="71"/>
  <c r="AV198" i="71"/>
  <c r="AU197" i="70"/>
  <c r="AU191" i="70"/>
  <c r="AU198" i="70"/>
  <c r="AU197" i="69"/>
  <c r="AU198" i="69"/>
  <c r="AU191" i="69"/>
  <c r="AU191" i="68"/>
  <c r="AU198" i="68"/>
  <c r="AU197" i="68"/>
  <c r="AU191" i="67"/>
  <c r="AU197" i="67"/>
  <c r="AU198" i="67"/>
  <c r="BB195" i="75" l="1"/>
  <c r="BA195" i="74"/>
  <c r="BB195" i="73"/>
  <c r="BA195" i="72"/>
  <c r="BA195" i="71"/>
  <c r="BB195" i="70"/>
  <c r="BA195" i="69"/>
  <c r="AV197" i="75"/>
  <c r="AV198" i="75"/>
  <c r="AV191" i="75"/>
  <c r="AV191" i="74"/>
  <c r="AV197" i="74"/>
  <c r="AV198" i="74"/>
  <c r="AV191" i="73"/>
  <c r="AV198" i="73"/>
  <c r="AV197" i="73"/>
  <c r="AV198" i="72"/>
  <c r="AV197" i="72"/>
  <c r="AV191" i="72"/>
  <c r="AW197" i="71"/>
  <c r="AW191" i="71"/>
  <c r="AW198" i="71"/>
  <c r="AV191" i="70"/>
  <c r="AV197" i="70"/>
  <c r="AV198" i="70"/>
  <c r="AV197" i="69"/>
  <c r="AV198" i="69"/>
  <c r="AV191" i="69"/>
  <c r="AV197" i="68"/>
  <c r="AV198" i="68"/>
  <c r="AV191" i="68"/>
  <c r="AV198" i="67"/>
  <c r="AV197" i="67"/>
  <c r="AV191" i="67"/>
  <c r="BB195" i="74" l="1"/>
  <c r="BB195" i="72"/>
  <c r="BB195" i="71"/>
  <c r="BB195" i="69"/>
  <c r="AW198" i="75"/>
  <c r="AW197" i="75"/>
  <c r="AW191" i="75"/>
  <c r="AW191" i="74"/>
  <c r="AW198" i="74"/>
  <c r="AW197" i="74"/>
  <c r="AW191" i="73"/>
  <c r="AW198" i="73"/>
  <c r="AW197" i="73"/>
  <c r="AW198" i="72"/>
  <c r="AW197" i="72"/>
  <c r="AW191" i="72"/>
  <c r="AX198" i="71"/>
  <c r="AX197" i="71"/>
  <c r="AX191" i="71"/>
  <c r="AW191" i="70"/>
  <c r="AW198" i="70"/>
  <c r="AW197" i="70"/>
  <c r="AW198" i="69"/>
  <c r="AW197" i="69"/>
  <c r="AW191" i="69"/>
  <c r="AW198" i="68"/>
  <c r="AW197" i="68"/>
  <c r="AW191" i="68"/>
  <c r="AW191" i="67"/>
  <c r="AW198" i="67"/>
  <c r="AW197" i="67"/>
  <c r="AX198" i="75" l="1"/>
  <c r="AX197" i="75"/>
  <c r="AX191" i="75"/>
  <c r="AX191" i="74"/>
  <c r="AX198" i="74"/>
  <c r="AX197" i="74"/>
  <c r="AX191" i="73"/>
  <c r="AX198" i="73"/>
  <c r="AX197" i="73"/>
  <c r="AX198" i="72"/>
  <c r="AX197" i="72"/>
  <c r="AX191" i="72"/>
  <c r="AY191" i="71"/>
  <c r="AY198" i="71"/>
  <c r="AY197" i="71"/>
  <c r="AX191" i="70"/>
  <c r="AX198" i="70"/>
  <c r="AX197" i="70"/>
  <c r="AX198" i="69"/>
  <c r="AX197" i="69"/>
  <c r="AX191" i="69"/>
  <c r="AX198" i="68"/>
  <c r="AX197" i="68"/>
  <c r="AX191" i="68"/>
  <c r="AX197" i="67"/>
  <c r="AX191" i="67"/>
  <c r="AX198" i="67"/>
  <c r="AY198" i="75" l="1"/>
  <c r="AY197" i="75"/>
  <c r="AY191" i="75"/>
  <c r="AY191" i="74"/>
  <c r="AY198" i="74"/>
  <c r="AY197" i="74"/>
  <c r="AY191" i="73"/>
  <c r="AY198" i="73"/>
  <c r="AY197" i="73"/>
  <c r="AY197" i="72"/>
  <c r="AY191" i="72"/>
  <c r="AY198" i="72"/>
  <c r="AZ191" i="71"/>
  <c r="AZ197" i="71"/>
  <c r="AZ198" i="71"/>
  <c r="AY191" i="70"/>
  <c r="AY198" i="70"/>
  <c r="AY197" i="70"/>
  <c r="AY198" i="69"/>
  <c r="AY197" i="69"/>
  <c r="AY191" i="69"/>
  <c r="AY197" i="68"/>
  <c r="AY191" i="68"/>
  <c r="AY198" i="68"/>
  <c r="AY198" i="67"/>
  <c r="AY197" i="67"/>
  <c r="AY191" i="67"/>
  <c r="AZ198" i="75" l="1"/>
  <c r="AZ197" i="75"/>
  <c r="AZ191" i="75"/>
  <c r="AZ191" i="74"/>
  <c r="AZ198" i="74"/>
  <c r="AZ197" i="74"/>
  <c r="AZ198" i="73"/>
  <c r="AZ197" i="73"/>
  <c r="AZ191" i="73"/>
  <c r="AZ197" i="72"/>
  <c r="AZ191" i="72"/>
  <c r="AZ198" i="72"/>
  <c r="BA191" i="71"/>
  <c r="BA198" i="71"/>
  <c r="BA197" i="71"/>
  <c r="AZ198" i="70"/>
  <c r="AZ197" i="70"/>
  <c r="AZ191" i="70"/>
  <c r="AZ198" i="69"/>
  <c r="AZ197" i="69"/>
  <c r="AZ191" i="69"/>
  <c r="AZ197" i="68"/>
  <c r="AZ198" i="68"/>
  <c r="AZ191" i="68"/>
  <c r="AZ191" i="67"/>
  <c r="AZ198" i="67"/>
  <c r="AZ197" i="67"/>
  <c r="BA198" i="75" l="1"/>
  <c r="BA197" i="75"/>
  <c r="BA191" i="75"/>
  <c r="BA198" i="74"/>
  <c r="BA197" i="74"/>
  <c r="BA191" i="74"/>
  <c r="BA198" i="73"/>
  <c r="BA197" i="73"/>
  <c r="BA191" i="73"/>
  <c r="BA198" i="72"/>
  <c r="BA197" i="72"/>
  <c r="BA191" i="72"/>
  <c r="BB198" i="71"/>
  <c r="BB191" i="71"/>
  <c r="BB197" i="71"/>
  <c r="BA198" i="70"/>
  <c r="BA197" i="70"/>
  <c r="BA191" i="70"/>
  <c r="BA198" i="69"/>
  <c r="BA197" i="69"/>
  <c r="BA191" i="69"/>
  <c r="BA191" i="68"/>
  <c r="BA198" i="68"/>
  <c r="BA197" i="68"/>
  <c r="BA197" i="67"/>
  <c r="BA198" i="67"/>
  <c r="BA191" i="67"/>
  <c r="BB198" i="75" l="1"/>
  <c r="BB197" i="75"/>
  <c r="BB191" i="75"/>
  <c r="BB198" i="74"/>
  <c r="BB197" i="74"/>
  <c r="BB191" i="74"/>
  <c r="BB197" i="73"/>
  <c r="BB198" i="73"/>
  <c r="BB191" i="73"/>
  <c r="BB198" i="72"/>
  <c r="BB197" i="72"/>
  <c r="BB191" i="72"/>
  <c r="BB197" i="70"/>
  <c r="BB191" i="70"/>
  <c r="BB198" i="70"/>
  <c r="BB198" i="69"/>
  <c r="BB197" i="69"/>
  <c r="BB191" i="69"/>
  <c r="BB191" i="68"/>
  <c r="BB198" i="68"/>
  <c r="BB197" i="68"/>
  <c r="BB191" i="67"/>
  <c r="BB198" i="67"/>
  <c r="BB197" i="67"/>
  <c r="BI40" i="81" l="1"/>
  <c r="BI39" i="81" s="1"/>
  <c r="V33" i="81"/>
  <c r="W33" i="81"/>
  <c r="X33" i="81"/>
  <c r="Y33" i="81"/>
  <c r="Z33" i="81"/>
  <c r="AA33" i="81"/>
  <c r="AB33" i="81"/>
  <c r="B27" i="81" l="1"/>
  <c r="BB77" i="73" s="1"/>
  <c r="E128" i="75"/>
  <c r="BA77" i="75"/>
  <c r="AZ77" i="75"/>
  <c r="BB71" i="75"/>
  <c r="BA71" i="75"/>
  <c r="AZ71" i="75"/>
  <c r="AY71" i="75"/>
  <c r="AX71" i="75"/>
  <c r="AW71" i="75"/>
  <c r="AV71" i="75"/>
  <c r="AU71" i="75"/>
  <c r="AT71" i="75"/>
  <c r="AS71" i="75"/>
  <c r="AR71" i="75"/>
  <c r="AQ71" i="75"/>
  <c r="AP71" i="75"/>
  <c r="AO71" i="75"/>
  <c r="AN71" i="75"/>
  <c r="AM71" i="75"/>
  <c r="AL71" i="75"/>
  <c r="AK71" i="75"/>
  <c r="AJ71" i="75"/>
  <c r="AI71" i="75"/>
  <c r="AH71" i="75"/>
  <c r="AG71" i="75"/>
  <c r="AF71" i="75"/>
  <c r="AE71" i="75"/>
  <c r="AD71" i="75"/>
  <c r="AC71" i="75"/>
  <c r="AB71" i="75"/>
  <c r="AA71" i="75"/>
  <c r="Z71" i="75"/>
  <c r="Y71" i="75"/>
  <c r="X71" i="75"/>
  <c r="W71" i="75"/>
  <c r="V71" i="75"/>
  <c r="U71" i="75"/>
  <c r="T71" i="75"/>
  <c r="S71" i="75"/>
  <c r="R71" i="75"/>
  <c r="Q71" i="75"/>
  <c r="P71" i="75"/>
  <c r="O71" i="75"/>
  <c r="N71" i="75"/>
  <c r="M71" i="75"/>
  <c r="L71" i="75"/>
  <c r="K71" i="75"/>
  <c r="J71" i="75"/>
  <c r="I71" i="75"/>
  <c r="H71" i="75"/>
  <c r="G71" i="75"/>
  <c r="F71" i="75"/>
  <c r="E71" i="75"/>
  <c r="BB64" i="75"/>
  <c r="BA64" i="75"/>
  <c r="AZ64" i="75"/>
  <c r="AY64" i="75"/>
  <c r="AX64" i="75"/>
  <c r="AW64" i="75"/>
  <c r="AV64" i="75"/>
  <c r="AU64" i="75"/>
  <c r="AT64" i="75"/>
  <c r="AS64" i="75"/>
  <c r="AR64" i="75"/>
  <c r="AQ64" i="75"/>
  <c r="AP64" i="75"/>
  <c r="AO64" i="75"/>
  <c r="AN64" i="75"/>
  <c r="AM64" i="75"/>
  <c r="AL64" i="75"/>
  <c r="AK64" i="75"/>
  <c r="AJ64" i="75"/>
  <c r="AI64" i="75"/>
  <c r="AH64" i="75"/>
  <c r="AG64" i="75"/>
  <c r="AF64" i="75"/>
  <c r="AE64" i="75"/>
  <c r="AD64" i="75"/>
  <c r="AC64" i="75"/>
  <c r="AB64" i="75"/>
  <c r="AA64" i="75"/>
  <c r="Z64" i="75"/>
  <c r="Y64" i="75"/>
  <c r="X64" i="75"/>
  <c r="W64" i="75"/>
  <c r="V64" i="75"/>
  <c r="U64" i="75"/>
  <c r="T64" i="75"/>
  <c r="S64" i="75"/>
  <c r="R64" i="75"/>
  <c r="Q64" i="75"/>
  <c r="P64" i="75"/>
  <c r="O64" i="75"/>
  <c r="N64" i="75"/>
  <c r="M64" i="75"/>
  <c r="L64" i="75"/>
  <c r="K64" i="75"/>
  <c r="J64" i="75"/>
  <c r="I64" i="75"/>
  <c r="H64" i="75"/>
  <c r="G64" i="75"/>
  <c r="F64" i="75"/>
  <c r="E64" i="75"/>
  <c r="B26" i="75" s="1"/>
  <c r="E128" i="74"/>
  <c r="BB71" i="74"/>
  <c r="BA71" i="74"/>
  <c r="AZ71" i="74"/>
  <c r="AY71" i="74"/>
  <c r="AX71" i="74"/>
  <c r="AW71" i="74"/>
  <c r="AV71" i="74"/>
  <c r="AU71" i="74"/>
  <c r="AT71" i="74"/>
  <c r="AS71" i="74"/>
  <c r="AR71" i="74"/>
  <c r="AQ71" i="74"/>
  <c r="AP71" i="74"/>
  <c r="AO71" i="74"/>
  <c r="AN71" i="74"/>
  <c r="AM71" i="74"/>
  <c r="AL71" i="74"/>
  <c r="AK71" i="74"/>
  <c r="AJ71" i="74"/>
  <c r="AI71" i="74"/>
  <c r="AH71" i="74"/>
  <c r="AG71" i="74"/>
  <c r="AF71" i="74"/>
  <c r="AE71" i="74"/>
  <c r="AD71" i="74"/>
  <c r="AC71" i="74"/>
  <c r="AB71" i="74"/>
  <c r="AA71" i="74"/>
  <c r="Z71" i="74"/>
  <c r="Y71" i="74"/>
  <c r="X71" i="74"/>
  <c r="W71" i="74"/>
  <c r="V71" i="74"/>
  <c r="U71" i="74"/>
  <c r="T71" i="74"/>
  <c r="S71" i="74"/>
  <c r="R71" i="74"/>
  <c r="Q71" i="74"/>
  <c r="P71" i="74"/>
  <c r="O71" i="74"/>
  <c r="N71" i="74"/>
  <c r="M71" i="74"/>
  <c r="L71" i="74"/>
  <c r="K71" i="74"/>
  <c r="J71" i="74"/>
  <c r="I71" i="74"/>
  <c r="H71" i="74"/>
  <c r="G71" i="74"/>
  <c r="F71" i="74"/>
  <c r="E71" i="74"/>
  <c r="BB64" i="74"/>
  <c r="BA64" i="74"/>
  <c r="AZ64" i="74"/>
  <c r="AY64" i="74"/>
  <c r="AX64" i="74"/>
  <c r="AW64" i="74"/>
  <c r="AV64" i="74"/>
  <c r="AU64" i="74"/>
  <c r="AT64" i="74"/>
  <c r="AS64" i="74"/>
  <c r="AR64" i="74"/>
  <c r="AQ64" i="74"/>
  <c r="AP64" i="74"/>
  <c r="AO64" i="74"/>
  <c r="AN64" i="74"/>
  <c r="AM64" i="74"/>
  <c r="AL64" i="74"/>
  <c r="AK64" i="74"/>
  <c r="AJ64" i="74"/>
  <c r="AI64" i="74"/>
  <c r="AH64" i="74"/>
  <c r="AG64" i="74"/>
  <c r="AF64" i="74"/>
  <c r="AE64" i="74"/>
  <c r="AD64" i="74"/>
  <c r="AC64" i="74"/>
  <c r="AB64" i="74"/>
  <c r="AA64" i="74"/>
  <c r="Z64" i="74"/>
  <c r="Y64" i="74"/>
  <c r="X64" i="74"/>
  <c r="W64" i="74"/>
  <c r="V64" i="74"/>
  <c r="U64" i="74"/>
  <c r="T64" i="74"/>
  <c r="S64" i="74"/>
  <c r="R64" i="74"/>
  <c r="Q64" i="74"/>
  <c r="P64" i="74"/>
  <c r="O64" i="74"/>
  <c r="N64" i="74"/>
  <c r="M64" i="74"/>
  <c r="L64" i="74"/>
  <c r="K64" i="74"/>
  <c r="J64" i="74"/>
  <c r="I64" i="74"/>
  <c r="H64" i="74"/>
  <c r="G64" i="74"/>
  <c r="F64" i="74"/>
  <c r="E64" i="74"/>
  <c r="E26" i="74"/>
  <c r="E128" i="73"/>
  <c r="AZ77" i="73"/>
  <c r="BB71" i="73"/>
  <c r="BA71" i="73"/>
  <c r="AZ71" i="73"/>
  <c r="AY71" i="73"/>
  <c r="AX71" i="73"/>
  <c r="AW71" i="73"/>
  <c r="AV71" i="73"/>
  <c r="AU71" i="73"/>
  <c r="AT71" i="73"/>
  <c r="AS71" i="73"/>
  <c r="AR71" i="73"/>
  <c r="AQ71" i="73"/>
  <c r="AP71" i="73"/>
  <c r="AO71" i="73"/>
  <c r="AN71" i="73"/>
  <c r="AM71" i="73"/>
  <c r="AL71" i="73"/>
  <c r="AK71" i="73"/>
  <c r="AJ71" i="73"/>
  <c r="AI71" i="73"/>
  <c r="AH71" i="73"/>
  <c r="AG71" i="73"/>
  <c r="AF71" i="73"/>
  <c r="AE71" i="73"/>
  <c r="AD71" i="73"/>
  <c r="AC71" i="73"/>
  <c r="AB71" i="73"/>
  <c r="AA71" i="73"/>
  <c r="Z71" i="73"/>
  <c r="Y71" i="73"/>
  <c r="X71" i="73"/>
  <c r="W71" i="73"/>
  <c r="V71" i="73"/>
  <c r="U71" i="73"/>
  <c r="T71" i="73"/>
  <c r="S71" i="73"/>
  <c r="R71" i="73"/>
  <c r="Q71" i="73"/>
  <c r="P71" i="73"/>
  <c r="O71" i="73"/>
  <c r="N71" i="73"/>
  <c r="M71" i="73"/>
  <c r="L71" i="73"/>
  <c r="K71" i="73"/>
  <c r="J71" i="73"/>
  <c r="I71" i="73"/>
  <c r="H71" i="73"/>
  <c r="G71" i="73"/>
  <c r="F71" i="73"/>
  <c r="E71" i="73"/>
  <c r="BB64" i="73"/>
  <c r="BA64" i="73"/>
  <c r="AZ64" i="73"/>
  <c r="AY64" i="73"/>
  <c r="AX64" i="73"/>
  <c r="AW64" i="73"/>
  <c r="AV64" i="73"/>
  <c r="AU64" i="73"/>
  <c r="AT64" i="73"/>
  <c r="AS64" i="73"/>
  <c r="AR64" i="73"/>
  <c r="AQ64" i="73"/>
  <c r="AP64" i="73"/>
  <c r="AO64" i="73"/>
  <c r="AN64" i="73"/>
  <c r="AM64" i="73"/>
  <c r="AL64" i="73"/>
  <c r="AK64" i="73"/>
  <c r="AJ64" i="73"/>
  <c r="AI64" i="73"/>
  <c r="AH64" i="73"/>
  <c r="AG64" i="73"/>
  <c r="AF64" i="73"/>
  <c r="AE64" i="73"/>
  <c r="AD64" i="73"/>
  <c r="AC64" i="73"/>
  <c r="AB64" i="73"/>
  <c r="AA64" i="73"/>
  <c r="Z64" i="73"/>
  <c r="Y64" i="73"/>
  <c r="X64" i="73"/>
  <c r="W64" i="73"/>
  <c r="V64" i="73"/>
  <c r="U64" i="73"/>
  <c r="T64" i="73"/>
  <c r="S64" i="73"/>
  <c r="R64" i="73"/>
  <c r="Q64" i="73"/>
  <c r="P64" i="73"/>
  <c r="O64" i="73"/>
  <c r="N64" i="73"/>
  <c r="M64" i="73"/>
  <c r="L64" i="73"/>
  <c r="K64" i="73"/>
  <c r="J64" i="73"/>
  <c r="I64" i="73"/>
  <c r="H64" i="73"/>
  <c r="G64" i="73"/>
  <c r="F64" i="73"/>
  <c r="E64" i="73"/>
  <c r="E128" i="72"/>
  <c r="BB77" i="72"/>
  <c r="BA77" i="72"/>
  <c r="AZ77" i="72"/>
  <c r="BB71" i="72"/>
  <c r="BA71" i="72"/>
  <c r="AZ71" i="72"/>
  <c r="AY71" i="72"/>
  <c r="AX71" i="72"/>
  <c r="AW71" i="72"/>
  <c r="AV71" i="72"/>
  <c r="AU71" i="72"/>
  <c r="AT71" i="72"/>
  <c r="AS71" i="72"/>
  <c r="AR71" i="72"/>
  <c r="AQ71" i="72"/>
  <c r="AP71" i="72"/>
  <c r="AO71" i="72"/>
  <c r="AN71" i="72"/>
  <c r="AM71" i="72"/>
  <c r="AL71" i="72"/>
  <c r="AK71" i="72"/>
  <c r="AJ71" i="72"/>
  <c r="AI71" i="72"/>
  <c r="AH71" i="72"/>
  <c r="AG71" i="72"/>
  <c r="AF71" i="72"/>
  <c r="AE71" i="72"/>
  <c r="AD71" i="72"/>
  <c r="AC71" i="72"/>
  <c r="AB71" i="72"/>
  <c r="AA71" i="72"/>
  <c r="Z71" i="72"/>
  <c r="Y71" i="72"/>
  <c r="X71" i="72"/>
  <c r="W71" i="72"/>
  <c r="V71" i="72"/>
  <c r="U71" i="72"/>
  <c r="T71" i="72"/>
  <c r="S71" i="72"/>
  <c r="R71" i="72"/>
  <c r="Q71" i="72"/>
  <c r="P71" i="72"/>
  <c r="O71" i="72"/>
  <c r="N71" i="72"/>
  <c r="M71" i="72"/>
  <c r="L71" i="72"/>
  <c r="K71" i="72"/>
  <c r="J71" i="72"/>
  <c r="I71" i="72"/>
  <c r="H71" i="72"/>
  <c r="G71" i="72"/>
  <c r="F71" i="72"/>
  <c r="E71" i="72"/>
  <c r="BB64" i="72"/>
  <c r="BA64" i="72"/>
  <c r="AZ64" i="72"/>
  <c r="AY64" i="72"/>
  <c r="AX64" i="72"/>
  <c r="AW64" i="72"/>
  <c r="AV64" i="72"/>
  <c r="AU64" i="72"/>
  <c r="AT64" i="72"/>
  <c r="AS64" i="72"/>
  <c r="AR64" i="72"/>
  <c r="AQ64" i="72"/>
  <c r="AP64" i="72"/>
  <c r="AO64" i="72"/>
  <c r="AN64" i="72"/>
  <c r="AM64" i="72"/>
  <c r="AL64" i="72"/>
  <c r="AK64" i="72"/>
  <c r="AJ64" i="72"/>
  <c r="AI64" i="72"/>
  <c r="AH64" i="72"/>
  <c r="AG64" i="72"/>
  <c r="AF64" i="72"/>
  <c r="AE64" i="72"/>
  <c r="AD64" i="72"/>
  <c r="AC64" i="72"/>
  <c r="AB64" i="72"/>
  <c r="AA64" i="72"/>
  <c r="Z64" i="72"/>
  <c r="Y64" i="72"/>
  <c r="X64" i="72"/>
  <c r="W64" i="72"/>
  <c r="V64" i="72"/>
  <c r="U64" i="72"/>
  <c r="T64" i="72"/>
  <c r="S64" i="72"/>
  <c r="R64" i="72"/>
  <c r="Q64" i="72"/>
  <c r="P64" i="72"/>
  <c r="O64" i="72"/>
  <c r="N64" i="72"/>
  <c r="M64" i="72"/>
  <c r="L64" i="72"/>
  <c r="K64" i="72"/>
  <c r="J64" i="72"/>
  <c r="I64" i="72"/>
  <c r="H64" i="72"/>
  <c r="G64" i="72"/>
  <c r="F64" i="72"/>
  <c r="E64" i="72"/>
  <c r="B26" i="72"/>
  <c r="E128" i="71"/>
  <c r="BB77" i="71"/>
  <c r="BB134" i="71" s="1"/>
  <c r="BA77" i="71"/>
  <c r="BA134" i="71" s="1"/>
  <c r="AZ77" i="71"/>
  <c r="AZ134" i="71" s="1"/>
  <c r="BB71" i="71"/>
  <c r="BA71" i="71"/>
  <c r="AZ71" i="71"/>
  <c r="AY71" i="71"/>
  <c r="AX71" i="71"/>
  <c r="AW71" i="71"/>
  <c r="AV71" i="71"/>
  <c r="AU71" i="71"/>
  <c r="AT71" i="71"/>
  <c r="AS71" i="71"/>
  <c r="AR71" i="71"/>
  <c r="AQ71" i="71"/>
  <c r="AP71" i="71"/>
  <c r="AO71" i="71"/>
  <c r="AN71" i="71"/>
  <c r="AM71" i="71"/>
  <c r="AL71" i="71"/>
  <c r="AK71" i="71"/>
  <c r="AJ71" i="71"/>
  <c r="AI71" i="71"/>
  <c r="AH71" i="71"/>
  <c r="AG71" i="71"/>
  <c r="AF71" i="71"/>
  <c r="AE71" i="71"/>
  <c r="AD71" i="71"/>
  <c r="AC71" i="71"/>
  <c r="AB71" i="71"/>
  <c r="AA71" i="71"/>
  <c r="Z71" i="71"/>
  <c r="Y71" i="71"/>
  <c r="X71" i="71"/>
  <c r="W71" i="71"/>
  <c r="V71" i="71"/>
  <c r="U71" i="71"/>
  <c r="T71" i="71"/>
  <c r="S71" i="71"/>
  <c r="R71" i="71"/>
  <c r="Q71" i="71"/>
  <c r="P71" i="71"/>
  <c r="O71" i="71"/>
  <c r="N71" i="71"/>
  <c r="M71" i="71"/>
  <c r="L71" i="71"/>
  <c r="K71" i="71"/>
  <c r="J71" i="71"/>
  <c r="I71" i="71"/>
  <c r="H71" i="71"/>
  <c r="G71" i="71"/>
  <c r="F71" i="71"/>
  <c r="E71" i="71"/>
  <c r="BB64" i="71"/>
  <c r="BA64" i="71"/>
  <c r="AZ64" i="71"/>
  <c r="AY64" i="71"/>
  <c r="AX64" i="71"/>
  <c r="AW64" i="71"/>
  <c r="AV64" i="71"/>
  <c r="AU64" i="71"/>
  <c r="AT64" i="71"/>
  <c r="AS64" i="71"/>
  <c r="AR64" i="71"/>
  <c r="AQ64" i="71"/>
  <c r="AP64" i="71"/>
  <c r="AO64" i="71"/>
  <c r="AN64" i="71"/>
  <c r="AM64" i="71"/>
  <c r="AL64" i="71"/>
  <c r="AK64" i="71"/>
  <c r="AJ64" i="71"/>
  <c r="AI64" i="71"/>
  <c r="AH64" i="71"/>
  <c r="AG64" i="71"/>
  <c r="AF64" i="71"/>
  <c r="AE64" i="71"/>
  <c r="AD64" i="71"/>
  <c r="AC64" i="71"/>
  <c r="AB64" i="71"/>
  <c r="AA64" i="71"/>
  <c r="Z64" i="71"/>
  <c r="Y64" i="71"/>
  <c r="X64" i="71"/>
  <c r="W64" i="71"/>
  <c r="V64" i="71"/>
  <c r="U64" i="71"/>
  <c r="T64" i="71"/>
  <c r="S64" i="71"/>
  <c r="R64" i="71"/>
  <c r="Q64" i="71"/>
  <c r="P64" i="71"/>
  <c r="O64" i="71"/>
  <c r="N64" i="71"/>
  <c r="M64" i="71"/>
  <c r="L64" i="71"/>
  <c r="K64" i="71"/>
  <c r="J64" i="71"/>
  <c r="I64" i="71"/>
  <c r="H64" i="71"/>
  <c r="G64" i="71"/>
  <c r="F64" i="71"/>
  <c r="E64" i="71"/>
  <c r="E128" i="70"/>
  <c r="BB77" i="70"/>
  <c r="BA77" i="70"/>
  <c r="AZ77" i="70"/>
  <c r="BB71" i="70"/>
  <c r="BA71" i="70"/>
  <c r="AZ71" i="70"/>
  <c r="AY71" i="70"/>
  <c r="AX71" i="70"/>
  <c r="AW71" i="70"/>
  <c r="AV71" i="70"/>
  <c r="AU71" i="70"/>
  <c r="AT71" i="70"/>
  <c r="AS71" i="70"/>
  <c r="AR71" i="70"/>
  <c r="AQ71" i="70"/>
  <c r="AP71" i="70"/>
  <c r="AO71" i="70"/>
  <c r="AN71" i="70"/>
  <c r="AM71" i="70"/>
  <c r="AL71" i="70"/>
  <c r="AK71" i="70"/>
  <c r="AJ71" i="70"/>
  <c r="AI71" i="70"/>
  <c r="AH71" i="70"/>
  <c r="AG71" i="70"/>
  <c r="AF71" i="70"/>
  <c r="AE71" i="70"/>
  <c r="AD71" i="70"/>
  <c r="AC71" i="70"/>
  <c r="AB71" i="70"/>
  <c r="AA71" i="70"/>
  <c r="Z71" i="70"/>
  <c r="Y71" i="70"/>
  <c r="X71" i="70"/>
  <c r="W71" i="70"/>
  <c r="V71" i="70"/>
  <c r="U71" i="70"/>
  <c r="T71" i="70"/>
  <c r="S71" i="70"/>
  <c r="R71" i="70"/>
  <c r="Q71" i="70"/>
  <c r="P71" i="70"/>
  <c r="O71" i="70"/>
  <c r="N71" i="70"/>
  <c r="M71" i="70"/>
  <c r="L71" i="70"/>
  <c r="K71" i="70"/>
  <c r="J71" i="70"/>
  <c r="I71" i="70"/>
  <c r="H71" i="70"/>
  <c r="G71" i="70"/>
  <c r="F71" i="70"/>
  <c r="E71" i="70"/>
  <c r="BB64" i="70"/>
  <c r="BA64" i="70"/>
  <c r="AZ64" i="70"/>
  <c r="AY64" i="70"/>
  <c r="AX64" i="70"/>
  <c r="AW64" i="70"/>
  <c r="AV64" i="70"/>
  <c r="AU64" i="70"/>
  <c r="AT64" i="70"/>
  <c r="AS64" i="70"/>
  <c r="AR64" i="70"/>
  <c r="AQ64" i="70"/>
  <c r="AP64" i="70"/>
  <c r="AO64" i="70"/>
  <c r="AN64" i="70"/>
  <c r="AM64" i="70"/>
  <c r="AL64" i="70"/>
  <c r="AK64" i="70"/>
  <c r="AJ64" i="70"/>
  <c r="AI64" i="70"/>
  <c r="AH64" i="70"/>
  <c r="AG64" i="70"/>
  <c r="AF64" i="70"/>
  <c r="AE64" i="70"/>
  <c r="AD64" i="70"/>
  <c r="AC64" i="70"/>
  <c r="AB64" i="70"/>
  <c r="AA64" i="70"/>
  <c r="Z64" i="70"/>
  <c r="Y64" i="70"/>
  <c r="X64" i="70"/>
  <c r="W64" i="70"/>
  <c r="V64" i="70"/>
  <c r="U64" i="70"/>
  <c r="T64" i="70"/>
  <c r="S64" i="70"/>
  <c r="R64" i="70"/>
  <c r="Q64" i="70"/>
  <c r="P64" i="70"/>
  <c r="O64" i="70"/>
  <c r="N64" i="70"/>
  <c r="M64" i="70"/>
  <c r="L64" i="70"/>
  <c r="K64" i="70"/>
  <c r="J64" i="70"/>
  <c r="I64" i="70"/>
  <c r="H64" i="70"/>
  <c r="E26" i="70" s="1"/>
  <c r="G64" i="70"/>
  <c r="F64" i="70"/>
  <c r="E64" i="70"/>
  <c r="B26" i="70" s="1"/>
  <c r="F26" i="70"/>
  <c r="E128" i="69"/>
  <c r="BB77" i="69"/>
  <c r="BA77" i="69"/>
  <c r="AZ77" i="69"/>
  <c r="BB71" i="69"/>
  <c r="BA71" i="69"/>
  <c r="AZ71" i="69"/>
  <c r="AY71" i="69"/>
  <c r="AX71" i="69"/>
  <c r="AW71" i="69"/>
  <c r="AV71" i="69"/>
  <c r="AU71" i="69"/>
  <c r="AT71" i="69"/>
  <c r="AS71" i="69"/>
  <c r="AR71" i="69"/>
  <c r="AQ71" i="69"/>
  <c r="AP71" i="69"/>
  <c r="AO71" i="69"/>
  <c r="AN71" i="69"/>
  <c r="AM71" i="69"/>
  <c r="AL71" i="69"/>
  <c r="AK71" i="69"/>
  <c r="AJ71" i="69"/>
  <c r="AI71" i="69"/>
  <c r="AH71" i="69"/>
  <c r="AG71" i="69"/>
  <c r="AF71" i="69"/>
  <c r="AE71" i="69"/>
  <c r="AD71" i="69"/>
  <c r="AC71" i="69"/>
  <c r="AB71" i="69"/>
  <c r="AA71" i="69"/>
  <c r="Z71" i="69"/>
  <c r="Y71" i="69"/>
  <c r="X71" i="69"/>
  <c r="W71" i="69"/>
  <c r="V71" i="69"/>
  <c r="U71" i="69"/>
  <c r="T71" i="69"/>
  <c r="S71" i="69"/>
  <c r="R71" i="69"/>
  <c r="Q71" i="69"/>
  <c r="P71" i="69"/>
  <c r="O71" i="69"/>
  <c r="N71" i="69"/>
  <c r="M71" i="69"/>
  <c r="L71" i="69"/>
  <c r="K71" i="69"/>
  <c r="J71" i="69"/>
  <c r="I71" i="69"/>
  <c r="H71" i="69"/>
  <c r="G71" i="69"/>
  <c r="F71" i="69"/>
  <c r="E71" i="69"/>
  <c r="BB64" i="69"/>
  <c r="BA64" i="69"/>
  <c r="AZ64" i="69"/>
  <c r="AY64" i="69"/>
  <c r="AX64" i="69"/>
  <c r="AW64" i="69"/>
  <c r="AV64" i="69"/>
  <c r="AU64" i="69"/>
  <c r="AT64" i="69"/>
  <c r="AS64" i="69"/>
  <c r="AR64" i="69"/>
  <c r="AQ64" i="69"/>
  <c r="AP64" i="69"/>
  <c r="AO64" i="69"/>
  <c r="AN64" i="69"/>
  <c r="AM64" i="69"/>
  <c r="AL64" i="69"/>
  <c r="AK64" i="69"/>
  <c r="AJ64" i="69"/>
  <c r="AI64" i="69"/>
  <c r="AH64" i="69"/>
  <c r="AG64" i="69"/>
  <c r="AF64" i="69"/>
  <c r="AE64" i="69"/>
  <c r="AD64" i="69"/>
  <c r="AC64" i="69"/>
  <c r="AB64" i="69"/>
  <c r="AA64" i="69"/>
  <c r="Z64" i="69"/>
  <c r="Y64" i="69"/>
  <c r="X64" i="69"/>
  <c r="W64" i="69"/>
  <c r="V64" i="69"/>
  <c r="U64" i="69"/>
  <c r="T64" i="69"/>
  <c r="S64" i="69"/>
  <c r="R64" i="69"/>
  <c r="Q64" i="69"/>
  <c r="P64" i="69"/>
  <c r="O64" i="69"/>
  <c r="N64" i="69"/>
  <c r="M64" i="69"/>
  <c r="L64" i="69"/>
  <c r="K64" i="69"/>
  <c r="J64" i="69"/>
  <c r="I64" i="69"/>
  <c r="H64" i="69"/>
  <c r="G64" i="69"/>
  <c r="F64" i="69"/>
  <c r="E64" i="69"/>
  <c r="E128" i="68"/>
  <c r="BB71" i="68"/>
  <c r="BA71" i="68"/>
  <c r="AZ71" i="68"/>
  <c r="AY71" i="68"/>
  <c r="AX71" i="68"/>
  <c r="AW71" i="68"/>
  <c r="AV71" i="68"/>
  <c r="AU71" i="68"/>
  <c r="AT71" i="68"/>
  <c r="AS71" i="68"/>
  <c r="AR71" i="68"/>
  <c r="AQ71" i="68"/>
  <c r="AP71" i="68"/>
  <c r="AO71" i="68"/>
  <c r="AN71" i="68"/>
  <c r="AM71" i="68"/>
  <c r="AL71" i="68"/>
  <c r="AK71" i="68"/>
  <c r="AJ71" i="68"/>
  <c r="AI71" i="68"/>
  <c r="AH71" i="68"/>
  <c r="AG71" i="68"/>
  <c r="AF71" i="68"/>
  <c r="AE71" i="68"/>
  <c r="AD71" i="68"/>
  <c r="AC71" i="68"/>
  <c r="AB71" i="68"/>
  <c r="AA71" i="68"/>
  <c r="Z71" i="68"/>
  <c r="Y71" i="68"/>
  <c r="X71" i="68"/>
  <c r="W71" i="68"/>
  <c r="V71" i="68"/>
  <c r="U71" i="68"/>
  <c r="T71" i="68"/>
  <c r="S71" i="68"/>
  <c r="R71" i="68"/>
  <c r="Q71" i="68"/>
  <c r="P71" i="68"/>
  <c r="O71" i="68"/>
  <c r="N71" i="68"/>
  <c r="M71" i="68"/>
  <c r="L71" i="68"/>
  <c r="K71" i="68"/>
  <c r="J71" i="68"/>
  <c r="I71" i="68"/>
  <c r="H71" i="68"/>
  <c r="G71" i="68"/>
  <c r="F71" i="68"/>
  <c r="E71" i="68"/>
  <c r="BB64" i="68"/>
  <c r="BA64" i="68"/>
  <c r="AZ64" i="68"/>
  <c r="AY64" i="68"/>
  <c r="AX64" i="68"/>
  <c r="AW64" i="68"/>
  <c r="AV64" i="68"/>
  <c r="AU64" i="68"/>
  <c r="AT64" i="68"/>
  <c r="AS64" i="68"/>
  <c r="AR64" i="68"/>
  <c r="AQ64" i="68"/>
  <c r="AP64" i="68"/>
  <c r="AO64" i="68"/>
  <c r="AN64" i="68"/>
  <c r="AM64" i="68"/>
  <c r="AL64" i="68"/>
  <c r="AK64" i="68"/>
  <c r="AJ64" i="68"/>
  <c r="AI64" i="68"/>
  <c r="AH64" i="68"/>
  <c r="AG64" i="68"/>
  <c r="AF64" i="68"/>
  <c r="AE64" i="68"/>
  <c r="AD64" i="68"/>
  <c r="AC64" i="68"/>
  <c r="AB64" i="68"/>
  <c r="AA64" i="68"/>
  <c r="Z64" i="68"/>
  <c r="Y64" i="68"/>
  <c r="X64" i="68"/>
  <c r="W64" i="68"/>
  <c r="V64" i="68"/>
  <c r="U64" i="68"/>
  <c r="T64" i="68"/>
  <c r="S64" i="68"/>
  <c r="R64" i="68"/>
  <c r="Q64" i="68"/>
  <c r="P64" i="68"/>
  <c r="O64" i="68"/>
  <c r="N64" i="68"/>
  <c r="M64" i="68"/>
  <c r="L64" i="68"/>
  <c r="K64" i="68"/>
  <c r="J64" i="68"/>
  <c r="I64" i="68"/>
  <c r="H64" i="68"/>
  <c r="G64" i="68"/>
  <c r="D26" i="68" s="1"/>
  <c r="F64" i="68"/>
  <c r="E64" i="68"/>
  <c r="E128" i="67"/>
  <c r="BB71" i="67"/>
  <c r="BA71" i="67"/>
  <c r="AZ71" i="67"/>
  <c r="AY71" i="67"/>
  <c r="AX71" i="67"/>
  <c r="AW71" i="67"/>
  <c r="AV71" i="67"/>
  <c r="AU71" i="67"/>
  <c r="AT71" i="67"/>
  <c r="AS71" i="67"/>
  <c r="AR71" i="67"/>
  <c r="AQ71" i="67"/>
  <c r="AP71" i="67"/>
  <c r="AO71" i="67"/>
  <c r="AN71" i="67"/>
  <c r="AM71" i="67"/>
  <c r="AL71" i="67"/>
  <c r="AK71" i="67"/>
  <c r="AJ71" i="67"/>
  <c r="AI71" i="67"/>
  <c r="AH71" i="67"/>
  <c r="AG71" i="67"/>
  <c r="AF71" i="67"/>
  <c r="AE71" i="67"/>
  <c r="AD71" i="67"/>
  <c r="AC71" i="67"/>
  <c r="AB71" i="67"/>
  <c r="AA71" i="67"/>
  <c r="Z71" i="67"/>
  <c r="Y71" i="67"/>
  <c r="X71" i="67"/>
  <c r="W71" i="67"/>
  <c r="V71" i="67"/>
  <c r="U71" i="67"/>
  <c r="T71" i="67"/>
  <c r="S71" i="67"/>
  <c r="R71" i="67"/>
  <c r="Q71" i="67"/>
  <c r="P71" i="67"/>
  <c r="O71" i="67"/>
  <c r="N71" i="67"/>
  <c r="M71" i="67"/>
  <c r="L71" i="67"/>
  <c r="K71" i="67"/>
  <c r="J71" i="67"/>
  <c r="I71" i="67"/>
  <c r="H71" i="67"/>
  <c r="G71" i="67"/>
  <c r="F71" i="67"/>
  <c r="E71" i="67"/>
  <c r="BB64" i="67"/>
  <c r="BA64" i="67"/>
  <c r="AZ64" i="67"/>
  <c r="AY64" i="67"/>
  <c r="AX64" i="67"/>
  <c r="AW64" i="67"/>
  <c r="AV64" i="67"/>
  <c r="AU64" i="67"/>
  <c r="AT64" i="67"/>
  <c r="AS64" i="67"/>
  <c r="AR64" i="67"/>
  <c r="AQ64" i="67"/>
  <c r="AP64" i="67"/>
  <c r="AO64" i="67"/>
  <c r="AN64" i="67"/>
  <c r="AM64" i="67"/>
  <c r="AL64" i="67"/>
  <c r="AK64" i="67"/>
  <c r="AJ64" i="67"/>
  <c r="AI64" i="67"/>
  <c r="AH64" i="67"/>
  <c r="AG64" i="67"/>
  <c r="AF64" i="67"/>
  <c r="AE64" i="67"/>
  <c r="AD64" i="67"/>
  <c r="AC64" i="67"/>
  <c r="AB64" i="67"/>
  <c r="AA64" i="67"/>
  <c r="Z64" i="67"/>
  <c r="Y64" i="67"/>
  <c r="X64" i="67"/>
  <c r="W64" i="67"/>
  <c r="V64" i="67"/>
  <c r="U64" i="67"/>
  <c r="T64" i="67"/>
  <c r="S64" i="67"/>
  <c r="R64" i="67"/>
  <c r="Q64" i="67"/>
  <c r="P64" i="67"/>
  <c r="O64" i="67"/>
  <c r="N64" i="67"/>
  <c r="M64" i="67"/>
  <c r="L64" i="67"/>
  <c r="K64" i="67"/>
  <c r="J64" i="67"/>
  <c r="I64" i="67"/>
  <c r="H64" i="67"/>
  <c r="G64" i="67"/>
  <c r="F64" i="67"/>
  <c r="E64" i="67"/>
  <c r="E128" i="88"/>
  <c r="BB71" i="88"/>
  <c r="BA71" i="88"/>
  <c r="AZ71" i="88"/>
  <c r="AY71" i="88"/>
  <c r="AX71" i="88"/>
  <c r="AW71" i="88"/>
  <c r="AV71" i="88"/>
  <c r="AU71" i="88"/>
  <c r="AT71" i="88"/>
  <c r="AS71" i="88"/>
  <c r="AR71" i="88"/>
  <c r="AQ71" i="88"/>
  <c r="AP71" i="88"/>
  <c r="AO71" i="88"/>
  <c r="AN71" i="88"/>
  <c r="AM71" i="88"/>
  <c r="AL71" i="88"/>
  <c r="AK71" i="88"/>
  <c r="AJ71" i="88"/>
  <c r="AI71" i="88"/>
  <c r="AH71" i="88"/>
  <c r="AG71" i="88"/>
  <c r="AF71" i="88"/>
  <c r="AE71" i="88"/>
  <c r="AD71" i="88"/>
  <c r="AC71" i="88"/>
  <c r="AB71" i="88"/>
  <c r="AA71" i="88"/>
  <c r="Z71" i="88"/>
  <c r="Y71" i="88"/>
  <c r="X71" i="88"/>
  <c r="W71" i="88"/>
  <c r="V71" i="88"/>
  <c r="U71" i="88"/>
  <c r="T71" i="88"/>
  <c r="S71" i="88"/>
  <c r="R71" i="88"/>
  <c r="Q71" i="88"/>
  <c r="P71" i="88"/>
  <c r="O71" i="88"/>
  <c r="N71" i="88"/>
  <c r="M71" i="88"/>
  <c r="L71" i="88"/>
  <c r="K71" i="88"/>
  <c r="J71" i="88"/>
  <c r="I71" i="88"/>
  <c r="H71" i="88"/>
  <c r="G71" i="88"/>
  <c r="F71" i="88"/>
  <c r="E71" i="88"/>
  <c r="BB64" i="88"/>
  <c r="BB82" i="88" s="1"/>
  <c r="BB83" i="88" s="1"/>
  <c r="BA64" i="88"/>
  <c r="BA82" i="88" s="1"/>
  <c r="BA83" i="88" s="1"/>
  <c r="AZ64" i="88"/>
  <c r="AZ82" i="88" s="1"/>
  <c r="AZ83" i="88" s="1"/>
  <c r="AY64" i="88"/>
  <c r="AY82" i="88" s="1"/>
  <c r="AY83" i="88" s="1"/>
  <c r="AX64" i="88"/>
  <c r="AX82" i="88" s="1"/>
  <c r="AX83" i="88" s="1"/>
  <c r="AW64" i="88"/>
  <c r="AV64" i="88"/>
  <c r="AU64" i="88"/>
  <c r="AU82" i="88" s="1"/>
  <c r="AU83" i="88" s="1"/>
  <c r="AT64" i="88"/>
  <c r="AT82" i="88" s="1"/>
  <c r="AT83" i="88" s="1"/>
  <c r="AS64" i="88"/>
  <c r="AS82" i="88" s="1"/>
  <c r="AS83" i="88" s="1"/>
  <c r="AR64" i="88"/>
  <c r="AR82" i="88" s="1"/>
  <c r="AR83" i="88" s="1"/>
  <c r="AQ64" i="88"/>
  <c r="AP64" i="88"/>
  <c r="AO64" i="88"/>
  <c r="AN64" i="88"/>
  <c r="AN82" i="88" s="1"/>
  <c r="AN83" i="88" s="1"/>
  <c r="AM64" i="88"/>
  <c r="AM82" i="88" s="1"/>
  <c r="AM83" i="88" s="1"/>
  <c r="AL64" i="88"/>
  <c r="AL82" i="88" s="1"/>
  <c r="AL83" i="88" s="1"/>
  <c r="AK64" i="88"/>
  <c r="AK82" i="88" s="1"/>
  <c r="AK83" i="88" s="1"/>
  <c r="AJ64" i="88"/>
  <c r="AJ82" i="88" s="1"/>
  <c r="AJ83" i="88" s="1"/>
  <c r="AI64" i="88"/>
  <c r="AI82" i="88" s="1"/>
  <c r="AI83" i="88" s="1"/>
  <c r="AH64" i="88"/>
  <c r="AH82" i="88" s="1"/>
  <c r="AH83" i="88" s="1"/>
  <c r="AG64" i="88"/>
  <c r="AF64" i="88"/>
  <c r="AE64" i="88"/>
  <c r="AE82" i="88" s="1"/>
  <c r="AE83" i="88" s="1"/>
  <c r="AD64" i="88"/>
  <c r="AD82" i="88" s="1"/>
  <c r="AD83" i="88" s="1"/>
  <c r="AC64" i="88"/>
  <c r="AC82" i="88" s="1"/>
  <c r="AC83" i="88" s="1"/>
  <c r="AB64" i="88"/>
  <c r="AB82" i="88" s="1"/>
  <c r="AB83" i="88" s="1"/>
  <c r="AA64" i="88"/>
  <c r="Z64" i="88"/>
  <c r="Y64" i="88"/>
  <c r="X64" i="88"/>
  <c r="W64" i="88"/>
  <c r="V64" i="88"/>
  <c r="U64" i="88"/>
  <c r="T64" i="88"/>
  <c r="S64" i="88"/>
  <c r="R64" i="88"/>
  <c r="Q64" i="88"/>
  <c r="P64" i="88"/>
  <c r="O64" i="88"/>
  <c r="N64" i="88"/>
  <c r="M64" i="88"/>
  <c r="L64" i="88"/>
  <c r="K64" i="88"/>
  <c r="J64" i="88"/>
  <c r="I64" i="88"/>
  <c r="H64" i="88"/>
  <c r="G64" i="88"/>
  <c r="F64" i="88"/>
  <c r="E64" i="88"/>
  <c r="H9" i="2" a="1"/>
  <c r="D9" i="2" a="1"/>
  <c r="D17" i="2" a="1"/>
  <c r="D10" i="2" a="1"/>
  <c r="D19" i="2" a="1"/>
  <c r="D11" i="2" a="1"/>
  <c r="D18" i="2" a="1"/>
  <c r="D14" i="2" a="1"/>
  <c r="D15" i="2" a="1"/>
  <c r="D12" i="2" a="1"/>
  <c r="E9" i="2" a="1"/>
  <c r="D16" i="2" a="1"/>
  <c r="D13" i="2" a="1"/>
  <c r="E26" i="68" l="1"/>
  <c r="H82" i="68"/>
  <c r="I82" i="68"/>
  <c r="I83" i="68" s="1"/>
  <c r="E82" i="68"/>
  <c r="E83" i="68" s="1"/>
  <c r="F82" i="68"/>
  <c r="F83" i="68" s="1"/>
  <c r="G82" i="68"/>
  <c r="G83" i="68"/>
  <c r="F82" i="67"/>
  <c r="F83" i="67" s="1"/>
  <c r="G82" i="67"/>
  <c r="H82" i="67"/>
  <c r="H83" i="67" s="1"/>
  <c r="F26" i="67"/>
  <c r="I82" i="67"/>
  <c r="E82" i="67"/>
  <c r="Q82" i="88"/>
  <c r="S82" i="88"/>
  <c r="S83" i="88" s="1"/>
  <c r="L82" i="88"/>
  <c r="L83" i="88" s="1"/>
  <c r="T82" i="88"/>
  <c r="T83" i="88" s="1"/>
  <c r="I82" i="88"/>
  <c r="J82" i="88"/>
  <c r="M82" i="88"/>
  <c r="U82" i="88"/>
  <c r="Y82" i="88"/>
  <c r="R82" i="88"/>
  <c r="R83" i="88"/>
  <c r="K82" i="88"/>
  <c r="K83" i="88" s="1"/>
  <c r="AA82" i="88"/>
  <c r="F82" i="88"/>
  <c r="F83" i="88"/>
  <c r="V82" i="88"/>
  <c r="V83" i="88"/>
  <c r="Z82" i="88"/>
  <c r="B26" i="88"/>
  <c r="E82" i="88"/>
  <c r="E83" i="88" s="1"/>
  <c r="G82" i="88"/>
  <c r="G83" i="88" s="1"/>
  <c r="O82" i="88"/>
  <c r="W82" i="88"/>
  <c r="W83" i="88" s="1"/>
  <c r="N82" i="88"/>
  <c r="E26" i="88"/>
  <c r="H82" i="88"/>
  <c r="H83" i="88" s="1"/>
  <c r="P82" i="88"/>
  <c r="X82" i="88"/>
  <c r="AQ82" i="88"/>
  <c r="AQ83" i="88" s="1"/>
  <c r="AF82" i="88"/>
  <c r="AF83" i="88" s="1"/>
  <c r="AV82" i="88"/>
  <c r="AV83" i="88" s="1"/>
  <c r="AG82" i="88"/>
  <c r="AG83" i="88" s="1"/>
  <c r="AO82" i="88"/>
  <c r="AO83" i="88" s="1"/>
  <c r="AW82" i="88"/>
  <c r="AW83" i="88" s="1"/>
  <c r="AP82" i="88"/>
  <c r="AP83" i="88" s="1"/>
  <c r="E131" i="72"/>
  <c r="F129" i="72" s="1"/>
  <c r="E131" i="71"/>
  <c r="F129" i="71" s="1"/>
  <c r="F131" i="71" s="1"/>
  <c r="C26" i="88"/>
  <c r="BA77" i="73"/>
  <c r="BB77" i="75"/>
  <c r="BA192" i="70"/>
  <c r="BB192" i="73"/>
  <c r="BB192" i="70"/>
  <c r="AZ192" i="69"/>
  <c r="AZ192" i="72"/>
  <c r="BA192" i="69"/>
  <c r="BA192" i="72"/>
  <c r="BB192" i="69"/>
  <c r="BB192" i="72"/>
  <c r="AZ192" i="71"/>
  <c r="AZ192" i="75"/>
  <c r="AZ75" i="68"/>
  <c r="AZ77" i="68" s="1"/>
  <c r="BA75" i="68"/>
  <c r="BA77" i="68" s="1"/>
  <c r="BA134" i="68" s="1"/>
  <c r="BB75" i="68"/>
  <c r="BB77" i="68" s="1"/>
  <c r="BA192" i="71"/>
  <c r="AZ192" i="73"/>
  <c r="BA192" i="75"/>
  <c r="AZ192" i="70"/>
  <c r="BB192" i="71"/>
  <c r="BA192" i="73"/>
  <c r="BB192" i="75"/>
  <c r="E191" i="88"/>
  <c r="G191" i="88"/>
  <c r="H191" i="88"/>
  <c r="P191" i="88"/>
  <c r="X191" i="88"/>
  <c r="AF191" i="88"/>
  <c r="W191" i="88"/>
  <c r="I191" i="88"/>
  <c r="Q191" i="88"/>
  <c r="Y191" i="88"/>
  <c r="AG191" i="88"/>
  <c r="J191" i="88"/>
  <c r="R191" i="88"/>
  <c r="Z191" i="88"/>
  <c r="AH191" i="88"/>
  <c r="O191" i="88"/>
  <c r="K191" i="88"/>
  <c r="S191" i="88"/>
  <c r="AA191" i="88"/>
  <c r="AI191" i="88"/>
  <c r="AE191" i="88"/>
  <c r="L191" i="88"/>
  <c r="T191" i="88"/>
  <c r="AB191" i="88"/>
  <c r="M191" i="88"/>
  <c r="U191" i="88"/>
  <c r="AC191" i="88"/>
  <c r="F191" i="88"/>
  <c r="N191" i="88"/>
  <c r="V191" i="88"/>
  <c r="AD191" i="88"/>
  <c r="E75" i="63"/>
  <c r="AV75" i="75"/>
  <c r="AV77" i="75" s="1"/>
  <c r="AN75" i="75"/>
  <c r="AN77" i="75" s="1"/>
  <c r="AF75" i="75"/>
  <c r="AF77" i="75" s="1"/>
  <c r="X75" i="75"/>
  <c r="X77" i="75" s="1"/>
  <c r="P75" i="75"/>
  <c r="P77" i="75" s="1"/>
  <c r="H75" i="75"/>
  <c r="H77" i="75" s="1"/>
  <c r="AT75" i="73"/>
  <c r="AT77" i="73" s="1"/>
  <c r="AL75" i="73"/>
  <c r="AL77" i="73" s="1"/>
  <c r="AD75" i="73"/>
  <c r="AD77" i="73" s="1"/>
  <c r="V75" i="73"/>
  <c r="V77" i="73" s="1"/>
  <c r="N75" i="73"/>
  <c r="N77" i="73" s="1"/>
  <c r="F75" i="73"/>
  <c r="F77" i="73" s="1"/>
  <c r="AS75" i="72"/>
  <c r="AS77" i="72" s="1"/>
  <c r="AK75" i="72"/>
  <c r="AK77" i="72" s="1"/>
  <c r="AC75" i="72"/>
  <c r="AC77" i="72" s="1"/>
  <c r="U75" i="72"/>
  <c r="U77" i="72" s="1"/>
  <c r="M75" i="72"/>
  <c r="M77" i="72" s="1"/>
  <c r="E75" i="72"/>
  <c r="E77" i="72" s="1"/>
  <c r="E192" i="72" s="1"/>
  <c r="AR75" i="71"/>
  <c r="AR77" i="71" s="1"/>
  <c r="AJ75" i="71"/>
  <c r="AJ77" i="71" s="1"/>
  <c r="AB75" i="71"/>
  <c r="AB77" i="71" s="1"/>
  <c r="T75" i="71"/>
  <c r="T77" i="71" s="1"/>
  <c r="L75" i="71"/>
  <c r="L77" i="71" s="1"/>
  <c r="AY75" i="70"/>
  <c r="AY77" i="70" s="1"/>
  <c r="AQ75" i="70"/>
  <c r="AQ77" i="70" s="1"/>
  <c r="AI75" i="70"/>
  <c r="AI77" i="70" s="1"/>
  <c r="AA75" i="70"/>
  <c r="AA77" i="70" s="1"/>
  <c r="S75" i="70"/>
  <c r="S77" i="70" s="1"/>
  <c r="K75" i="70"/>
  <c r="K77" i="70" s="1"/>
  <c r="AU75" i="75"/>
  <c r="AU77" i="75" s="1"/>
  <c r="AM75" i="75"/>
  <c r="AM77" i="75" s="1"/>
  <c r="AE75" i="75"/>
  <c r="AE77" i="75" s="1"/>
  <c r="W75" i="75"/>
  <c r="W77" i="75" s="1"/>
  <c r="O75" i="75"/>
  <c r="O77" i="75" s="1"/>
  <c r="G75" i="75"/>
  <c r="G77" i="75" s="1"/>
  <c r="AS75" i="73"/>
  <c r="AS77" i="73" s="1"/>
  <c r="AK75" i="73"/>
  <c r="AK77" i="73" s="1"/>
  <c r="AC75" i="73"/>
  <c r="AC77" i="73" s="1"/>
  <c r="U75" i="73"/>
  <c r="U77" i="73" s="1"/>
  <c r="M75" i="73"/>
  <c r="M77" i="73" s="1"/>
  <c r="E75" i="73"/>
  <c r="E77" i="73" s="1"/>
  <c r="E192" i="73" s="1"/>
  <c r="AR75" i="72"/>
  <c r="AR77" i="72" s="1"/>
  <c r="AJ75" i="72"/>
  <c r="AJ77" i="72" s="1"/>
  <c r="AB75" i="72"/>
  <c r="AB77" i="72" s="1"/>
  <c r="T75" i="72"/>
  <c r="T77" i="72" s="1"/>
  <c r="L75" i="72"/>
  <c r="L77" i="72" s="1"/>
  <c r="AY75" i="71"/>
  <c r="AY77" i="71" s="1"/>
  <c r="AQ75" i="71"/>
  <c r="AQ77" i="71" s="1"/>
  <c r="AI75" i="71"/>
  <c r="AI77" i="71" s="1"/>
  <c r="AA75" i="71"/>
  <c r="AA77" i="71" s="1"/>
  <c r="S75" i="71"/>
  <c r="S77" i="71" s="1"/>
  <c r="K75" i="71"/>
  <c r="K77" i="71" s="1"/>
  <c r="AX75" i="70"/>
  <c r="AX77" i="70" s="1"/>
  <c r="AP75" i="70"/>
  <c r="AP77" i="70" s="1"/>
  <c r="AH75" i="70"/>
  <c r="AH77" i="70" s="1"/>
  <c r="Z75" i="70"/>
  <c r="Z77" i="70" s="1"/>
  <c r="R75" i="70"/>
  <c r="R77" i="70" s="1"/>
  <c r="R134" i="70" s="1"/>
  <c r="J75" i="70"/>
  <c r="J77" i="70" s="1"/>
  <c r="AW75" i="69"/>
  <c r="AW77" i="69" s="1"/>
  <c r="AO75" i="69"/>
  <c r="AO77" i="69" s="1"/>
  <c r="AG75" i="69"/>
  <c r="AG77" i="69" s="1"/>
  <c r="Y75" i="69"/>
  <c r="Y77" i="69" s="1"/>
  <c r="Q75" i="69"/>
  <c r="Q77" i="69" s="1"/>
  <c r="I75" i="69"/>
  <c r="I77" i="69" s="1"/>
  <c r="AV75" i="68"/>
  <c r="AV77" i="68" s="1"/>
  <c r="AN75" i="68"/>
  <c r="AN77" i="68" s="1"/>
  <c r="AF75" i="68"/>
  <c r="AF77" i="68" s="1"/>
  <c r="X75" i="68"/>
  <c r="X77" i="68" s="1"/>
  <c r="P75" i="68"/>
  <c r="P77" i="68" s="1"/>
  <c r="H75" i="68"/>
  <c r="H77" i="68" s="1"/>
  <c r="E27" i="68" s="1"/>
  <c r="AU75" i="67"/>
  <c r="AU77" i="67" s="1"/>
  <c r="AM75" i="67"/>
  <c r="AM77" i="67" s="1"/>
  <c r="AE75" i="67"/>
  <c r="AE77" i="67" s="1"/>
  <c r="AT75" i="75"/>
  <c r="AT77" i="75" s="1"/>
  <c r="AL75" i="75"/>
  <c r="AL77" i="75" s="1"/>
  <c r="AD75" i="75"/>
  <c r="AD77" i="75" s="1"/>
  <c r="V75" i="75"/>
  <c r="V77" i="75" s="1"/>
  <c r="N75" i="75"/>
  <c r="N77" i="75" s="1"/>
  <c r="F75" i="75"/>
  <c r="F77" i="75" s="1"/>
  <c r="AR75" i="73"/>
  <c r="AR77" i="73" s="1"/>
  <c r="AJ75" i="73"/>
  <c r="AJ77" i="73" s="1"/>
  <c r="AB75" i="73"/>
  <c r="AB77" i="73" s="1"/>
  <c r="T75" i="73"/>
  <c r="T77" i="73" s="1"/>
  <c r="L75" i="73"/>
  <c r="L77" i="73" s="1"/>
  <c r="AY75" i="72"/>
  <c r="AY77" i="72" s="1"/>
  <c r="AQ75" i="72"/>
  <c r="AQ77" i="72" s="1"/>
  <c r="AI75" i="72"/>
  <c r="AI77" i="72" s="1"/>
  <c r="AA75" i="72"/>
  <c r="AA77" i="72" s="1"/>
  <c r="S75" i="72"/>
  <c r="S77" i="72" s="1"/>
  <c r="K75" i="72"/>
  <c r="K77" i="72" s="1"/>
  <c r="AX75" i="71"/>
  <c r="AX77" i="71" s="1"/>
  <c r="AP75" i="71"/>
  <c r="AP77" i="71" s="1"/>
  <c r="AH75" i="71"/>
  <c r="AH77" i="71" s="1"/>
  <c r="Z75" i="71"/>
  <c r="Z77" i="71" s="1"/>
  <c r="R75" i="71"/>
  <c r="R77" i="71" s="1"/>
  <c r="J75" i="71"/>
  <c r="J77" i="71" s="1"/>
  <c r="AW75" i="70"/>
  <c r="AW77" i="70" s="1"/>
  <c r="AO75" i="70"/>
  <c r="AO77" i="70" s="1"/>
  <c r="AG75" i="70"/>
  <c r="AG77" i="70" s="1"/>
  <c r="Y75" i="70"/>
  <c r="Y77" i="70" s="1"/>
  <c r="Q75" i="70"/>
  <c r="Q77" i="70" s="1"/>
  <c r="I75" i="70"/>
  <c r="I77" i="70" s="1"/>
  <c r="AV75" i="69"/>
  <c r="AV77" i="69" s="1"/>
  <c r="AN75" i="69"/>
  <c r="AN77" i="69" s="1"/>
  <c r="AF75" i="69"/>
  <c r="AF77" i="69" s="1"/>
  <c r="X75" i="69"/>
  <c r="X77" i="69" s="1"/>
  <c r="P75" i="69"/>
  <c r="P77" i="69" s="1"/>
  <c r="H75" i="69"/>
  <c r="H77" i="69" s="1"/>
  <c r="AU75" i="68"/>
  <c r="AU77" i="68" s="1"/>
  <c r="AM75" i="68"/>
  <c r="AM77" i="68" s="1"/>
  <c r="AE75" i="68"/>
  <c r="AE77" i="68" s="1"/>
  <c r="W75" i="68"/>
  <c r="W77" i="68" s="1"/>
  <c r="O75" i="68"/>
  <c r="O77" i="68" s="1"/>
  <c r="G75" i="68"/>
  <c r="G77" i="68" s="1"/>
  <c r="D27" i="68" s="1"/>
  <c r="AT75" i="67"/>
  <c r="AT77" i="67" s="1"/>
  <c r="AL75" i="67"/>
  <c r="AL77" i="67" s="1"/>
  <c r="AS75" i="75"/>
  <c r="AS77" i="75" s="1"/>
  <c r="AK75" i="75"/>
  <c r="AK77" i="75" s="1"/>
  <c r="AC75" i="75"/>
  <c r="AC77" i="75" s="1"/>
  <c r="U75" i="75"/>
  <c r="U77" i="75" s="1"/>
  <c r="M75" i="75"/>
  <c r="M77" i="75" s="1"/>
  <c r="M134" i="75" s="1"/>
  <c r="E75" i="75"/>
  <c r="E77" i="75" s="1"/>
  <c r="E192" i="75" s="1"/>
  <c r="AY75" i="73"/>
  <c r="AY77" i="73" s="1"/>
  <c r="AQ75" i="73"/>
  <c r="AQ77" i="73" s="1"/>
  <c r="AI75" i="73"/>
  <c r="AI77" i="73" s="1"/>
  <c r="AA75" i="73"/>
  <c r="AA77" i="73" s="1"/>
  <c r="S75" i="73"/>
  <c r="S77" i="73" s="1"/>
  <c r="K75" i="73"/>
  <c r="K77" i="73" s="1"/>
  <c r="AX75" i="72"/>
  <c r="AX77" i="72" s="1"/>
  <c r="AP75" i="72"/>
  <c r="AP77" i="72" s="1"/>
  <c r="AH75" i="72"/>
  <c r="AH77" i="72" s="1"/>
  <c r="Z75" i="72"/>
  <c r="Z77" i="72" s="1"/>
  <c r="R75" i="72"/>
  <c r="R77" i="72" s="1"/>
  <c r="J75" i="72"/>
  <c r="J77" i="72" s="1"/>
  <c r="AW75" i="71"/>
  <c r="AW77" i="71" s="1"/>
  <c r="AO75" i="71"/>
  <c r="AO77" i="71" s="1"/>
  <c r="AG75" i="71"/>
  <c r="AG77" i="71" s="1"/>
  <c r="Y75" i="71"/>
  <c r="Y77" i="71" s="1"/>
  <c r="Q75" i="71"/>
  <c r="Q77" i="71" s="1"/>
  <c r="I75" i="71"/>
  <c r="I77" i="71" s="1"/>
  <c r="AV75" i="70"/>
  <c r="AV77" i="70" s="1"/>
  <c r="AN75" i="70"/>
  <c r="AN77" i="70" s="1"/>
  <c r="AF75" i="70"/>
  <c r="AF77" i="70" s="1"/>
  <c r="X75" i="70"/>
  <c r="X77" i="70" s="1"/>
  <c r="P75" i="70"/>
  <c r="P77" i="70" s="1"/>
  <c r="H75" i="70"/>
  <c r="H77" i="70" s="1"/>
  <c r="AU75" i="69"/>
  <c r="AU77" i="69" s="1"/>
  <c r="AM75" i="69"/>
  <c r="AM77" i="69" s="1"/>
  <c r="AE75" i="69"/>
  <c r="AE77" i="69" s="1"/>
  <c r="W75" i="69"/>
  <c r="W77" i="69" s="1"/>
  <c r="O75" i="69"/>
  <c r="O77" i="69" s="1"/>
  <c r="AR75" i="75"/>
  <c r="AR77" i="75" s="1"/>
  <c r="AJ75" i="75"/>
  <c r="AJ77" i="75" s="1"/>
  <c r="AB75" i="75"/>
  <c r="AB77" i="75" s="1"/>
  <c r="T75" i="75"/>
  <c r="T77" i="75" s="1"/>
  <c r="L75" i="75"/>
  <c r="L77" i="75" s="1"/>
  <c r="AX75" i="73"/>
  <c r="AX77" i="73" s="1"/>
  <c r="AP75" i="73"/>
  <c r="AP77" i="73" s="1"/>
  <c r="AH75" i="73"/>
  <c r="AH77" i="73" s="1"/>
  <c r="Z75" i="73"/>
  <c r="Z77" i="73" s="1"/>
  <c r="R75" i="73"/>
  <c r="R77" i="73" s="1"/>
  <c r="J75" i="73"/>
  <c r="J77" i="73" s="1"/>
  <c r="AW75" i="72"/>
  <c r="AW77" i="72" s="1"/>
  <c r="AO75" i="72"/>
  <c r="AO77" i="72" s="1"/>
  <c r="AG75" i="72"/>
  <c r="AG77" i="72" s="1"/>
  <c r="Y75" i="72"/>
  <c r="Y77" i="72" s="1"/>
  <c r="Q75" i="72"/>
  <c r="Q77" i="72" s="1"/>
  <c r="I75" i="72"/>
  <c r="I77" i="72" s="1"/>
  <c r="AV75" i="71"/>
  <c r="AV77" i="71" s="1"/>
  <c r="AN75" i="71"/>
  <c r="AN77" i="71" s="1"/>
  <c r="AF75" i="71"/>
  <c r="AF77" i="71" s="1"/>
  <c r="X75" i="71"/>
  <c r="X77" i="71" s="1"/>
  <c r="P75" i="71"/>
  <c r="P77" i="71" s="1"/>
  <c r="H75" i="71"/>
  <c r="H77" i="71" s="1"/>
  <c r="AU75" i="70"/>
  <c r="AU77" i="70" s="1"/>
  <c r="AM75" i="70"/>
  <c r="AM77" i="70" s="1"/>
  <c r="AE75" i="70"/>
  <c r="AE77" i="70" s="1"/>
  <c r="W75" i="70"/>
  <c r="W77" i="70" s="1"/>
  <c r="O75" i="70"/>
  <c r="O77" i="70" s="1"/>
  <c r="G75" i="70"/>
  <c r="G77" i="70" s="1"/>
  <c r="AT75" i="69"/>
  <c r="AT77" i="69" s="1"/>
  <c r="AL75" i="69"/>
  <c r="AL77" i="69" s="1"/>
  <c r="AD75" i="69"/>
  <c r="AD77" i="69" s="1"/>
  <c r="V75" i="69"/>
  <c r="V77" i="69" s="1"/>
  <c r="N75" i="69"/>
  <c r="N77" i="69" s="1"/>
  <c r="F75" i="69"/>
  <c r="F77" i="69" s="1"/>
  <c r="AS75" i="68"/>
  <c r="AS77" i="68" s="1"/>
  <c r="AS134" i="68" s="1"/>
  <c r="AK75" i="68"/>
  <c r="AK77" i="68" s="1"/>
  <c r="AC75" i="68"/>
  <c r="AC77" i="68" s="1"/>
  <c r="AC134" i="68" s="1"/>
  <c r="U75" i="68"/>
  <c r="U77" i="68" s="1"/>
  <c r="U134" i="68" s="1"/>
  <c r="M75" i="68"/>
  <c r="M77" i="68" s="1"/>
  <c r="M134" i="68" s="1"/>
  <c r="AY75" i="75"/>
  <c r="AY77" i="75" s="1"/>
  <c r="AQ75" i="75"/>
  <c r="AQ77" i="75" s="1"/>
  <c r="AI75" i="75"/>
  <c r="AI77" i="75" s="1"/>
  <c r="AA75" i="75"/>
  <c r="AA77" i="75" s="1"/>
  <c r="S75" i="75"/>
  <c r="S77" i="75" s="1"/>
  <c r="K75" i="75"/>
  <c r="K77" i="75" s="1"/>
  <c r="AW75" i="73"/>
  <c r="AW77" i="73" s="1"/>
  <c r="AO75" i="73"/>
  <c r="AO77" i="73" s="1"/>
  <c r="AG75" i="73"/>
  <c r="AG77" i="73" s="1"/>
  <c r="Y75" i="73"/>
  <c r="Y77" i="73" s="1"/>
  <c r="Q75" i="73"/>
  <c r="Q77" i="73" s="1"/>
  <c r="I75" i="73"/>
  <c r="I77" i="73" s="1"/>
  <c r="AV75" i="72"/>
  <c r="AV77" i="72" s="1"/>
  <c r="AN75" i="72"/>
  <c r="AN77" i="72" s="1"/>
  <c r="AF75" i="72"/>
  <c r="AF77" i="72" s="1"/>
  <c r="X75" i="72"/>
  <c r="X77" i="72" s="1"/>
  <c r="P75" i="72"/>
  <c r="P77" i="72" s="1"/>
  <c r="H75" i="72"/>
  <c r="H77" i="72" s="1"/>
  <c r="E27" i="72" s="1"/>
  <c r="AU75" i="71"/>
  <c r="AU77" i="71" s="1"/>
  <c r="AM75" i="71"/>
  <c r="AM77" i="71" s="1"/>
  <c r="AE75" i="71"/>
  <c r="AE77" i="71" s="1"/>
  <c r="W75" i="71"/>
  <c r="W77" i="71" s="1"/>
  <c r="O75" i="71"/>
  <c r="O77" i="71" s="1"/>
  <c r="G75" i="71"/>
  <c r="G77" i="71" s="1"/>
  <c r="AT75" i="70"/>
  <c r="AT77" i="70" s="1"/>
  <c r="AL75" i="70"/>
  <c r="AL77" i="70" s="1"/>
  <c r="AD75" i="70"/>
  <c r="AD77" i="70" s="1"/>
  <c r="V75" i="70"/>
  <c r="V77" i="70" s="1"/>
  <c r="N75" i="70"/>
  <c r="N77" i="70" s="1"/>
  <c r="F75" i="70"/>
  <c r="F77" i="70" s="1"/>
  <c r="AS75" i="69"/>
  <c r="AS77" i="69" s="1"/>
  <c r="AK75" i="69"/>
  <c r="AK77" i="69" s="1"/>
  <c r="AC75" i="69"/>
  <c r="AC77" i="69" s="1"/>
  <c r="U75" i="69"/>
  <c r="U77" i="69" s="1"/>
  <c r="M75" i="69"/>
  <c r="M77" i="69" s="1"/>
  <c r="E75" i="69"/>
  <c r="E77" i="69" s="1"/>
  <c r="E192" i="69" s="1"/>
  <c r="AR75" i="68"/>
  <c r="AR77" i="68" s="1"/>
  <c r="AJ75" i="68"/>
  <c r="AJ77" i="68" s="1"/>
  <c r="AB75" i="68"/>
  <c r="AB77" i="68" s="1"/>
  <c r="T75" i="68"/>
  <c r="T77" i="68" s="1"/>
  <c r="L75" i="68"/>
  <c r="L77" i="68" s="1"/>
  <c r="AY75" i="67"/>
  <c r="AY77" i="67" s="1"/>
  <c r="AY134" i="67" s="1"/>
  <c r="AH75" i="75"/>
  <c r="AH77" i="75" s="1"/>
  <c r="AF75" i="73"/>
  <c r="AF77" i="73" s="1"/>
  <c r="AU75" i="72"/>
  <c r="AU77" i="72" s="1"/>
  <c r="O75" i="72"/>
  <c r="O77" i="72" s="1"/>
  <c r="AD75" i="71"/>
  <c r="AD77" i="71" s="1"/>
  <c r="AS75" i="70"/>
  <c r="AS77" i="70" s="1"/>
  <c r="M75" i="70"/>
  <c r="M77" i="70" s="1"/>
  <c r="AJ75" i="69"/>
  <c r="AJ77" i="69" s="1"/>
  <c r="R75" i="69"/>
  <c r="R77" i="69" s="1"/>
  <c r="AT75" i="68"/>
  <c r="AT77" i="68" s="1"/>
  <c r="AD75" i="68"/>
  <c r="AD77" i="68" s="1"/>
  <c r="N75" i="68"/>
  <c r="N77" i="68" s="1"/>
  <c r="AV75" i="67"/>
  <c r="AV77" i="67" s="1"/>
  <c r="AJ75" i="67"/>
  <c r="AJ77" i="67" s="1"/>
  <c r="AA75" i="67"/>
  <c r="AA77" i="67" s="1"/>
  <c r="AA134" i="67" s="1"/>
  <c r="S75" i="67"/>
  <c r="S77" i="67" s="1"/>
  <c r="K75" i="67"/>
  <c r="K77" i="67" s="1"/>
  <c r="F75" i="88"/>
  <c r="F77" i="88" s="1"/>
  <c r="F192" i="88" s="1"/>
  <c r="N75" i="88"/>
  <c r="N77" i="88" s="1"/>
  <c r="N192" i="88" s="1"/>
  <c r="V75" i="88"/>
  <c r="V77" i="88" s="1"/>
  <c r="V192" i="88" s="1"/>
  <c r="AD75" i="88"/>
  <c r="AD77" i="88" s="1"/>
  <c r="AD192" i="88" s="1"/>
  <c r="AL75" i="88"/>
  <c r="AL77" i="88" s="1"/>
  <c r="AT75" i="88"/>
  <c r="AT77" i="88" s="1"/>
  <c r="AZ75" i="67"/>
  <c r="AZ77" i="67" s="1"/>
  <c r="J75" i="63"/>
  <c r="R75" i="63"/>
  <c r="Z75" i="63"/>
  <c r="AH75" i="63"/>
  <c r="AP75" i="63"/>
  <c r="AX75" i="63"/>
  <c r="AG75" i="75"/>
  <c r="AG77" i="75" s="1"/>
  <c r="AE75" i="73"/>
  <c r="AE77" i="73" s="1"/>
  <c r="AT75" i="72"/>
  <c r="AT77" i="72" s="1"/>
  <c r="N75" i="72"/>
  <c r="N77" i="72" s="1"/>
  <c r="AC75" i="71"/>
  <c r="AC77" i="71" s="1"/>
  <c r="AR75" i="70"/>
  <c r="AR77" i="70" s="1"/>
  <c r="L75" i="70"/>
  <c r="L77" i="70" s="1"/>
  <c r="AI75" i="69"/>
  <c r="AI77" i="69" s="1"/>
  <c r="L75" i="69"/>
  <c r="L77" i="69" s="1"/>
  <c r="AQ75" i="68"/>
  <c r="AQ77" i="68" s="1"/>
  <c r="AA75" i="68"/>
  <c r="AA77" i="68" s="1"/>
  <c r="K75" i="68"/>
  <c r="K77" i="68" s="1"/>
  <c r="AS75" i="67"/>
  <c r="AS77" i="67" s="1"/>
  <c r="AS134" i="67" s="1"/>
  <c r="AI75" i="67"/>
  <c r="AI77" i="67" s="1"/>
  <c r="AI134" i="67" s="1"/>
  <c r="Z75" i="67"/>
  <c r="Z77" i="67" s="1"/>
  <c r="R75" i="67"/>
  <c r="R77" i="67" s="1"/>
  <c r="J75" i="67"/>
  <c r="J77" i="67" s="1"/>
  <c r="G75" i="88"/>
  <c r="G77" i="88" s="1"/>
  <c r="G192" i="88" s="1"/>
  <c r="O75" i="88"/>
  <c r="O77" i="88" s="1"/>
  <c r="O192" i="88" s="1"/>
  <c r="W75" i="88"/>
  <c r="W77" i="88" s="1"/>
  <c r="W192" i="88" s="1"/>
  <c r="AE75" i="88"/>
  <c r="AE77" i="88" s="1"/>
  <c r="AE192" i="88" s="1"/>
  <c r="AM75" i="88"/>
  <c r="AM77" i="88" s="1"/>
  <c r="AU75" i="88"/>
  <c r="AU77" i="88" s="1"/>
  <c r="BB75" i="88"/>
  <c r="BB77" i="88" s="1"/>
  <c r="K75" i="63"/>
  <c r="S75" i="63"/>
  <c r="AA75" i="63"/>
  <c r="AI75" i="63"/>
  <c r="AQ75" i="63"/>
  <c r="AY75" i="63"/>
  <c r="Z75" i="75"/>
  <c r="Z77" i="75" s="1"/>
  <c r="X75" i="73"/>
  <c r="X77" i="73" s="1"/>
  <c r="AM75" i="72"/>
  <c r="AM77" i="72" s="1"/>
  <c r="G75" i="72"/>
  <c r="G77" i="72" s="1"/>
  <c r="D27" i="72" s="1"/>
  <c r="V75" i="71"/>
  <c r="V77" i="71" s="1"/>
  <c r="AK75" i="70"/>
  <c r="AK77" i="70" s="1"/>
  <c r="E75" i="70"/>
  <c r="E77" i="70" s="1"/>
  <c r="E192" i="70" s="1"/>
  <c r="AH75" i="69"/>
  <c r="AH77" i="69" s="1"/>
  <c r="K75" i="69"/>
  <c r="K77" i="69" s="1"/>
  <c r="AP75" i="68"/>
  <c r="AP77" i="68" s="1"/>
  <c r="Z75" i="68"/>
  <c r="Z77" i="68" s="1"/>
  <c r="J75" i="68"/>
  <c r="J77" i="68" s="1"/>
  <c r="AR75" i="67"/>
  <c r="AR77" i="67" s="1"/>
  <c r="AH75" i="67"/>
  <c r="AH77" i="67" s="1"/>
  <c r="AH134" i="67" s="1"/>
  <c r="Y75" i="67"/>
  <c r="Y77" i="67" s="1"/>
  <c r="Q75" i="67"/>
  <c r="Q77" i="67" s="1"/>
  <c r="I75" i="67"/>
  <c r="I77" i="67" s="1"/>
  <c r="H75" i="88"/>
  <c r="H77" i="88" s="1"/>
  <c r="E27" i="88" s="1"/>
  <c r="P75" i="88"/>
  <c r="P77" i="88" s="1"/>
  <c r="P192" i="88" s="1"/>
  <c r="X75" i="88"/>
  <c r="X77" i="88" s="1"/>
  <c r="X192" i="88" s="1"/>
  <c r="AF75" i="88"/>
  <c r="AF77" i="88" s="1"/>
  <c r="AF192" i="88" s="1"/>
  <c r="AN75" i="88"/>
  <c r="AN77" i="88" s="1"/>
  <c r="AV75" i="88"/>
  <c r="AV77" i="88" s="1"/>
  <c r="BA75" i="88"/>
  <c r="BA77" i="88" s="1"/>
  <c r="L75" i="63"/>
  <c r="T75" i="63"/>
  <c r="AB75" i="63"/>
  <c r="AJ75" i="63"/>
  <c r="AR75" i="63"/>
  <c r="AZ75" i="63"/>
  <c r="Y75" i="75"/>
  <c r="Y77" i="75" s="1"/>
  <c r="W75" i="73"/>
  <c r="W77" i="73" s="1"/>
  <c r="AL75" i="72"/>
  <c r="AL77" i="72" s="1"/>
  <c r="F75" i="72"/>
  <c r="F77" i="72" s="1"/>
  <c r="C27" i="72" s="1"/>
  <c r="U75" i="71"/>
  <c r="U77" i="71" s="1"/>
  <c r="AJ75" i="70"/>
  <c r="AJ77" i="70" s="1"/>
  <c r="AY75" i="69"/>
  <c r="AY77" i="69" s="1"/>
  <c r="AB75" i="69"/>
  <c r="AB77" i="69" s="1"/>
  <c r="J75" i="69"/>
  <c r="J77" i="69" s="1"/>
  <c r="AO75" i="68"/>
  <c r="AO77" i="68" s="1"/>
  <c r="Y75" i="68"/>
  <c r="Y77" i="68" s="1"/>
  <c r="Y134" i="68" s="1"/>
  <c r="I75" i="68"/>
  <c r="I77" i="68" s="1"/>
  <c r="F27" i="68" s="1"/>
  <c r="AQ75" i="67"/>
  <c r="AQ77" i="67" s="1"/>
  <c r="AQ134" i="67" s="1"/>
  <c r="AG75" i="67"/>
  <c r="AG77" i="67" s="1"/>
  <c r="X75" i="67"/>
  <c r="X77" i="67" s="1"/>
  <c r="P75" i="67"/>
  <c r="P77" i="67" s="1"/>
  <c r="H75" i="67"/>
  <c r="H77" i="67" s="1"/>
  <c r="I75" i="88"/>
  <c r="I77" i="88" s="1"/>
  <c r="I192" i="88" s="1"/>
  <c r="Q75" i="88"/>
  <c r="Q77" i="88" s="1"/>
  <c r="Q192" i="88" s="1"/>
  <c r="Y75" i="88"/>
  <c r="Y77" i="88" s="1"/>
  <c r="Y192" i="88" s="1"/>
  <c r="AG75" i="88"/>
  <c r="AG77" i="88" s="1"/>
  <c r="AG192" i="88" s="1"/>
  <c r="AO75" i="88"/>
  <c r="AO77" i="88" s="1"/>
  <c r="AW75" i="88"/>
  <c r="AW77" i="88" s="1"/>
  <c r="AZ75" i="88"/>
  <c r="AZ77" i="88" s="1"/>
  <c r="M75" i="63"/>
  <c r="U75" i="63"/>
  <c r="AC75" i="63"/>
  <c r="AK75" i="63"/>
  <c r="AS75" i="63"/>
  <c r="BA75" i="63"/>
  <c r="AP75" i="75"/>
  <c r="AP77" i="75" s="1"/>
  <c r="J75" i="75"/>
  <c r="J77" i="75" s="1"/>
  <c r="AN75" i="73"/>
  <c r="AN77" i="73" s="1"/>
  <c r="H75" i="73"/>
  <c r="H77" i="73" s="1"/>
  <c r="E27" i="73" s="1"/>
  <c r="W75" i="72"/>
  <c r="W77" i="72" s="1"/>
  <c r="AL75" i="71"/>
  <c r="AL77" i="71" s="1"/>
  <c r="F75" i="71"/>
  <c r="F77" i="71" s="1"/>
  <c r="U75" i="70"/>
  <c r="U77" i="70" s="1"/>
  <c r="AQ75" i="69"/>
  <c r="AQ77" i="69" s="1"/>
  <c r="T75" i="69"/>
  <c r="T77" i="69" s="1"/>
  <c r="AX75" i="68"/>
  <c r="AX77" i="68" s="1"/>
  <c r="AH75" i="68"/>
  <c r="AH77" i="68" s="1"/>
  <c r="R75" i="68"/>
  <c r="R77" i="68" s="1"/>
  <c r="AX75" i="67"/>
  <c r="AX77" i="67" s="1"/>
  <c r="AX134" i="67" s="1"/>
  <c r="AN75" i="67"/>
  <c r="AN77" i="67" s="1"/>
  <c r="AC75" i="67"/>
  <c r="AC77" i="67" s="1"/>
  <c r="U75" i="67"/>
  <c r="U77" i="67" s="1"/>
  <c r="M75" i="67"/>
  <c r="M77" i="67" s="1"/>
  <c r="E75" i="67"/>
  <c r="E77" i="67" s="1"/>
  <c r="E192" i="67" s="1"/>
  <c r="L75" i="88"/>
  <c r="L77" i="88" s="1"/>
  <c r="L192" i="88" s="1"/>
  <c r="T75" i="88"/>
  <c r="T77" i="88" s="1"/>
  <c r="T192" i="88" s="1"/>
  <c r="AB75" i="88"/>
  <c r="AB77" i="88" s="1"/>
  <c r="AB192" i="88" s="1"/>
  <c r="AJ75" i="88"/>
  <c r="AJ77" i="88" s="1"/>
  <c r="AR75" i="88"/>
  <c r="AR77" i="88" s="1"/>
  <c r="BB75" i="67"/>
  <c r="BB77" i="67" s="1"/>
  <c r="BB134" i="67" s="1"/>
  <c r="H75" i="63"/>
  <c r="P75" i="63"/>
  <c r="X75" i="63"/>
  <c r="AF75" i="63"/>
  <c r="AN75" i="63"/>
  <c r="AV75" i="63"/>
  <c r="AW75" i="75"/>
  <c r="AW77" i="75" s="1"/>
  <c r="AV75" i="73"/>
  <c r="AV77" i="73" s="1"/>
  <c r="V75" i="72"/>
  <c r="V77" i="72" s="1"/>
  <c r="AB75" i="70"/>
  <c r="AB77" i="70" s="1"/>
  <c r="G75" i="69"/>
  <c r="G77" i="69" s="1"/>
  <c r="Q75" i="68"/>
  <c r="Q77" i="68" s="1"/>
  <c r="Q134" i="68" s="1"/>
  <c r="AD75" i="67"/>
  <c r="AD77" i="67" s="1"/>
  <c r="AD134" i="67" s="1"/>
  <c r="G75" i="67"/>
  <c r="G77" i="67" s="1"/>
  <c r="D27" i="67" s="1"/>
  <c r="U75" i="88"/>
  <c r="U77" i="88" s="1"/>
  <c r="U192" i="88" s="1"/>
  <c r="AQ75" i="88"/>
  <c r="AQ77" i="88" s="1"/>
  <c r="N75" i="63"/>
  <c r="AG75" i="63"/>
  <c r="AO75" i="75"/>
  <c r="AO77" i="75" s="1"/>
  <c r="AU75" i="73"/>
  <c r="AU77" i="73" s="1"/>
  <c r="AT75" i="71"/>
  <c r="AT77" i="71" s="1"/>
  <c r="T75" i="70"/>
  <c r="T77" i="70" s="1"/>
  <c r="AY75" i="68"/>
  <c r="AY77" i="68" s="1"/>
  <c r="F75" i="68"/>
  <c r="F77" i="68" s="1"/>
  <c r="AB75" i="67"/>
  <c r="AB77" i="67" s="1"/>
  <c r="F75" i="67"/>
  <c r="F77" i="67" s="1"/>
  <c r="Z75" i="88"/>
  <c r="Z77" i="88" s="1"/>
  <c r="Z192" i="88" s="1"/>
  <c r="AS75" i="88"/>
  <c r="AS77" i="88" s="1"/>
  <c r="O75" i="63"/>
  <c r="AL75" i="63"/>
  <c r="R75" i="75"/>
  <c r="R77" i="75" s="1"/>
  <c r="AM75" i="73"/>
  <c r="AM77" i="73" s="1"/>
  <c r="AS75" i="71"/>
  <c r="AS77" i="71" s="1"/>
  <c r="AX75" i="69"/>
  <c r="AX77" i="69" s="1"/>
  <c r="AW75" i="68"/>
  <c r="AW77" i="68" s="1"/>
  <c r="AW134" i="68" s="1"/>
  <c r="E75" i="68"/>
  <c r="E77" i="68" s="1"/>
  <c r="E192" i="68" s="1"/>
  <c r="W75" i="67"/>
  <c r="W77" i="67" s="1"/>
  <c r="E75" i="88"/>
  <c r="E77" i="88" s="1"/>
  <c r="E192" i="88" s="1"/>
  <c r="AA75" i="88"/>
  <c r="AA77" i="88" s="1"/>
  <c r="AA192" i="88" s="1"/>
  <c r="AX75" i="88"/>
  <c r="AX77" i="88" s="1"/>
  <c r="Q75" i="63"/>
  <c r="AM75" i="63"/>
  <c r="Q75" i="75"/>
  <c r="Q77" i="75" s="1"/>
  <c r="P75" i="73"/>
  <c r="P77" i="73" s="1"/>
  <c r="AK75" i="71"/>
  <c r="AK77" i="71" s="1"/>
  <c r="AR75" i="69"/>
  <c r="AR77" i="69" s="1"/>
  <c r="AL75" i="68"/>
  <c r="AL77" i="68" s="1"/>
  <c r="AW75" i="67"/>
  <c r="AW77" i="67" s="1"/>
  <c r="V75" i="67"/>
  <c r="V77" i="67" s="1"/>
  <c r="J75" i="88"/>
  <c r="J77" i="88" s="1"/>
  <c r="J192" i="88" s="1"/>
  <c r="AC75" i="88"/>
  <c r="AC77" i="88" s="1"/>
  <c r="AC192" i="88" s="1"/>
  <c r="AY75" i="88"/>
  <c r="AY77" i="88" s="1"/>
  <c r="V75" i="63"/>
  <c r="AO75" i="63"/>
  <c r="I75" i="75"/>
  <c r="I77" i="75" s="1"/>
  <c r="F27" i="75" s="1"/>
  <c r="O75" i="73"/>
  <c r="O77" i="73" s="1"/>
  <c r="N75" i="71"/>
  <c r="N77" i="71" s="1"/>
  <c r="AP75" i="69"/>
  <c r="AP77" i="69" s="1"/>
  <c r="AI75" i="68"/>
  <c r="AI77" i="68" s="1"/>
  <c r="AP75" i="67"/>
  <c r="AP77" i="67" s="1"/>
  <c r="AP134" i="67" s="1"/>
  <c r="T75" i="67"/>
  <c r="T77" i="67" s="1"/>
  <c r="K75" i="88"/>
  <c r="K77" i="88" s="1"/>
  <c r="K192" i="88" s="1"/>
  <c r="AH75" i="88"/>
  <c r="AH77" i="88" s="1"/>
  <c r="AH192" i="88" s="1"/>
  <c r="BA75" i="67"/>
  <c r="BA77" i="67" s="1"/>
  <c r="W75" i="63"/>
  <c r="AT75" i="63"/>
  <c r="AE75" i="72"/>
  <c r="AE77" i="72" s="1"/>
  <c r="E75" i="71"/>
  <c r="E77" i="71" s="1"/>
  <c r="E192" i="71" s="1"/>
  <c r="Z75" i="69"/>
  <c r="Z77" i="69" s="1"/>
  <c r="V75" i="68"/>
  <c r="V77" i="68" s="1"/>
  <c r="AK75" i="67"/>
  <c r="AK77" i="67" s="1"/>
  <c r="N75" i="67"/>
  <c r="N77" i="67" s="1"/>
  <c r="R75" i="88"/>
  <c r="R77" i="88" s="1"/>
  <c r="R192" i="88" s="1"/>
  <c r="AK75" i="88"/>
  <c r="AK77" i="88" s="1"/>
  <c r="G75" i="63"/>
  <c r="AD75" i="63"/>
  <c r="AW75" i="63"/>
  <c r="G75" i="73"/>
  <c r="G77" i="73" s="1"/>
  <c r="AO75" i="67"/>
  <c r="AO77" i="67" s="1"/>
  <c r="F75" i="63"/>
  <c r="AX75" i="75"/>
  <c r="AX77" i="75" s="1"/>
  <c r="AD75" i="72"/>
  <c r="AD77" i="72" s="1"/>
  <c r="AF75" i="67"/>
  <c r="AF77" i="67" s="1"/>
  <c r="I75" i="63"/>
  <c r="S75" i="69"/>
  <c r="S77" i="69" s="1"/>
  <c r="M75" i="71"/>
  <c r="M77" i="71" s="1"/>
  <c r="O75" i="67"/>
  <c r="O77" i="67" s="1"/>
  <c r="Y75" i="63"/>
  <c r="S75" i="88"/>
  <c r="S77" i="88" s="1"/>
  <c r="S192" i="88" s="1"/>
  <c r="AC75" i="70"/>
  <c r="AC77" i="70" s="1"/>
  <c r="L75" i="67"/>
  <c r="L77" i="67" s="1"/>
  <c r="AE75" i="63"/>
  <c r="BB75" i="63"/>
  <c r="S75" i="68"/>
  <c r="S77" i="68" s="1"/>
  <c r="AA75" i="69"/>
  <c r="AA77" i="69" s="1"/>
  <c r="M75" i="88"/>
  <c r="M77" i="88" s="1"/>
  <c r="AU75" i="63"/>
  <c r="AG75" i="68"/>
  <c r="AG77" i="68" s="1"/>
  <c r="AI75" i="88"/>
  <c r="AI77" i="88" s="1"/>
  <c r="AI192" i="88" s="1"/>
  <c r="AP75" i="88"/>
  <c r="AP77" i="88" s="1"/>
  <c r="B26" i="74"/>
  <c r="C26" i="74"/>
  <c r="D26" i="74"/>
  <c r="C27" i="73"/>
  <c r="B26" i="71"/>
  <c r="C26" i="70"/>
  <c r="E131" i="68"/>
  <c r="E130" i="68" s="1"/>
  <c r="E132" i="68" s="1"/>
  <c r="J198" i="88"/>
  <c r="J197" i="88"/>
  <c r="R198" i="88"/>
  <c r="R197" i="88"/>
  <c r="Z198" i="88"/>
  <c r="Z197" i="88"/>
  <c r="AH198" i="88"/>
  <c r="AH197" i="88"/>
  <c r="K198" i="88"/>
  <c r="K197" i="88"/>
  <c r="S198" i="88"/>
  <c r="S197" i="88"/>
  <c r="AA198" i="88"/>
  <c r="AA197" i="88"/>
  <c r="AI198" i="88"/>
  <c r="AI197" i="88"/>
  <c r="L198" i="88"/>
  <c r="L197" i="88"/>
  <c r="T198" i="88"/>
  <c r="T197" i="88"/>
  <c r="AB198" i="88"/>
  <c r="AB197" i="88"/>
  <c r="E197" i="88"/>
  <c r="E198" i="88"/>
  <c r="M198" i="88"/>
  <c r="M197" i="88"/>
  <c r="U197" i="88"/>
  <c r="U198" i="88"/>
  <c r="AC197" i="88"/>
  <c r="AC198" i="88"/>
  <c r="F197" i="88"/>
  <c r="F198" i="88"/>
  <c r="N197" i="88"/>
  <c r="N198" i="88"/>
  <c r="V197" i="88"/>
  <c r="V198" i="88"/>
  <c r="AD197" i="88"/>
  <c r="AD198" i="88"/>
  <c r="G197" i="88"/>
  <c r="G198" i="88"/>
  <c r="O197" i="88"/>
  <c r="O198" i="88"/>
  <c r="W197" i="88"/>
  <c r="W198" i="88"/>
  <c r="AE197" i="88"/>
  <c r="AE198" i="88"/>
  <c r="H198" i="88"/>
  <c r="H197" i="88"/>
  <c r="P197" i="88"/>
  <c r="P198" i="88"/>
  <c r="X197" i="88"/>
  <c r="X198" i="88"/>
  <c r="AF197" i="88"/>
  <c r="AF198" i="88"/>
  <c r="I198" i="88"/>
  <c r="I197" i="88"/>
  <c r="Q198" i="88"/>
  <c r="Q197" i="88"/>
  <c r="Y198" i="88"/>
  <c r="Y197" i="88"/>
  <c r="AG198" i="88"/>
  <c r="AG197" i="88"/>
  <c r="B27" i="70"/>
  <c r="B27" i="72"/>
  <c r="D27" i="75"/>
  <c r="F26" i="75"/>
  <c r="BA134" i="75"/>
  <c r="E134" i="75"/>
  <c r="B27" i="75"/>
  <c r="AC134" i="75"/>
  <c r="B26" i="73"/>
  <c r="D27" i="73"/>
  <c r="C26" i="73"/>
  <c r="AZ134" i="73"/>
  <c r="W134" i="73"/>
  <c r="AH134" i="73"/>
  <c r="G26" i="72"/>
  <c r="F27" i="72"/>
  <c r="AW134" i="72"/>
  <c r="B27" i="71"/>
  <c r="C27" i="71"/>
  <c r="D27" i="71"/>
  <c r="E26" i="71"/>
  <c r="E27" i="71"/>
  <c r="F27" i="71"/>
  <c r="G26" i="71"/>
  <c r="D27" i="70"/>
  <c r="E27" i="70"/>
  <c r="F27" i="70"/>
  <c r="C27" i="70"/>
  <c r="Z134" i="69"/>
  <c r="E26" i="69"/>
  <c r="F26" i="69"/>
  <c r="F27" i="69"/>
  <c r="F26" i="68"/>
  <c r="B26" i="68"/>
  <c r="Z134" i="70"/>
  <c r="T134" i="73"/>
  <c r="C27" i="75"/>
  <c r="Q134" i="72"/>
  <c r="Y134" i="75"/>
  <c r="V134" i="75"/>
  <c r="G26" i="75"/>
  <c r="E26" i="75"/>
  <c r="Q134" i="75"/>
  <c r="AO134" i="75"/>
  <c r="E131" i="75"/>
  <c r="F128" i="75"/>
  <c r="C26" i="75"/>
  <c r="U134" i="75"/>
  <c r="D26" i="75"/>
  <c r="E131" i="74"/>
  <c r="F128" i="74"/>
  <c r="F26" i="74"/>
  <c r="G26" i="74"/>
  <c r="D26" i="73"/>
  <c r="E26" i="73"/>
  <c r="F26" i="73"/>
  <c r="E131" i="73"/>
  <c r="G26" i="73"/>
  <c r="F128" i="73"/>
  <c r="P134" i="73"/>
  <c r="AK134" i="73"/>
  <c r="AS134" i="72"/>
  <c r="BA134" i="72"/>
  <c r="Y134" i="72"/>
  <c r="AG134" i="72"/>
  <c r="AO134" i="72"/>
  <c r="C26" i="72"/>
  <c r="D26" i="72"/>
  <c r="F128" i="72"/>
  <c r="E26" i="72"/>
  <c r="F26" i="72"/>
  <c r="L134" i="72"/>
  <c r="T134" i="72"/>
  <c r="AB134" i="72"/>
  <c r="AZ134" i="72"/>
  <c r="C26" i="71"/>
  <c r="D26" i="71"/>
  <c r="F26" i="71"/>
  <c r="S134" i="70"/>
  <c r="D26" i="70"/>
  <c r="K134" i="70"/>
  <c r="AA134" i="70"/>
  <c r="AH134" i="70"/>
  <c r="AP134" i="70"/>
  <c r="AX134" i="70"/>
  <c r="G26" i="70"/>
  <c r="AR134" i="69"/>
  <c r="AY134" i="69"/>
  <c r="T134" i="69"/>
  <c r="AZ134" i="69"/>
  <c r="R134" i="69"/>
  <c r="AX134" i="69"/>
  <c r="G26" i="69"/>
  <c r="B26" i="69"/>
  <c r="C26" i="69"/>
  <c r="D26" i="69"/>
  <c r="AG134" i="68"/>
  <c r="AK134" i="68"/>
  <c r="C26" i="68"/>
  <c r="G26" i="68"/>
  <c r="E131" i="67"/>
  <c r="D26" i="67"/>
  <c r="E26" i="67"/>
  <c r="Z134" i="67"/>
  <c r="B26" i="67"/>
  <c r="C26" i="67"/>
  <c r="G26" i="67"/>
  <c r="AL134" i="88"/>
  <c r="F26" i="88"/>
  <c r="G26" i="88"/>
  <c r="D26" i="88"/>
  <c r="E9" i="2"/>
  <c r="D16" i="2"/>
  <c r="D19" i="2"/>
  <c r="H9" i="2"/>
  <c r="D17" i="2"/>
  <c r="D15" i="2"/>
  <c r="D13" i="2"/>
  <c r="D9" i="2"/>
  <c r="D14" i="2"/>
  <c r="D11" i="2"/>
  <c r="D10" i="2"/>
  <c r="D12" i="2"/>
  <c r="D18" i="2"/>
  <c r="F27" i="88" l="1"/>
  <c r="F134" i="67"/>
  <c r="E130" i="71"/>
  <c r="E132" i="71" s="1"/>
  <c r="E133" i="71" s="1"/>
  <c r="E190" i="71" s="1"/>
  <c r="C27" i="67"/>
  <c r="C27" i="88"/>
  <c r="AF134" i="88"/>
  <c r="H134" i="88"/>
  <c r="B27" i="67"/>
  <c r="E134" i="68"/>
  <c r="I134" i="68"/>
  <c r="AW84" i="68"/>
  <c r="AL84" i="68"/>
  <c r="AP84" i="68"/>
  <c r="AS84" i="68"/>
  <c r="AV84" i="68"/>
  <c r="AX84" i="68"/>
  <c r="BB84" i="68"/>
  <c r="AH84" i="68"/>
  <c r="AN84" i="68"/>
  <c r="AT84" i="68"/>
  <c r="AZ84" i="68"/>
  <c r="AE84" i="68"/>
  <c r="AK84" i="68"/>
  <c r="AC84" i="68"/>
  <c r="AQ84" i="68"/>
  <c r="AI84" i="68"/>
  <c r="AM84" i="68"/>
  <c r="AO84" i="68"/>
  <c r="F84" i="68"/>
  <c r="F128" i="68" s="1"/>
  <c r="AF84" i="68"/>
  <c r="AU84" i="68"/>
  <c r="AY84" i="68"/>
  <c r="BA84" i="68"/>
  <c r="AR84" i="68"/>
  <c r="AD84" i="68"/>
  <c r="AG84" i="68"/>
  <c r="AJ84" i="68"/>
  <c r="AQ88" i="68"/>
  <c r="AG88" i="68"/>
  <c r="AI88" i="68"/>
  <c r="AO88" i="68"/>
  <c r="AS88" i="68"/>
  <c r="AU88" i="68"/>
  <c r="AL88" i="68"/>
  <c r="BA88" i="68"/>
  <c r="AX88" i="68"/>
  <c r="AD88" i="68"/>
  <c r="AF88" i="68"/>
  <c r="J88" i="68"/>
  <c r="AM88" i="68"/>
  <c r="AP88" i="68"/>
  <c r="AE88" i="68"/>
  <c r="AR88" i="68"/>
  <c r="AJ88" i="68"/>
  <c r="AY88" i="68"/>
  <c r="BB88" i="68"/>
  <c r="AH88" i="68"/>
  <c r="AV88" i="68"/>
  <c r="AN88" i="68"/>
  <c r="AT88" i="68"/>
  <c r="K88" i="68"/>
  <c r="AK88" i="68"/>
  <c r="AZ88" i="68"/>
  <c r="AW88" i="68"/>
  <c r="AC88" i="68"/>
  <c r="AZ87" i="68"/>
  <c r="AO87" i="68"/>
  <c r="AG87" i="68"/>
  <c r="AV87" i="68"/>
  <c r="AY87" i="68"/>
  <c r="BA87" i="68"/>
  <c r="AE87" i="68"/>
  <c r="AS87" i="68"/>
  <c r="AK87" i="68"/>
  <c r="AN87" i="68"/>
  <c r="AQ87" i="68"/>
  <c r="AH87" i="68"/>
  <c r="AW87" i="68"/>
  <c r="AT87" i="68"/>
  <c r="AD87" i="68"/>
  <c r="AF87" i="68"/>
  <c r="AL87" i="68"/>
  <c r="AP87" i="68"/>
  <c r="AR87" i="68"/>
  <c r="AI87" i="68"/>
  <c r="AX87" i="68"/>
  <c r="BB87" i="68"/>
  <c r="I87" i="68"/>
  <c r="AU87" i="68"/>
  <c r="AC87" i="68"/>
  <c r="AJ87" i="68"/>
  <c r="AM87" i="68"/>
  <c r="H86" i="68"/>
  <c r="BA86" i="68"/>
  <c r="AY86" i="68"/>
  <c r="AW86" i="68"/>
  <c r="AU86" i="68"/>
  <c r="AS86" i="68"/>
  <c r="AQ86" i="68"/>
  <c r="AO86" i="68"/>
  <c r="AM86" i="68"/>
  <c r="AK86" i="68"/>
  <c r="AI86" i="68"/>
  <c r="AG86" i="68"/>
  <c r="AE86" i="68"/>
  <c r="AC86" i="68"/>
  <c r="BB86" i="68"/>
  <c r="AZ86" i="68"/>
  <c r="AX86" i="68"/>
  <c r="AV86" i="68"/>
  <c r="AT86" i="68"/>
  <c r="AR86" i="68"/>
  <c r="AP86" i="68"/>
  <c r="AN86" i="68"/>
  <c r="AL86" i="68"/>
  <c r="AJ86" i="68"/>
  <c r="AH86" i="68"/>
  <c r="AF86" i="68"/>
  <c r="AD86" i="68"/>
  <c r="H83" i="68"/>
  <c r="AW85" i="68"/>
  <c r="AC85" i="68"/>
  <c r="AI85" i="68"/>
  <c r="AM85" i="68"/>
  <c r="AO85" i="68"/>
  <c r="AF85" i="68"/>
  <c r="AU85" i="68"/>
  <c r="AY85" i="68"/>
  <c r="BA85" i="68"/>
  <c r="AR85" i="68"/>
  <c r="AD85" i="68"/>
  <c r="AG85" i="68"/>
  <c r="AJ85" i="68"/>
  <c r="AL85" i="68"/>
  <c r="AP85" i="68"/>
  <c r="AS85" i="68"/>
  <c r="AV85" i="68"/>
  <c r="AX85" i="68"/>
  <c r="BB85" i="68"/>
  <c r="G85" i="68"/>
  <c r="AH85" i="68"/>
  <c r="AN85" i="68"/>
  <c r="AE85" i="68"/>
  <c r="AT85" i="68"/>
  <c r="AK85" i="68"/>
  <c r="AZ85" i="68"/>
  <c r="AQ85" i="68"/>
  <c r="AX87" i="67"/>
  <c r="AJ87" i="67"/>
  <c r="AC87" i="67"/>
  <c r="AD87" i="67"/>
  <c r="AO87" i="67"/>
  <c r="AM87" i="67"/>
  <c r="AP87" i="67"/>
  <c r="AV87" i="67"/>
  <c r="AN87" i="67"/>
  <c r="BA87" i="67"/>
  <c r="AK87" i="67"/>
  <c r="AY87" i="67"/>
  <c r="AZ87" i="67"/>
  <c r="I87" i="67"/>
  <c r="AI87" i="67"/>
  <c r="AW87" i="67"/>
  <c r="AF87" i="67"/>
  <c r="AH87" i="67"/>
  <c r="AU87" i="67"/>
  <c r="AE87" i="67"/>
  <c r="AR87" i="67"/>
  <c r="AG87" i="67"/>
  <c r="AT87" i="67"/>
  <c r="BB87" i="67"/>
  <c r="AQ87" i="67"/>
  <c r="AS87" i="67"/>
  <c r="AL87" i="67"/>
  <c r="H86" i="67"/>
  <c r="BA86" i="67"/>
  <c r="AX86" i="67"/>
  <c r="AH86" i="67"/>
  <c r="AN86" i="67"/>
  <c r="AZ86" i="67"/>
  <c r="AV86" i="67"/>
  <c r="AS86" i="67"/>
  <c r="AQ86" i="67"/>
  <c r="AO86" i="67"/>
  <c r="AL86" i="67"/>
  <c r="AJ86" i="67"/>
  <c r="AG86" i="67"/>
  <c r="AE86" i="67"/>
  <c r="AC86" i="67"/>
  <c r="AT86" i="67"/>
  <c r="I86" i="67"/>
  <c r="BB86" i="67"/>
  <c r="AY86" i="67"/>
  <c r="AU86" i="67"/>
  <c r="AR86" i="67"/>
  <c r="AP86" i="67"/>
  <c r="AM86" i="67"/>
  <c r="AW86" i="67"/>
  <c r="AI86" i="67"/>
  <c r="AF86" i="67"/>
  <c r="AD86" i="67"/>
  <c r="AK86" i="67"/>
  <c r="AX84" i="67"/>
  <c r="AI84" i="67"/>
  <c r="AZ84" i="67"/>
  <c r="AK84" i="67"/>
  <c r="F84" i="67"/>
  <c r="F128" i="67" s="1"/>
  <c r="AH84" i="67"/>
  <c r="AY84" i="67"/>
  <c r="AJ84" i="67"/>
  <c r="AW84" i="67"/>
  <c r="AF84" i="67"/>
  <c r="AT84" i="67"/>
  <c r="AL84" i="67"/>
  <c r="AU84" i="67"/>
  <c r="AS84" i="67"/>
  <c r="AV84" i="67"/>
  <c r="AC84" i="67"/>
  <c r="AD84" i="67"/>
  <c r="AE84" i="67"/>
  <c r="AR84" i="67"/>
  <c r="AM84" i="67"/>
  <c r="AO84" i="67"/>
  <c r="AP84" i="67"/>
  <c r="AQ84" i="67"/>
  <c r="AG84" i="67"/>
  <c r="AN84" i="67"/>
  <c r="BA84" i="67"/>
  <c r="BB84" i="67"/>
  <c r="G83" i="67"/>
  <c r="AY88" i="67"/>
  <c r="AS88" i="67"/>
  <c r="AQ88" i="67"/>
  <c r="BA88" i="67"/>
  <c r="AX88" i="67"/>
  <c r="AV88" i="67"/>
  <c r="AT88" i="67"/>
  <c r="AE88" i="67"/>
  <c r="AO88" i="67"/>
  <c r="AL88" i="67"/>
  <c r="AJ88" i="67"/>
  <c r="AH88" i="67"/>
  <c r="AG88" i="67"/>
  <c r="AC88" i="67"/>
  <c r="BB88" i="67"/>
  <c r="AM88" i="67"/>
  <c r="J88" i="67"/>
  <c r="AP88" i="67"/>
  <c r="AZ88" i="67"/>
  <c r="AW88" i="67"/>
  <c r="AU88" i="67"/>
  <c r="AR88" i="67"/>
  <c r="AD88" i="67"/>
  <c r="AN88" i="67"/>
  <c r="AK88" i="67"/>
  <c r="AI88" i="67"/>
  <c r="AF88" i="67"/>
  <c r="E83" i="67"/>
  <c r="I83" i="67"/>
  <c r="AU85" i="67"/>
  <c r="AV85" i="67"/>
  <c r="AL85" i="67"/>
  <c r="AJ85" i="67"/>
  <c r="AC85" i="67"/>
  <c r="AD85" i="67"/>
  <c r="AE85" i="67"/>
  <c r="AR85" i="67"/>
  <c r="AM85" i="67"/>
  <c r="AX85" i="67"/>
  <c r="AY85" i="67"/>
  <c r="AO85" i="67"/>
  <c r="AP85" i="67"/>
  <c r="AQ85" i="67"/>
  <c r="AT85" i="67"/>
  <c r="AN85" i="67"/>
  <c r="BA85" i="67"/>
  <c r="BB85" i="67"/>
  <c r="AF85" i="67"/>
  <c r="AG85" i="67"/>
  <c r="AZ85" i="67"/>
  <c r="AI85" i="67"/>
  <c r="AS85" i="67"/>
  <c r="AK85" i="67"/>
  <c r="G85" i="67"/>
  <c r="H85" i="67" s="1"/>
  <c r="AH85" i="67"/>
  <c r="AW85" i="67"/>
  <c r="AV103" i="88"/>
  <c r="AJ103" i="88"/>
  <c r="AU103" i="88"/>
  <c r="AI103" i="88"/>
  <c r="AT103" i="88"/>
  <c r="AH103" i="88"/>
  <c r="AS103" i="88"/>
  <c r="AG103" i="88"/>
  <c r="AR103" i="88"/>
  <c r="AF103" i="88"/>
  <c r="AQ103" i="88"/>
  <c r="AE103" i="88"/>
  <c r="BB103" i="88"/>
  <c r="AP103" i="88"/>
  <c r="AD103" i="88"/>
  <c r="BA103" i="88"/>
  <c r="AO103" i="88"/>
  <c r="AC103" i="88"/>
  <c r="AZ103" i="88"/>
  <c r="AN103" i="88"/>
  <c r="AB103" i="88"/>
  <c r="AM103" i="88"/>
  <c r="AX103" i="88"/>
  <c r="AL103" i="88"/>
  <c r="Z103" i="88"/>
  <c r="AY103" i="88"/>
  <c r="AW103" i="88"/>
  <c r="AK103" i="88"/>
  <c r="Y103" i="88"/>
  <c r="AA103" i="88"/>
  <c r="AQ104" i="88"/>
  <c r="AE104" i="88"/>
  <c r="BB104" i="88"/>
  <c r="AP104" i="88"/>
  <c r="AD104" i="88"/>
  <c r="BA104" i="88"/>
  <c r="AO104" i="88"/>
  <c r="AC104" i="88"/>
  <c r="AZ104" i="88"/>
  <c r="AN104" i="88"/>
  <c r="AB104" i="88"/>
  <c r="AY104" i="88"/>
  <c r="AM104" i="88"/>
  <c r="AA104" i="88"/>
  <c r="AX104" i="88"/>
  <c r="AL104" i="88"/>
  <c r="Z104" i="88"/>
  <c r="AW104" i="88"/>
  <c r="AK104" i="88"/>
  <c r="AV104" i="88"/>
  <c r="AJ104" i="88"/>
  <c r="AU104" i="88"/>
  <c r="AI104" i="88"/>
  <c r="AH104" i="88"/>
  <c r="AS104" i="88"/>
  <c r="AG104" i="88"/>
  <c r="AR104" i="88"/>
  <c r="AF104" i="88"/>
  <c r="AT104" i="88"/>
  <c r="AZ95" i="88"/>
  <c r="AN95" i="88"/>
  <c r="AB95" i="88"/>
  <c r="AY95" i="88"/>
  <c r="AM95" i="88"/>
  <c r="AA95" i="88"/>
  <c r="AX95" i="88"/>
  <c r="AL95" i="88"/>
  <c r="Z95" i="88"/>
  <c r="AW95" i="88"/>
  <c r="AK95" i="88"/>
  <c r="Y95" i="88"/>
  <c r="AV95" i="88"/>
  <c r="AJ95" i="88"/>
  <c r="X95" i="88"/>
  <c r="AU95" i="88"/>
  <c r="AI95" i="88"/>
  <c r="W95" i="88"/>
  <c r="AT95" i="88"/>
  <c r="AH95" i="88"/>
  <c r="V95" i="88"/>
  <c r="AS95" i="88"/>
  <c r="AG95" i="88"/>
  <c r="U95" i="88"/>
  <c r="AR95" i="88"/>
  <c r="AF95" i="88"/>
  <c r="T95" i="88"/>
  <c r="AQ95" i="88"/>
  <c r="BB95" i="88"/>
  <c r="AP95" i="88"/>
  <c r="AD95" i="88"/>
  <c r="R95" i="88"/>
  <c r="S95" i="88"/>
  <c r="BA95" i="88"/>
  <c r="AO95" i="88"/>
  <c r="AC95" i="88"/>
  <c r="Q95" i="88"/>
  <c r="AE95" i="88"/>
  <c r="AS100" i="88"/>
  <c r="AG100" i="88"/>
  <c r="AR100" i="88"/>
  <c r="AF100" i="88"/>
  <c r="AQ100" i="88"/>
  <c r="AE100" i="88"/>
  <c r="BB100" i="88"/>
  <c r="AP100" i="88"/>
  <c r="AD100" i="88"/>
  <c r="BA100" i="88"/>
  <c r="AO100" i="88"/>
  <c r="AC100" i="88"/>
  <c r="AZ100" i="88"/>
  <c r="AN100" i="88"/>
  <c r="AB100" i="88"/>
  <c r="AY100" i="88"/>
  <c r="AM100" i="88"/>
  <c r="AA100" i="88"/>
  <c r="AX100" i="88"/>
  <c r="AL100" i="88"/>
  <c r="Z100" i="88"/>
  <c r="AW100" i="88"/>
  <c r="AK100" i="88"/>
  <c r="Y100" i="88"/>
  <c r="X100" i="88"/>
  <c r="AU100" i="88"/>
  <c r="AI100" i="88"/>
  <c r="W100" i="88"/>
  <c r="AJ100" i="88"/>
  <c r="AT100" i="88"/>
  <c r="AH100" i="88"/>
  <c r="V100" i="88"/>
  <c r="AV100" i="88"/>
  <c r="AY105" i="88"/>
  <c r="AM105" i="88"/>
  <c r="AA105" i="88"/>
  <c r="AX105" i="88"/>
  <c r="AL105" i="88"/>
  <c r="AW105" i="88"/>
  <c r="AK105" i="88"/>
  <c r="AV105" i="88"/>
  <c r="AJ105" i="88"/>
  <c r="AU105" i="88"/>
  <c r="AI105" i="88"/>
  <c r="AT105" i="88"/>
  <c r="AH105" i="88"/>
  <c r="AS105" i="88"/>
  <c r="AG105" i="88"/>
  <c r="AR105" i="88"/>
  <c r="AF105" i="88"/>
  <c r="AQ105" i="88"/>
  <c r="AE105" i="88"/>
  <c r="BB105" i="88"/>
  <c r="AD105" i="88"/>
  <c r="BA105" i="88"/>
  <c r="AO105" i="88"/>
  <c r="AC105" i="88"/>
  <c r="AP105" i="88"/>
  <c r="AZ105" i="88"/>
  <c r="AN105" i="88"/>
  <c r="AB105" i="88"/>
  <c r="AW92" i="88"/>
  <c r="AK92" i="88"/>
  <c r="Y92" i="88"/>
  <c r="AV92" i="88"/>
  <c r="AJ92" i="88"/>
  <c r="X92" i="88"/>
  <c r="AU92" i="88"/>
  <c r="AI92" i="88"/>
  <c r="W92" i="88"/>
  <c r="AT92" i="88"/>
  <c r="AH92" i="88"/>
  <c r="V92" i="88"/>
  <c r="AS92" i="88"/>
  <c r="AG92" i="88"/>
  <c r="U92" i="88"/>
  <c r="AR92" i="88"/>
  <c r="AF92" i="88"/>
  <c r="T92" i="88"/>
  <c r="AQ92" i="88"/>
  <c r="AE92" i="88"/>
  <c r="S92" i="88"/>
  <c r="BB92" i="88"/>
  <c r="AP92" i="88"/>
  <c r="AD92" i="88"/>
  <c r="R92" i="88"/>
  <c r="BA92" i="88"/>
  <c r="AO92" i="88"/>
  <c r="AC92" i="88"/>
  <c r="Q92" i="88"/>
  <c r="AY92" i="88"/>
  <c r="AM92" i="88"/>
  <c r="AA92" i="88"/>
  <c r="O92" i="88"/>
  <c r="AZ92" i="88"/>
  <c r="AX92" i="88"/>
  <c r="AL92" i="88"/>
  <c r="Z92" i="88"/>
  <c r="N92" i="88"/>
  <c r="AN92" i="88"/>
  <c r="AB92" i="88"/>
  <c r="P92" i="88"/>
  <c r="AV87" i="88"/>
  <c r="AJ87" i="88"/>
  <c r="AU87" i="88"/>
  <c r="AI87" i="88"/>
  <c r="AT87" i="88"/>
  <c r="AH87" i="88"/>
  <c r="AS87" i="88"/>
  <c r="AG87" i="88"/>
  <c r="I87" i="88"/>
  <c r="AR87" i="88"/>
  <c r="AF87" i="88"/>
  <c r="AQ87" i="88"/>
  <c r="AE87" i="88"/>
  <c r="BB87" i="88"/>
  <c r="AP87" i="88"/>
  <c r="AD87" i="88"/>
  <c r="BA87" i="88"/>
  <c r="AO87" i="88"/>
  <c r="AC87" i="88"/>
  <c r="AZ87" i="88"/>
  <c r="AN87" i="88"/>
  <c r="AX87" i="88"/>
  <c r="AL87" i="88"/>
  <c r="AW87" i="88"/>
  <c r="AK87" i="88"/>
  <c r="AY87" i="88"/>
  <c r="AM87" i="88"/>
  <c r="AQ89" i="88"/>
  <c r="AE89" i="88"/>
  <c r="BB89" i="88"/>
  <c r="AP89" i="88"/>
  <c r="AD89" i="88"/>
  <c r="BA89" i="88"/>
  <c r="AO89" i="88"/>
  <c r="AC89" i="88"/>
  <c r="AZ89" i="88"/>
  <c r="AN89" i="88"/>
  <c r="AY89" i="88"/>
  <c r="AM89" i="88"/>
  <c r="AX89" i="88"/>
  <c r="AL89" i="88"/>
  <c r="AW89" i="88"/>
  <c r="AK89" i="88"/>
  <c r="AV89" i="88"/>
  <c r="AJ89" i="88"/>
  <c r="AU89" i="88"/>
  <c r="AI89" i="88"/>
  <c r="K89" i="88"/>
  <c r="AS89" i="88"/>
  <c r="AG89" i="88"/>
  <c r="AR89" i="88"/>
  <c r="AF89" i="88"/>
  <c r="AH89" i="88"/>
  <c r="AT89" i="88"/>
  <c r="AW101" i="88"/>
  <c r="AK101" i="88"/>
  <c r="Y101" i="88"/>
  <c r="AV101" i="88"/>
  <c r="AJ101" i="88"/>
  <c r="X101" i="88"/>
  <c r="AU101" i="88"/>
  <c r="AI101" i="88"/>
  <c r="W101" i="88"/>
  <c r="AT101" i="88"/>
  <c r="AH101" i="88"/>
  <c r="AS101" i="88"/>
  <c r="AG101" i="88"/>
  <c r="AR101" i="88"/>
  <c r="AF101" i="88"/>
  <c r="AQ101" i="88"/>
  <c r="AE101" i="88"/>
  <c r="BB101" i="88"/>
  <c r="AP101" i="88"/>
  <c r="AD101" i="88"/>
  <c r="BA101" i="88"/>
  <c r="AO101" i="88"/>
  <c r="AC101" i="88"/>
  <c r="AB101" i="88"/>
  <c r="AY101" i="88"/>
  <c r="AM101" i="88"/>
  <c r="AA101" i="88"/>
  <c r="AN101" i="88"/>
  <c r="AX101" i="88"/>
  <c r="AL101" i="88"/>
  <c r="Z101" i="88"/>
  <c r="AZ101" i="88"/>
  <c r="AY88" i="88"/>
  <c r="AM88" i="88"/>
  <c r="AX88" i="88"/>
  <c r="AL88" i="88"/>
  <c r="AW88" i="88"/>
  <c r="AK88" i="88"/>
  <c r="AV88" i="88"/>
  <c r="AJ88" i="88"/>
  <c r="AU88" i="88"/>
  <c r="AI88" i="88"/>
  <c r="AT88" i="88"/>
  <c r="AH88" i="88"/>
  <c r="J88" i="88"/>
  <c r="K88" i="88" s="1"/>
  <c r="AS88" i="88"/>
  <c r="AG88" i="88"/>
  <c r="AR88" i="88"/>
  <c r="AF88" i="88"/>
  <c r="AQ88" i="88"/>
  <c r="AE88" i="88"/>
  <c r="BA88" i="88"/>
  <c r="AO88" i="88"/>
  <c r="AC88" i="88"/>
  <c r="AZ88" i="88"/>
  <c r="AN88" i="88"/>
  <c r="BB88" i="88"/>
  <c r="AP88" i="88"/>
  <c r="AD88" i="88"/>
  <c r="AS93" i="88"/>
  <c r="AG93" i="88"/>
  <c r="U93" i="88"/>
  <c r="AR93" i="88"/>
  <c r="AF93" i="88"/>
  <c r="T93" i="88"/>
  <c r="AQ93" i="88"/>
  <c r="AE93" i="88"/>
  <c r="S93" i="88"/>
  <c r="BB93" i="88"/>
  <c r="AP93" i="88"/>
  <c r="AD93" i="88"/>
  <c r="R93" i="88"/>
  <c r="BA93" i="88"/>
  <c r="AO93" i="88"/>
  <c r="AC93" i="88"/>
  <c r="Q93" i="88"/>
  <c r="AZ93" i="88"/>
  <c r="AN93" i="88"/>
  <c r="AB93" i="88"/>
  <c r="P93" i="88"/>
  <c r="AY93" i="88"/>
  <c r="AM93" i="88"/>
  <c r="AA93" i="88"/>
  <c r="O93" i="88"/>
  <c r="AX93" i="88"/>
  <c r="AL93" i="88"/>
  <c r="Z93" i="88"/>
  <c r="AW93" i="88"/>
  <c r="AK93" i="88"/>
  <c r="Y93" i="88"/>
  <c r="X93" i="88"/>
  <c r="AU93" i="88"/>
  <c r="AI93" i="88"/>
  <c r="W93" i="88"/>
  <c r="AV93" i="88"/>
  <c r="AT93" i="88"/>
  <c r="AH93" i="88"/>
  <c r="V93" i="88"/>
  <c r="AJ93" i="88"/>
  <c r="AS85" i="88"/>
  <c r="AG85" i="88"/>
  <c r="AR85" i="88"/>
  <c r="AF85" i="88"/>
  <c r="AQ85" i="88"/>
  <c r="AE85" i="88"/>
  <c r="G85" i="88"/>
  <c r="BB85" i="88"/>
  <c r="AP85" i="88"/>
  <c r="AD85" i="88"/>
  <c r="BA85" i="88"/>
  <c r="AO85" i="88"/>
  <c r="AC85" i="88"/>
  <c r="AZ85" i="88"/>
  <c r="AN85" i="88"/>
  <c r="AY85" i="88"/>
  <c r="AM85" i="88"/>
  <c r="AX85" i="88"/>
  <c r="AL85" i="88"/>
  <c r="AW85" i="88"/>
  <c r="AK85" i="88"/>
  <c r="AU85" i="88"/>
  <c r="AI85" i="88"/>
  <c r="AT85" i="88"/>
  <c r="AH85" i="88"/>
  <c r="AV85" i="88"/>
  <c r="AJ85" i="88"/>
  <c r="BB99" i="88"/>
  <c r="AP99" i="88"/>
  <c r="AD99" i="88"/>
  <c r="BA99" i="88"/>
  <c r="AO99" i="88"/>
  <c r="AC99" i="88"/>
  <c r="AZ99" i="88"/>
  <c r="AN99" i="88"/>
  <c r="AB99" i="88"/>
  <c r="AY99" i="88"/>
  <c r="AM99" i="88"/>
  <c r="AA99" i="88"/>
  <c r="AX99" i="88"/>
  <c r="AL99" i="88"/>
  <c r="Z99" i="88"/>
  <c r="AW99" i="88"/>
  <c r="AK99" i="88"/>
  <c r="Y99" i="88"/>
  <c r="AV99" i="88"/>
  <c r="AJ99" i="88"/>
  <c r="X99" i="88"/>
  <c r="AU99" i="88"/>
  <c r="AI99" i="88"/>
  <c r="W99" i="88"/>
  <c r="AT99" i="88"/>
  <c r="AH99" i="88"/>
  <c r="V99" i="88"/>
  <c r="AR99" i="88"/>
  <c r="AF99" i="88"/>
  <c r="AQ99" i="88"/>
  <c r="AE99" i="88"/>
  <c r="AG99" i="88"/>
  <c r="AS99" i="88"/>
  <c r="U99" i="88"/>
  <c r="BB102" i="88"/>
  <c r="AP102" i="88"/>
  <c r="AD102" i="88"/>
  <c r="BA102" i="88"/>
  <c r="AO102" i="88"/>
  <c r="AC102" i="88"/>
  <c r="AZ102" i="88"/>
  <c r="AN102" i="88"/>
  <c r="AB102" i="88"/>
  <c r="AY102" i="88"/>
  <c r="AM102" i="88"/>
  <c r="AA102" i="88"/>
  <c r="AX102" i="88"/>
  <c r="AL102" i="88"/>
  <c r="Z102" i="88"/>
  <c r="AW102" i="88"/>
  <c r="AK102" i="88"/>
  <c r="Y102" i="88"/>
  <c r="AV102" i="88"/>
  <c r="AJ102" i="88"/>
  <c r="X102" i="88"/>
  <c r="AU102" i="88"/>
  <c r="AI102" i="88"/>
  <c r="AT102" i="88"/>
  <c r="AH102" i="88"/>
  <c r="AG102" i="88"/>
  <c r="AR102" i="88"/>
  <c r="AF102" i="88"/>
  <c r="AS102" i="88"/>
  <c r="AQ102" i="88"/>
  <c r="AE102" i="88"/>
  <c r="AV106" i="88"/>
  <c r="AJ106" i="88"/>
  <c r="AU106" i="88"/>
  <c r="AI106" i="88"/>
  <c r="AT106" i="88"/>
  <c r="AH106" i="88"/>
  <c r="AS106" i="88"/>
  <c r="AG106" i="88"/>
  <c r="AR106" i="88"/>
  <c r="AF106" i="88"/>
  <c r="AQ106" i="88"/>
  <c r="AE106" i="88"/>
  <c r="BB106" i="88"/>
  <c r="AP106" i="88"/>
  <c r="AD106" i="88"/>
  <c r="BA106" i="88"/>
  <c r="AO106" i="88"/>
  <c r="AC106" i="88"/>
  <c r="AZ106" i="88"/>
  <c r="AN106" i="88"/>
  <c r="AB106" i="88"/>
  <c r="AX106" i="88"/>
  <c r="AL106" i="88"/>
  <c r="AY106" i="88"/>
  <c r="AW106" i="88"/>
  <c r="AK106" i="88"/>
  <c r="AM106" i="88"/>
  <c r="O83" i="88"/>
  <c r="BB94" i="88"/>
  <c r="AP94" i="88"/>
  <c r="AD94" i="88"/>
  <c r="R94" i="88"/>
  <c r="BA94" i="88"/>
  <c r="AO94" i="88"/>
  <c r="AC94" i="88"/>
  <c r="Q94" i="88"/>
  <c r="AZ94" i="88"/>
  <c r="AN94" i="88"/>
  <c r="AB94" i="88"/>
  <c r="P94" i="88"/>
  <c r="AY94" i="88"/>
  <c r="AM94" i="88"/>
  <c r="AA94" i="88"/>
  <c r="AX94" i="88"/>
  <c r="AL94" i="88"/>
  <c r="Z94" i="88"/>
  <c r="AW94" i="88"/>
  <c r="AK94" i="88"/>
  <c r="Y94" i="88"/>
  <c r="AV94" i="88"/>
  <c r="AJ94" i="88"/>
  <c r="X94" i="88"/>
  <c r="AU94" i="88"/>
  <c r="AI94" i="88"/>
  <c r="W94" i="88"/>
  <c r="AT94" i="88"/>
  <c r="AH94" i="88"/>
  <c r="V94" i="88"/>
  <c r="AS94" i="88"/>
  <c r="U94" i="88"/>
  <c r="AR94" i="88"/>
  <c r="AF94" i="88"/>
  <c r="T94" i="88"/>
  <c r="AQ94" i="88"/>
  <c r="AE94" i="88"/>
  <c r="S94" i="88"/>
  <c r="AG94" i="88"/>
  <c r="BB91" i="88"/>
  <c r="AP91" i="88"/>
  <c r="AD91" i="88"/>
  <c r="BA91" i="88"/>
  <c r="AO91" i="88"/>
  <c r="AC91" i="88"/>
  <c r="AZ91" i="88"/>
  <c r="AN91" i="88"/>
  <c r="AY91" i="88"/>
  <c r="AM91" i="88"/>
  <c r="AX91" i="88"/>
  <c r="AL91" i="88"/>
  <c r="AW91" i="88"/>
  <c r="AK91" i="88"/>
  <c r="M91" i="88"/>
  <c r="AV91" i="88"/>
  <c r="AJ91" i="88"/>
  <c r="AU91" i="88"/>
  <c r="AI91" i="88"/>
  <c r="AT91" i="88"/>
  <c r="AH91" i="88"/>
  <c r="AR91" i="88"/>
  <c r="AF91" i="88"/>
  <c r="AQ91" i="88"/>
  <c r="AE91" i="88"/>
  <c r="AS91" i="88"/>
  <c r="AG91" i="88"/>
  <c r="AV90" i="88"/>
  <c r="AJ90" i="88"/>
  <c r="L90" i="88"/>
  <c r="AU90" i="88"/>
  <c r="AI90" i="88"/>
  <c r="AT90" i="88"/>
  <c r="AH90" i="88"/>
  <c r="AS90" i="88"/>
  <c r="AG90" i="88"/>
  <c r="AR90" i="88"/>
  <c r="AF90" i="88"/>
  <c r="AQ90" i="88"/>
  <c r="AE90" i="88"/>
  <c r="BB90" i="88"/>
  <c r="AP90" i="88"/>
  <c r="AD90" i="88"/>
  <c r="BA90" i="88"/>
  <c r="AO90" i="88"/>
  <c r="AC90" i="88"/>
  <c r="AZ90" i="88"/>
  <c r="AN90" i="88"/>
  <c r="AX90" i="88"/>
  <c r="AL90" i="88"/>
  <c r="AW90" i="88"/>
  <c r="AK90" i="88"/>
  <c r="AY90" i="88"/>
  <c r="AM90" i="88"/>
  <c r="AT86" i="88"/>
  <c r="AH86" i="88"/>
  <c r="AS86" i="88"/>
  <c r="AG86" i="88"/>
  <c r="AR86" i="88"/>
  <c r="AF86" i="88"/>
  <c r="H86" i="88"/>
  <c r="AQ86" i="88"/>
  <c r="AE86" i="88"/>
  <c r="BB86" i="88"/>
  <c r="AP86" i="88"/>
  <c r="AD86" i="88"/>
  <c r="BA86" i="88"/>
  <c r="AO86" i="88"/>
  <c r="AC86" i="88"/>
  <c r="AZ86" i="88"/>
  <c r="AN86" i="88"/>
  <c r="AY86" i="88"/>
  <c r="AM86" i="88"/>
  <c r="AX86" i="88"/>
  <c r="AL86" i="88"/>
  <c r="AV86" i="88"/>
  <c r="AJ86" i="88"/>
  <c r="AU86" i="88"/>
  <c r="AI86" i="88"/>
  <c r="AW86" i="88"/>
  <c r="AK86" i="88"/>
  <c r="AZ98" i="88"/>
  <c r="AN98" i="88"/>
  <c r="AB98" i="88"/>
  <c r="AY98" i="88"/>
  <c r="AM98" i="88"/>
  <c r="AA98" i="88"/>
  <c r="AX98" i="88"/>
  <c r="AL98" i="88"/>
  <c r="Z98" i="88"/>
  <c r="AW98" i="88"/>
  <c r="AK98" i="88"/>
  <c r="Y98" i="88"/>
  <c r="AV98" i="88"/>
  <c r="AJ98" i="88"/>
  <c r="X98" i="88"/>
  <c r="AU98" i="88"/>
  <c r="AI98" i="88"/>
  <c r="W98" i="88"/>
  <c r="AT98" i="88"/>
  <c r="AH98" i="88"/>
  <c r="V98" i="88"/>
  <c r="AS98" i="88"/>
  <c r="AG98" i="88"/>
  <c r="U98" i="88"/>
  <c r="AR98" i="88"/>
  <c r="AF98" i="88"/>
  <c r="T98" i="88"/>
  <c r="BB98" i="88"/>
  <c r="AP98" i="88"/>
  <c r="AD98" i="88"/>
  <c r="BA98" i="88"/>
  <c r="AO98" i="88"/>
  <c r="AC98" i="88"/>
  <c r="AQ98" i="88"/>
  <c r="AE98" i="88"/>
  <c r="X83" i="88"/>
  <c r="AS84" i="88"/>
  <c r="AG84" i="88"/>
  <c r="AR84" i="88"/>
  <c r="AF84" i="88"/>
  <c r="AQ84" i="88"/>
  <c r="AE84" i="88"/>
  <c r="BB84" i="88"/>
  <c r="AP84" i="88"/>
  <c r="AD84" i="88"/>
  <c r="F84" i="88"/>
  <c r="BA84" i="88"/>
  <c r="AO84" i="88"/>
  <c r="AC84" i="88"/>
  <c r="AZ84" i="88"/>
  <c r="AN84" i="88"/>
  <c r="AY84" i="88"/>
  <c r="AM84" i="88"/>
  <c r="AX84" i="88"/>
  <c r="AL84" i="88"/>
  <c r="AW84" i="88"/>
  <c r="AK84" i="88"/>
  <c r="AU84" i="88"/>
  <c r="AI84" i="88"/>
  <c r="AT84" i="88"/>
  <c r="AH84" i="88"/>
  <c r="AV84" i="88"/>
  <c r="AJ84" i="88"/>
  <c r="AY97" i="88"/>
  <c r="AM97" i="88"/>
  <c r="AA97" i="88"/>
  <c r="AX97" i="88"/>
  <c r="AL97" i="88"/>
  <c r="Z97" i="88"/>
  <c r="AW97" i="88"/>
  <c r="AK97" i="88"/>
  <c r="Y97" i="88"/>
  <c r="AV97" i="88"/>
  <c r="AJ97" i="88"/>
  <c r="X97" i="88"/>
  <c r="AU97" i="88"/>
  <c r="AI97" i="88"/>
  <c r="W97" i="88"/>
  <c r="AT97" i="88"/>
  <c r="AH97" i="88"/>
  <c r="V97" i="88"/>
  <c r="AS97" i="88"/>
  <c r="AG97" i="88"/>
  <c r="U97" i="88"/>
  <c r="AR97" i="88"/>
  <c r="AF97" i="88"/>
  <c r="T97" i="88"/>
  <c r="AQ97" i="88"/>
  <c r="AE97" i="88"/>
  <c r="S97" i="88"/>
  <c r="BB97" i="88"/>
  <c r="BA97" i="88"/>
  <c r="AO97" i="88"/>
  <c r="AC97" i="88"/>
  <c r="AZ97" i="88"/>
  <c r="AN97" i="88"/>
  <c r="AB97" i="88"/>
  <c r="AP97" i="88"/>
  <c r="AD97" i="88"/>
  <c r="AY96" i="88"/>
  <c r="AM96" i="88"/>
  <c r="AA96" i="88"/>
  <c r="AX96" i="88"/>
  <c r="AL96" i="88"/>
  <c r="Z96" i="88"/>
  <c r="AW96" i="88"/>
  <c r="AK96" i="88"/>
  <c r="Y96" i="88"/>
  <c r="AV96" i="88"/>
  <c r="AJ96" i="88"/>
  <c r="X96" i="88"/>
  <c r="AU96" i="88"/>
  <c r="AI96" i="88"/>
  <c r="W96" i="88"/>
  <c r="AT96" i="88"/>
  <c r="AH96" i="88"/>
  <c r="V96" i="88"/>
  <c r="AS96" i="88"/>
  <c r="AG96" i="88"/>
  <c r="U96" i="88"/>
  <c r="AR96" i="88"/>
  <c r="AF96" i="88"/>
  <c r="T96" i="88"/>
  <c r="AQ96" i="88"/>
  <c r="AE96" i="88"/>
  <c r="S96" i="88"/>
  <c r="BA96" i="88"/>
  <c r="AO96" i="88"/>
  <c r="AC96" i="88"/>
  <c r="BB96" i="88"/>
  <c r="AZ96" i="88"/>
  <c r="AN96" i="88"/>
  <c r="AB96" i="88"/>
  <c r="AD96" i="88"/>
  <c r="R96" i="88"/>
  <c r="AP96" i="88"/>
  <c r="E130" i="72"/>
  <c r="E132" i="72" s="1"/>
  <c r="E133" i="72" s="1"/>
  <c r="E190" i="72" s="1"/>
  <c r="F19" i="2"/>
  <c r="G19" i="2"/>
  <c r="F18" i="2"/>
  <c r="G18" i="2"/>
  <c r="F17" i="2"/>
  <c r="G17" i="2"/>
  <c r="F16" i="2"/>
  <c r="G16" i="2"/>
  <c r="F15" i="2"/>
  <c r="G15" i="2"/>
  <c r="F14" i="2"/>
  <c r="G14" i="2"/>
  <c r="F13" i="2"/>
  <c r="G13" i="2"/>
  <c r="P83" i="88"/>
  <c r="P134" i="88" s="1"/>
  <c r="Z83" i="88"/>
  <c r="Z134" i="88" s="1"/>
  <c r="M83" i="88"/>
  <c r="M134" i="88" s="1"/>
  <c r="AA83" i="88"/>
  <c r="J83" i="88"/>
  <c r="U83" i="88"/>
  <c r="U134" i="88" s="1"/>
  <c r="N83" i="88"/>
  <c r="N134" i="88" s="1"/>
  <c r="Y83" i="88"/>
  <c r="I83" i="88"/>
  <c r="Q83" i="88"/>
  <c r="G129" i="71"/>
  <c r="G131" i="71" s="1"/>
  <c r="F130" i="71"/>
  <c r="F132" i="71" s="1"/>
  <c r="F133" i="71" s="1"/>
  <c r="E133" i="68"/>
  <c r="E190" i="68" s="1"/>
  <c r="F129" i="68"/>
  <c r="F131" i="68" s="1"/>
  <c r="B27" i="73"/>
  <c r="D27" i="88"/>
  <c r="AC134" i="67"/>
  <c r="E134" i="73"/>
  <c r="AO134" i="68"/>
  <c r="AQ134" i="70"/>
  <c r="S192" i="68"/>
  <c r="M192" i="71"/>
  <c r="G192" i="73"/>
  <c r="V192" i="68"/>
  <c r="AR192" i="69"/>
  <c r="T192" i="70"/>
  <c r="G192" i="67"/>
  <c r="AN192" i="67"/>
  <c r="F192" i="71"/>
  <c r="AQ192" i="67"/>
  <c r="U192" i="71"/>
  <c r="Z192" i="68"/>
  <c r="AM192" i="72"/>
  <c r="J192" i="67"/>
  <c r="L192" i="69"/>
  <c r="AG192" i="75"/>
  <c r="AA192" i="67"/>
  <c r="M192" i="70"/>
  <c r="L192" i="68"/>
  <c r="AC192" i="69"/>
  <c r="AT192" i="70"/>
  <c r="P192" i="72"/>
  <c r="AG192" i="73"/>
  <c r="AY192" i="75"/>
  <c r="V192" i="69"/>
  <c r="AM192" i="70"/>
  <c r="I192" i="72"/>
  <c r="Z192" i="73"/>
  <c r="AR192" i="75"/>
  <c r="X192" i="70"/>
  <c r="AO192" i="71"/>
  <c r="K192" i="73"/>
  <c r="U192" i="75"/>
  <c r="W192" i="68"/>
  <c r="AN192" i="69"/>
  <c r="J192" i="71"/>
  <c r="AA192" i="72"/>
  <c r="AR192" i="73"/>
  <c r="AM192" i="67"/>
  <c r="I192" i="69"/>
  <c r="Z192" i="70"/>
  <c r="AQ192" i="71"/>
  <c r="M192" i="73"/>
  <c r="AE192" i="75"/>
  <c r="AY192" i="70"/>
  <c r="U192" i="72"/>
  <c r="AL192" i="73"/>
  <c r="BA192" i="68"/>
  <c r="S192" i="69"/>
  <c r="Z192" i="69"/>
  <c r="T192" i="67"/>
  <c r="AK192" i="71"/>
  <c r="W192" i="67"/>
  <c r="AT192" i="71"/>
  <c r="AD192" i="67"/>
  <c r="AX192" i="67"/>
  <c r="AL192" i="71"/>
  <c r="I192" i="68"/>
  <c r="F192" i="72"/>
  <c r="AP192" i="68"/>
  <c r="X192" i="73"/>
  <c r="R192" i="67"/>
  <c r="AI192" i="69"/>
  <c r="AJ192" i="67"/>
  <c r="AS192" i="70"/>
  <c r="T192" i="68"/>
  <c r="AK192" i="69"/>
  <c r="G192" i="71"/>
  <c r="X192" i="72"/>
  <c r="AO192" i="73"/>
  <c r="M192" i="68"/>
  <c r="AD192" i="69"/>
  <c r="AU192" i="70"/>
  <c r="Q192" i="72"/>
  <c r="AH192" i="73"/>
  <c r="O192" i="69"/>
  <c r="AF192" i="70"/>
  <c r="AW192" i="71"/>
  <c r="S192" i="73"/>
  <c r="AC192" i="75"/>
  <c r="AE192" i="68"/>
  <c r="AV192" i="69"/>
  <c r="R192" i="71"/>
  <c r="AI192" i="72"/>
  <c r="F192" i="75"/>
  <c r="AU192" i="67"/>
  <c r="Q192" i="69"/>
  <c r="AH192" i="70"/>
  <c r="AY192" i="71"/>
  <c r="U192" i="73"/>
  <c r="AM192" i="75"/>
  <c r="L192" i="71"/>
  <c r="AC192" i="72"/>
  <c r="AT192" i="73"/>
  <c r="AZ192" i="68"/>
  <c r="AP192" i="67"/>
  <c r="P192" i="73"/>
  <c r="AU192" i="73"/>
  <c r="Q192" i="68"/>
  <c r="R192" i="68"/>
  <c r="W192" i="72"/>
  <c r="Y192" i="68"/>
  <c r="AL192" i="72"/>
  <c r="F27" i="67"/>
  <c r="I192" i="67"/>
  <c r="K192" i="69"/>
  <c r="Z192" i="75"/>
  <c r="Z192" i="67"/>
  <c r="L192" i="70"/>
  <c r="AV192" i="67"/>
  <c r="AD192" i="71"/>
  <c r="AB192" i="68"/>
  <c r="AS192" i="69"/>
  <c r="O192" i="71"/>
  <c r="AF192" i="72"/>
  <c r="AW192" i="73"/>
  <c r="U192" i="68"/>
  <c r="AL192" i="69"/>
  <c r="H192" i="71"/>
  <c r="Y192" i="72"/>
  <c r="AP192" i="73"/>
  <c r="W192" i="69"/>
  <c r="AN192" i="70"/>
  <c r="J192" i="72"/>
  <c r="AA192" i="73"/>
  <c r="AK192" i="75"/>
  <c r="AM192" i="68"/>
  <c r="I192" i="70"/>
  <c r="Z192" i="71"/>
  <c r="AQ192" i="72"/>
  <c r="N192" i="75"/>
  <c r="H192" i="68"/>
  <c r="Y192" i="69"/>
  <c r="AP192" i="70"/>
  <c r="L192" i="72"/>
  <c r="AC192" i="73"/>
  <c r="AU192" i="75"/>
  <c r="T192" i="71"/>
  <c r="AK192" i="72"/>
  <c r="E27" i="75"/>
  <c r="H192" i="75"/>
  <c r="L192" i="67"/>
  <c r="AF192" i="67"/>
  <c r="AE192" i="72"/>
  <c r="AI192" i="68"/>
  <c r="Q192" i="75"/>
  <c r="AW192" i="68"/>
  <c r="AO192" i="75"/>
  <c r="G192" i="69"/>
  <c r="AH192" i="68"/>
  <c r="H192" i="73"/>
  <c r="AO192" i="68"/>
  <c r="W192" i="73"/>
  <c r="Q192" i="67"/>
  <c r="AH192" i="69"/>
  <c r="AI192" i="67"/>
  <c r="AR192" i="70"/>
  <c r="N192" i="68"/>
  <c r="O192" i="72"/>
  <c r="AJ192" i="68"/>
  <c r="F192" i="70"/>
  <c r="W192" i="71"/>
  <c r="AN192" i="72"/>
  <c r="K192" i="75"/>
  <c r="AC192" i="68"/>
  <c r="AT192" i="69"/>
  <c r="P192" i="71"/>
  <c r="AG192" i="72"/>
  <c r="AX192" i="73"/>
  <c r="AE192" i="69"/>
  <c r="AV192" i="70"/>
  <c r="R192" i="72"/>
  <c r="AI192" i="73"/>
  <c r="AS192" i="75"/>
  <c r="AU192" i="68"/>
  <c r="Q192" i="70"/>
  <c r="AH192" i="71"/>
  <c r="AY192" i="72"/>
  <c r="V192" i="75"/>
  <c r="P192" i="68"/>
  <c r="AG192" i="69"/>
  <c r="AX192" i="70"/>
  <c r="T192" i="72"/>
  <c r="AK192" i="73"/>
  <c r="K192" i="70"/>
  <c r="AB192" i="71"/>
  <c r="AS192" i="72"/>
  <c r="P192" i="75"/>
  <c r="AG192" i="68"/>
  <c r="AC192" i="70"/>
  <c r="AD192" i="72"/>
  <c r="AP192" i="69"/>
  <c r="AX192" i="69"/>
  <c r="F192" i="67"/>
  <c r="AB192" i="70"/>
  <c r="AX192" i="68"/>
  <c r="AN192" i="73"/>
  <c r="H192" i="67"/>
  <c r="J192" i="69"/>
  <c r="Y192" i="75"/>
  <c r="Y192" i="67"/>
  <c r="AS192" i="67"/>
  <c r="AC192" i="71"/>
  <c r="AD192" i="68"/>
  <c r="AU192" i="72"/>
  <c r="AR192" i="68"/>
  <c r="N192" i="70"/>
  <c r="AE192" i="71"/>
  <c r="AV192" i="72"/>
  <c r="S192" i="75"/>
  <c r="AK192" i="68"/>
  <c r="G192" i="70"/>
  <c r="X192" i="71"/>
  <c r="AO192" i="72"/>
  <c r="L192" i="75"/>
  <c r="AM192" i="69"/>
  <c r="I192" i="71"/>
  <c r="Z192" i="72"/>
  <c r="AQ192" i="73"/>
  <c r="AL192" i="67"/>
  <c r="H192" i="69"/>
  <c r="Y192" i="70"/>
  <c r="AP192" i="71"/>
  <c r="L192" i="73"/>
  <c r="AD192" i="75"/>
  <c r="X192" i="68"/>
  <c r="AO192" i="69"/>
  <c r="K192" i="71"/>
  <c r="AB192" i="72"/>
  <c r="AS192" i="73"/>
  <c r="S192" i="70"/>
  <c r="AJ192" i="71"/>
  <c r="F192" i="73"/>
  <c r="X192" i="75"/>
  <c r="AX192" i="75"/>
  <c r="N192" i="71"/>
  <c r="V192" i="67"/>
  <c r="AS192" i="71"/>
  <c r="AB192" i="67"/>
  <c r="V192" i="72"/>
  <c r="M192" i="67"/>
  <c r="T192" i="69"/>
  <c r="G27" i="75"/>
  <c r="J192" i="75"/>
  <c r="P192" i="67"/>
  <c r="AB134" i="69"/>
  <c r="AB192" i="69"/>
  <c r="AH192" i="67"/>
  <c r="AK192" i="70"/>
  <c r="K192" i="68"/>
  <c r="N192" i="72"/>
  <c r="AT192" i="68"/>
  <c r="AF192" i="73"/>
  <c r="V192" i="70"/>
  <c r="AM192" i="71"/>
  <c r="I192" i="73"/>
  <c r="AA192" i="75"/>
  <c r="AS192" i="68"/>
  <c r="O192" i="70"/>
  <c r="AF192" i="71"/>
  <c r="AW192" i="72"/>
  <c r="T192" i="75"/>
  <c r="AU192" i="69"/>
  <c r="Q192" i="71"/>
  <c r="AH192" i="72"/>
  <c r="AY192" i="73"/>
  <c r="AT192" i="67"/>
  <c r="P192" i="69"/>
  <c r="AG192" i="70"/>
  <c r="AX192" i="71"/>
  <c r="T192" i="73"/>
  <c r="AL192" i="75"/>
  <c r="AF192" i="68"/>
  <c r="AW192" i="69"/>
  <c r="S192" i="71"/>
  <c r="AJ192" i="72"/>
  <c r="G192" i="75"/>
  <c r="AA192" i="70"/>
  <c r="AR192" i="71"/>
  <c r="N192" i="73"/>
  <c r="AF192" i="75"/>
  <c r="B27" i="68"/>
  <c r="N192" i="67"/>
  <c r="BA192" i="67"/>
  <c r="O192" i="73"/>
  <c r="AW192" i="67"/>
  <c r="AM192" i="73"/>
  <c r="F192" i="68"/>
  <c r="AV134" i="73"/>
  <c r="AV192" i="73"/>
  <c r="BB192" i="67"/>
  <c r="U192" i="67"/>
  <c r="AQ192" i="69"/>
  <c r="AP192" i="75"/>
  <c r="X192" i="67"/>
  <c r="AY192" i="69"/>
  <c r="AR192" i="67"/>
  <c r="V192" i="71"/>
  <c r="AA192" i="68"/>
  <c r="AT192" i="72"/>
  <c r="K192" i="67"/>
  <c r="R192" i="69"/>
  <c r="AH192" i="75"/>
  <c r="M192" i="69"/>
  <c r="AD192" i="70"/>
  <c r="AU192" i="71"/>
  <c r="Q192" i="73"/>
  <c r="AI192" i="75"/>
  <c r="F192" i="69"/>
  <c r="W192" i="70"/>
  <c r="AN192" i="71"/>
  <c r="G27" i="73"/>
  <c r="J192" i="73"/>
  <c r="AB192" i="75"/>
  <c r="H192" i="70"/>
  <c r="Y192" i="71"/>
  <c r="AP192" i="72"/>
  <c r="G192" i="68"/>
  <c r="X192" i="69"/>
  <c r="AO192" i="70"/>
  <c r="K192" i="72"/>
  <c r="AB192" i="73"/>
  <c r="AT192" i="75"/>
  <c r="AN192" i="68"/>
  <c r="J192" i="70"/>
  <c r="AA192" i="71"/>
  <c r="AR192" i="72"/>
  <c r="O192" i="75"/>
  <c r="AI192" i="70"/>
  <c r="V192" i="73"/>
  <c r="AN192" i="75"/>
  <c r="AA192" i="69"/>
  <c r="O192" i="67"/>
  <c r="AO192" i="67"/>
  <c r="AK192" i="67"/>
  <c r="I192" i="75"/>
  <c r="AL192" i="68"/>
  <c r="R192" i="75"/>
  <c r="AY192" i="68"/>
  <c r="AW192" i="75"/>
  <c r="AC192" i="67"/>
  <c r="U192" i="70"/>
  <c r="AG192" i="67"/>
  <c r="AJ192" i="70"/>
  <c r="J192" i="68"/>
  <c r="G192" i="72"/>
  <c r="AQ192" i="68"/>
  <c r="AE192" i="73"/>
  <c r="AZ192" i="67"/>
  <c r="S192" i="67"/>
  <c r="AJ192" i="69"/>
  <c r="AY192" i="67"/>
  <c r="U192" i="69"/>
  <c r="AL192" i="70"/>
  <c r="H192" i="72"/>
  <c r="Y192" i="73"/>
  <c r="AQ192" i="75"/>
  <c r="N192" i="69"/>
  <c r="AE192" i="70"/>
  <c r="AV192" i="71"/>
  <c r="R192" i="73"/>
  <c r="AJ192" i="75"/>
  <c r="P192" i="70"/>
  <c r="AG192" i="71"/>
  <c r="AX192" i="72"/>
  <c r="M192" i="75"/>
  <c r="O192" i="68"/>
  <c r="AF192" i="69"/>
  <c r="AW192" i="70"/>
  <c r="S192" i="72"/>
  <c r="AJ192" i="73"/>
  <c r="AE192" i="67"/>
  <c r="AV192" i="68"/>
  <c r="R192" i="70"/>
  <c r="AI192" i="71"/>
  <c r="W192" i="75"/>
  <c r="AQ192" i="70"/>
  <c r="G27" i="72"/>
  <c r="M192" i="72"/>
  <c r="AD192" i="73"/>
  <c r="AV192" i="75"/>
  <c r="BB192" i="68"/>
  <c r="B27" i="88"/>
  <c r="AR134" i="88"/>
  <c r="AN134" i="88"/>
  <c r="G27" i="88"/>
  <c r="BB134" i="88"/>
  <c r="T134" i="88"/>
  <c r="M192" i="88"/>
  <c r="AV134" i="88"/>
  <c r="H192" i="88"/>
  <c r="AJ192" i="88"/>
  <c r="AJ191" i="88"/>
  <c r="E27" i="69"/>
  <c r="AQ134" i="69"/>
  <c r="B27" i="69"/>
  <c r="K134" i="67"/>
  <c r="J134" i="69"/>
  <c r="C27" i="68"/>
  <c r="E27" i="67"/>
  <c r="AJ134" i="72"/>
  <c r="S134" i="67"/>
  <c r="AI134" i="69"/>
  <c r="L134" i="69"/>
  <c r="F27" i="73"/>
  <c r="U134" i="72"/>
  <c r="G27" i="69"/>
  <c r="G27" i="68"/>
  <c r="AR134" i="72"/>
  <c r="G27" i="70"/>
  <c r="C27" i="69"/>
  <c r="AY134" i="70"/>
  <c r="D27" i="69"/>
  <c r="N134" i="67"/>
  <c r="G27" i="67"/>
  <c r="V134" i="67"/>
  <c r="AH134" i="69"/>
  <c r="AJ134" i="69"/>
  <c r="G27" i="71"/>
  <c r="AS134" i="75"/>
  <c r="I134" i="72"/>
  <c r="AL134" i="67"/>
  <c r="V134" i="88"/>
  <c r="AJ198" i="88"/>
  <c r="AJ197" i="88"/>
  <c r="G128" i="75"/>
  <c r="H128" i="75"/>
  <c r="AB14" i="2" a="1"/>
  <c r="AB14" i="2" s="1"/>
  <c r="AA14" i="2" a="1"/>
  <c r="AA14" i="2" s="1"/>
  <c r="AB18" i="2" a="1"/>
  <c r="AB18" i="2" s="1"/>
  <c r="AA18" i="2" a="1"/>
  <c r="AA18" i="2" s="1"/>
  <c r="AB19" i="2" a="1"/>
  <c r="AB19" i="2" s="1"/>
  <c r="AA19" i="2" a="1"/>
  <c r="AA19" i="2" s="1"/>
  <c r="AB16" i="2" a="1"/>
  <c r="AB16" i="2" s="1"/>
  <c r="AA16" i="2" a="1"/>
  <c r="AA16" i="2" s="1"/>
  <c r="AB13" i="2" a="1"/>
  <c r="AB13" i="2" s="1"/>
  <c r="AA13" i="2" a="1"/>
  <c r="AA13" i="2" s="1"/>
  <c r="AB15" i="2" a="1"/>
  <c r="AB15" i="2" s="1"/>
  <c r="AA15" i="2" a="1"/>
  <c r="AA15" i="2" s="1"/>
  <c r="AB17" i="2" a="1"/>
  <c r="AB17" i="2" s="1"/>
  <c r="AA17" i="2" a="1"/>
  <c r="AA17" i="2" s="1"/>
  <c r="U14" i="2" a="1"/>
  <c r="U14" i="2" s="1"/>
  <c r="T14" i="2" a="1"/>
  <c r="T14" i="2" s="1"/>
  <c r="U18" i="2" a="1"/>
  <c r="U18" i="2" s="1"/>
  <c r="T18" i="2" a="1"/>
  <c r="T18" i="2" s="1"/>
  <c r="U19" i="2" a="1"/>
  <c r="U19" i="2" s="1"/>
  <c r="T19" i="2" a="1"/>
  <c r="T19" i="2" s="1"/>
  <c r="U16" i="2" a="1"/>
  <c r="U16" i="2" s="1"/>
  <c r="T16" i="2" a="1"/>
  <c r="T16" i="2" s="1"/>
  <c r="U13" i="2" a="1"/>
  <c r="U13" i="2" s="1"/>
  <c r="T13" i="2" a="1"/>
  <c r="T13" i="2" s="1"/>
  <c r="U15" i="2" a="1"/>
  <c r="U15" i="2" s="1"/>
  <c r="T15" i="2" a="1"/>
  <c r="T15" i="2" s="1"/>
  <c r="U17" i="2" a="1"/>
  <c r="U17" i="2" s="1"/>
  <c r="T17" i="2" a="1"/>
  <c r="T17" i="2" s="1"/>
  <c r="N19" i="2" a="1"/>
  <c r="N19" i="2" s="1"/>
  <c r="M19" i="2" a="1"/>
  <c r="M19" i="2" s="1"/>
  <c r="N16" i="2" a="1"/>
  <c r="N16" i="2" s="1"/>
  <c r="M16" i="2" a="1"/>
  <c r="M16" i="2" s="1"/>
  <c r="N14" i="2" a="1"/>
  <c r="N14" i="2" s="1"/>
  <c r="M14" i="2" a="1"/>
  <c r="M14" i="2" s="1"/>
  <c r="N13" i="2" a="1"/>
  <c r="N13" i="2" s="1"/>
  <c r="M13" i="2" a="1"/>
  <c r="M13" i="2" s="1"/>
  <c r="N18" i="2" a="1"/>
  <c r="N18" i="2" s="1"/>
  <c r="M18" i="2" a="1"/>
  <c r="M18" i="2" s="1"/>
  <c r="N15" i="2" a="1"/>
  <c r="N15" i="2" s="1"/>
  <c r="M15" i="2" a="1"/>
  <c r="M15" i="2" s="1"/>
  <c r="N17" i="2" a="1"/>
  <c r="N17" i="2" s="1"/>
  <c r="M17" i="2" a="1"/>
  <c r="M17" i="2" s="1"/>
  <c r="F131" i="72"/>
  <c r="F130" i="72" s="1"/>
  <c r="F132" i="72" s="1"/>
  <c r="AP134" i="69"/>
  <c r="R134" i="67"/>
  <c r="J134" i="67"/>
  <c r="I128" i="73"/>
  <c r="H128" i="73"/>
  <c r="G128" i="72"/>
  <c r="G128" i="73"/>
  <c r="AF134" i="75"/>
  <c r="AN134" i="75"/>
  <c r="AP134" i="75"/>
  <c r="AZ134" i="75"/>
  <c r="AK134" i="75"/>
  <c r="AB134" i="75"/>
  <c r="AM134" i="75"/>
  <c r="AW134" i="75"/>
  <c r="I134" i="75"/>
  <c r="AV134" i="75"/>
  <c r="AR134" i="75"/>
  <c r="O134" i="75"/>
  <c r="N134" i="75"/>
  <c r="AJ134" i="75"/>
  <c r="AL134" i="75"/>
  <c r="J128" i="75"/>
  <c r="AE134" i="75"/>
  <c r="S134" i="75"/>
  <c r="F129" i="75"/>
  <c r="E130" i="75"/>
  <c r="E132" i="75" s="1"/>
  <c r="AG134" i="75"/>
  <c r="W134" i="75"/>
  <c r="AT134" i="75"/>
  <c r="F134" i="75"/>
  <c r="AQ134" i="75"/>
  <c r="L134" i="75"/>
  <c r="AU134" i="75"/>
  <c r="T134" i="75"/>
  <c r="AD134" i="75"/>
  <c r="G134" i="75"/>
  <c r="R134" i="75"/>
  <c r="BB134" i="75"/>
  <c r="J128" i="74"/>
  <c r="G128" i="74"/>
  <c r="H128" i="74"/>
  <c r="I128" i="74"/>
  <c r="F129" i="74"/>
  <c r="E130" i="74"/>
  <c r="E132" i="74" s="1"/>
  <c r="Y134" i="73"/>
  <c r="AD134" i="73"/>
  <c r="AU134" i="73"/>
  <c r="AF134" i="73"/>
  <c r="M128" i="73"/>
  <c r="AX134" i="73"/>
  <c r="AQ134" i="73"/>
  <c r="Q134" i="73"/>
  <c r="AS134" i="73"/>
  <c r="AT134" i="73"/>
  <c r="U134" i="73"/>
  <c r="AN134" i="73"/>
  <c r="AI134" i="73"/>
  <c r="G134" i="73"/>
  <c r="X134" i="73"/>
  <c r="AL134" i="73"/>
  <c r="J134" i="73"/>
  <c r="N128" i="73"/>
  <c r="AC134" i="73"/>
  <c r="AA134" i="73"/>
  <c r="AB134" i="73"/>
  <c r="AJ134" i="73"/>
  <c r="M134" i="73"/>
  <c r="AO134" i="73"/>
  <c r="R134" i="73"/>
  <c r="S134" i="73"/>
  <c r="L134" i="73"/>
  <c r="AE134" i="73"/>
  <c r="H134" i="73"/>
  <c r="K134" i="73"/>
  <c r="N134" i="73"/>
  <c r="O128" i="73"/>
  <c r="E130" i="73"/>
  <c r="E132" i="73" s="1"/>
  <c r="F129" i="73"/>
  <c r="I134" i="73"/>
  <c r="K128" i="73"/>
  <c r="Z134" i="73"/>
  <c r="AG134" i="73"/>
  <c r="F134" i="73"/>
  <c r="BA134" i="73"/>
  <c r="J128" i="73"/>
  <c r="U128" i="73"/>
  <c r="T128" i="73"/>
  <c r="R128" i="73"/>
  <c r="V128" i="73"/>
  <c r="S128" i="73"/>
  <c r="Q128" i="73"/>
  <c r="P128" i="73"/>
  <c r="AW134" i="73"/>
  <c r="AR134" i="73"/>
  <c r="AP134" i="73"/>
  <c r="L128" i="73"/>
  <c r="AY134" i="73"/>
  <c r="AM134" i="73"/>
  <c r="X134" i="72"/>
  <c r="G134" i="72"/>
  <c r="V134" i="72"/>
  <c r="AX134" i="72"/>
  <c r="AH134" i="72"/>
  <c r="R134" i="72"/>
  <c r="N134" i="72"/>
  <c r="P134" i="72"/>
  <c r="F134" i="72"/>
  <c r="H134" i="72"/>
  <c r="AY134" i="72"/>
  <c r="AI134" i="72"/>
  <c r="AP134" i="72"/>
  <c r="AU134" i="72"/>
  <c r="BB134" i="72"/>
  <c r="AK134" i="72"/>
  <c r="AQ134" i="72"/>
  <c r="AT134" i="72"/>
  <c r="AC134" i="72"/>
  <c r="H128" i="72"/>
  <c r="AV134" i="72"/>
  <c r="AE134" i="72"/>
  <c r="S134" i="72"/>
  <c r="AL134" i="72"/>
  <c r="M134" i="72"/>
  <c r="AN134" i="72"/>
  <c r="J134" i="72"/>
  <c r="AD134" i="72"/>
  <c r="E134" i="72"/>
  <c r="O134" i="72"/>
  <c r="AA134" i="72"/>
  <c r="Z134" i="72"/>
  <c r="E134" i="71"/>
  <c r="E134" i="70"/>
  <c r="AE134" i="70"/>
  <c r="Q134" i="70"/>
  <c r="W134" i="70"/>
  <c r="O134" i="70"/>
  <c r="AW134" i="70"/>
  <c r="G134" i="70"/>
  <c r="N134" i="70"/>
  <c r="AB134" i="70"/>
  <c r="U134" i="70"/>
  <c r="AZ134" i="70"/>
  <c r="AG134" i="70"/>
  <c r="L134" i="70"/>
  <c r="AJ134" i="70"/>
  <c r="T134" i="70"/>
  <c r="AI134" i="70"/>
  <c r="AS134" i="70"/>
  <c r="Y134" i="70"/>
  <c r="AD134" i="70"/>
  <c r="BB134" i="70"/>
  <c r="AC134" i="70"/>
  <c r="E131" i="70"/>
  <c r="F128" i="70"/>
  <c r="G128" i="70"/>
  <c r="J134" i="70"/>
  <c r="AL134" i="70"/>
  <c r="V134" i="70"/>
  <c r="AT134" i="70"/>
  <c r="F134" i="70"/>
  <c r="AR134" i="70"/>
  <c r="AE134" i="69"/>
  <c r="AK134" i="69"/>
  <c r="AC134" i="69"/>
  <c r="U134" i="69"/>
  <c r="F134" i="69"/>
  <c r="M134" i="69"/>
  <c r="BB134" i="69"/>
  <c r="AS134" i="69"/>
  <c r="S134" i="69"/>
  <c r="K134" i="69"/>
  <c r="X134" i="69"/>
  <c r="AO134" i="69"/>
  <c r="Q134" i="69"/>
  <c r="Y134" i="69"/>
  <c r="I134" i="69"/>
  <c r="AM134" i="69"/>
  <c r="BA134" i="69"/>
  <c r="AG134" i="69"/>
  <c r="AW134" i="69"/>
  <c r="H134" i="69"/>
  <c r="E131" i="69"/>
  <c r="F128" i="69"/>
  <c r="AF134" i="69"/>
  <c r="AV134" i="69"/>
  <c r="AN134" i="69"/>
  <c r="P134" i="69"/>
  <c r="N134" i="69"/>
  <c r="AA134" i="69"/>
  <c r="P134" i="68"/>
  <c r="H134" i="68"/>
  <c r="AU134" i="68"/>
  <c r="AM134" i="68"/>
  <c r="AJ134" i="68"/>
  <c r="AV134" i="68"/>
  <c r="AE134" i="68"/>
  <c r="T134" i="68"/>
  <c r="AB134" i="68"/>
  <c r="S134" i="68"/>
  <c r="AN134" i="68"/>
  <c r="AT134" i="68"/>
  <c r="AR134" i="68"/>
  <c r="AA134" i="68"/>
  <c r="J134" i="68"/>
  <c r="X134" i="68"/>
  <c r="AL134" i="68"/>
  <c r="AD134" i="68"/>
  <c r="V134" i="68"/>
  <c r="O134" i="68"/>
  <c r="N134" i="68"/>
  <c r="F134" i="68"/>
  <c r="BB134" i="68"/>
  <c r="AG134" i="67"/>
  <c r="Y134" i="67"/>
  <c r="W134" i="67"/>
  <c r="I134" i="67"/>
  <c r="Q134" i="67"/>
  <c r="AW134" i="67"/>
  <c r="AO134" i="67"/>
  <c r="AF134" i="67"/>
  <c r="AK134" i="67"/>
  <c r="AJ134" i="67"/>
  <c r="AU134" i="67"/>
  <c r="O134" i="67"/>
  <c r="AB134" i="67"/>
  <c r="L134" i="67"/>
  <c r="AZ134" i="67"/>
  <c r="AV134" i="67"/>
  <c r="P134" i="67"/>
  <c r="T134" i="67"/>
  <c r="AT134" i="67"/>
  <c r="U134" i="67"/>
  <c r="AN134" i="67"/>
  <c r="M134" i="67"/>
  <c r="AR134" i="67"/>
  <c r="BA134" i="67"/>
  <c r="E134" i="67"/>
  <c r="E130" i="67"/>
  <c r="E132" i="67" s="1"/>
  <c r="F129" i="67"/>
  <c r="AE134" i="88"/>
  <c r="AS134" i="88"/>
  <c r="AM134" i="88"/>
  <c r="R134" i="88"/>
  <c r="J134" i="88"/>
  <c r="AC134" i="88"/>
  <c r="Y134" i="88"/>
  <c r="BA134" i="88"/>
  <c r="AP134" i="88"/>
  <c r="S134" i="88"/>
  <c r="AZ134" i="88"/>
  <c r="AB134" i="88"/>
  <c r="AH134" i="88"/>
  <c r="K134" i="88"/>
  <c r="AD134" i="88"/>
  <c r="F134" i="88"/>
  <c r="AJ134" i="88"/>
  <c r="AA134" i="88"/>
  <c r="AW134" i="88"/>
  <c r="E131" i="88"/>
  <c r="Q134" i="88"/>
  <c r="AY134" i="88"/>
  <c r="L134" i="88"/>
  <c r="AQ134" i="88"/>
  <c r="AG134" i="88"/>
  <c r="AT134" i="88"/>
  <c r="AI134" i="88"/>
  <c r="X134" i="88"/>
  <c r="P13" i="2" a="1"/>
  <c r="P13" i="2" s="1"/>
  <c r="K13" i="2" a="1"/>
  <c r="K13" i="2" s="1"/>
  <c r="D28" i="2"/>
  <c r="Y13" i="2" a="1"/>
  <c r="Y13" i="2" s="1"/>
  <c r="H13" i="2" a="1"/>
  <c r="H13" i="2" s="1"/>
  <c r="H28" i="2" s="1"/>
  <c r="I13" i="2" a="1"/>
  <c r="I13" i="2" s="1"/>
  <c r="E13" i="2" a="1"/>
  <c r="E13" i="2" s="1"/>
  <c r="E28" i="2" s="1"/>
  <c r="J13" i="2" a="1"/>
  <c r="J13" i="2" s="1"/>
  <c r="R13" i="2" a="1"/>
  <c r="R13" i="2" s="1"/>
  <c r="L13" i="2" a="1"/>
  <c r="L13" i="2" s="1"/>
  <c r="Z13" i="2" a="1"/>
  <c r="Z13" i="2" s="1"/>
  <c r="W13" i="2" a="1"/>
  <c r="W13" i="2" s="1"/>
  <c r="S13" i="2" a="1"/>
  <c r="S13" i="2" s="1"/>
  <c r="Q13" i="2" a="1"/>
  <c r="Q13" i="2" s="1"/>
  <c r="X13" i="2" a="1"/>
  <c r="X13" i="2" s="1"/>
  <c r="Y18" i="2" a="1"/>
  <c r="Y18" i="2" s="1"/>
  <c r="R18" i="2" a="1"/>
  <c r="R18" i="2" s="1"/>
  <c r="S18" i="2" a="1"/>
  <c r="S18" i="2" s="1"/>
  <c r="D33" i="2"/>
  <c r="L18" i="2" a="1"/>
  <c r="L18" i="2" s="1"/>
  <c r="X18" i="2" a="1"/>
  <c r="X18" i="2" s="1"/>
  <c r="I18" i="2" a="1"/>
  <c r="I18" i="2" s="1"/>
  <c r="Z18" i="2" a="1"/>
  <c r="Z18" i="2" s="1"/>
  <c r="W18" i="2" a="1"/>
  <c r="W18" i="2" s="1"/>
  <c r="P18" i="2" a="1"/>
  <c r="P18" i="2" s="1"/>
  <c r="J18" i="2" a="1"/>
  <c r="J18" i="2" s="1"/>
  <c r="K18" i="2" a="1"/>
  <c r="K18" i="2" s="1"/>
  <c r="H18" i="2" a="1"/>
  <c r="H18" i="2" s="1"/>
  <c r="H33" i="2" s="1"/>
  <c r="E18" i="2" a="1"/>
  <c r="E18" i="2" s="1"/>
  <c r="E33" i="2" s="1"/>
  <c r="Q18" i="2" a="1"/>
  <c r="Q18" i="2" s="1"/>
  <c r="D27" i="2"/>
  <c r="D31" i="2"/>
  <c r="H16" i="2" a="1"/>
  <c r="H16" i="2" s="1"/>
  <c r="H31" i="2" s="1"/>
  <c r="E16" i="2" a="1"/>
  <c r="E16" i="2" s="1"/>
  <c r="E31" i="2" s="1"/>
  <c r="K16" i="2" a="1"/>
  <c r="K16" i="2" s="1"/>
  <c r="L16" i="2" a="1"/>
  <c r="L16" i="2" s="1"/>
  <c r="J16" i="2" a="1"/>
  <c r="J16" i="2" s="1"/>
  <c r="Z16" i="2" a="1"/>
  <c r="Z16" i="2" s="1"/>
  <c r="S16" i="2" a="1"/>
  <c r="S16" i="2" s="1"/>
  <c r="W16" i="2" a="1"/>
  <c r="W16" i="2" s="1"/>
  <c r="P16" i="2" a="1"/>
  <c r="P16" i="2" s="1"/>
  <c r="Q16" i="2" a="1"/>
  <c r="Q16" i="2" s="1"/>
  <c r="Y16" i="2" a="1"/>
  <c r="Y16" i="2" s="1"/>
  <c r="X16" i="2" a="1"/>
  <c r="X16" i="2" s="1"/>
  <c r="R16" i="2" a="1"/>
  <c r="R16" i="2" s="1"/>
  <c r="I16" i="2" a="1"/>
  <c r="I16" i="2" s="1"/>
  <c r="D25" i="2"/>
  <c r="D26" i="2"/>
  <c r="D32" i="2"/>
  <c r="S17" i="2" a="1"/>
  <c r="S17" i="2" s="1"/>
  <c r="K17" i="2" a="1"/>
  <c r="K17" i="2" s="1"/>
  <c r="I17" i="2" a="1"/>
  <c r="I17" i="2" s="1"/>
  <c r="Y17" i="2" a="1"/>
  <c r="Y17" i="2" s="1"/>
  <c r="E17" i="2" a="1"/>
  <c r="E17" i="2" s="1"/>
  <c r="E32" i="2" s="1"/>
  <c r="H17" i="2" a="1"/>
  <c r="H17" i="2" s="1"/>
  <c r="H32" i="2" s="1"/>
  <c r="R17" i="2" a="1"/>
  <c r="R17" i="2" s="1"/>
  <c r="L17" i="2" a="1"/>
  <c r="L17" i="2" s="1"/>
  <c r="J17" i="2" a="1"/>
  <c r="J17" i="2" s="1"/>
  <c r="W17" i="2" a="1"/>
  <c r="W17" i="2" s="1"/>
  <c r="Q17" i="2" a="1"/>
  <c r="Q17" i="2" s="1"/>
  <c r="P17" i="2" a="1"/>
  <c r="P17" i="2" s="1"/>
  <c r="X17" i="2" a="1"/>
  <c r="X17" i="2" s="1"/>
  <c r="Z17" i="2" a="1"/>
  <c r="Z17" i="2" s="1"/>
  <c r="D29" i="2"/>
  <c r="R14" i="2" a="1"/>
  <c r="R14" i="2" s="1"/>
  <c r="W14" i="2" a="1"/>
  <c r="W14" i="2" s="1"/>
  <c r="E14" i="2" a="1"/>
  <c r="E14" i="2" s="1"/>
  <c r="E29" i="2" s="1"/>
  <c r="P14" i="2" a="1"/>
  <c r="P14" i="2" s="1"/>
  <c r="K14" i="2" a="1"/>
  <c r="K14" i="2" s="1"/>
  <c r="H14" i="2" a="1"/>
  <c r="H14" i="2" s="1"/>
  <c r="H29" i="2" s="1"/>
  <c r="J14" i="2" a="1"/>
  <c r="J14" i="2" s="1"/>
  <c r="L14" i="2" a="1"/>
  <c r="L14" i="2" s="1"/>
  <c r="Q14" i="2" a="1"/>
  <c r="Q14" i="2" s="1"/>
  <c r="S14" i="2" a="1"/>
  <c r="S14" i="2" s="1"/>
  <c r="I14" i="2" a="1"/>
  <c r="I14" i="2" s="1"/>
  <c r="Y14" i="2" a="1"/>
  <c r="Y14" i="2" s="1"/>
  <c r="X14" i="2" a="1"/>
  <c r="X14" i="2" s="1"/>
  <c r="Z14" i="2" a="1"/>
  <c r="Z14" i="2" s="1"/>
  <c r="D30" i="2"/>
  <c r="R15" i="2" a="1"/>
  <c r="R15" i="2" s="1"/>
  <c r="X15" i="2" a="1"/>
  <c r="X15" i="2" s="1"/>
  <c r="L15" i="2" a="1"/>
  <c r="L15" i="2" s="1"/>
  <c r="W15" i="2" a="1"/>
  <c r="W15" i="2" s="1"/>
  <c r="Q15" i="2" a="1"/>
  <c r="Q15" i="2" s="1"/>
  <c r="Y15" i="2" a="1"/>
  <c r="Y15" i="2" s="1"/>
  <c r="H15" i="2" a="1"/>
  <c r="H15" i="2" s="1"/>
  <c r="H30" i="2" s="1"/>
  <c r="K15" i="2" a="1"/>
  <c r="K15" i="2" s="1"/>
  <c r="P15" i="2" a="1"/>
  <c r="P15" i="2" s="1"/>
  <c r="Z15" i="2" a="1"/>
  <c r="Z15" i="2" s="1"/>
  <c r="E15" i="2" a="1"/>
  <c r="E15" i="2" s="1"/>
  <c r="E30" i="2" s="1"/>
  <c r="I15" i="2" a="1"/>
  <c r="I15" i="2" s="1"/>
  <c r="S15" i="2" a="1"/>
  <c r="S15" i="2" s="1"/>
  <c r="J15" i="2" a="1"/>
  <c r="J15" i="2" s="1"/>
  <c r="W19" i="2" a="1"/>
  <c r="W19" i="2" s="1"/>
  <c r="Z19" i="2" a="1"/>
  <c r="Z19" i="2" s="1"/>
  <c r="D34" i="2"/>
  <c r="Y19" i="2" a="1"/>
  <c r="Y19" i="2" s="1"/>
  <c r="X19" i="2" a="1"/>
  <c r="X19" i="2" s="1"/>
  <c r="K19" i="2" a="1"/>
  <c r="K19" i="2" s="1"/>
  <c r="R19" i="2" a="1"/>
  <c r="R19" i="2" s="1"/>
  <c r="Q19" i="2" a="1"/>
  <c r="Q19" i="2" s="1"/>
  <c r="E19" i="2" a="1"/>
  <c r="E19" i="2" s="1"/>
  <c r="E34" i="2" s="1"/>
  <c r="P19" i="2" a="1"/>
  <c r="P19" i="2" s="1"/>
  <c r="S19" i="2" a="1"/>
  <c r="S19" i="2" s="1"/>
  <c r="I19" i="2" a="1"/>
  <c r="I19" i="2" s="1"/>
  <c r="J19" i="2" a="1"/>
  <c r="J19" i="2" s="1"/>
  <c r="H19" i="2" a="1"/>
  <c r="H19" i="2" s="1"/>
  <c r="H34" i="2" s="1"/>
  <c r="L19" i="2" a="1"/>
  <c r="L19" i="2" s="1"/>
  <c r="G10" i="2"/>
  <c r="H11" i="2" a="1"/>
  <c r="E10" i="2" a="1"/>
  <c r="G12" i="2"/>
  <c r="H10" i="2" a="1"/>
  <c r="F10" i="2"/>
  <c r="H12" i="2" a="1"/>
  <c r="E11" i="2" a="1"/>
  <c r="E12" i="2" a="1"/>
  <c r="G11" i="2"/>
  <c r="F12" i="2"/>
  <c r="F11" i="2"/>
  <c r="E135" i="68" l="1"/>
  <c r="L88" i="68"/>
  <c r="I86" i="68"/>
  <c r="J86" i="68" s="1"/>
  <c r="K86" i="68" s="1"/>
  <c r="H85" i="68"/>
  <c r="J87" i="68"/>
  <c r="K87" i="68" s="1"/>
  <c r="G84" i="68"/>
  <c r="H12" i="2"/>
  <c r="H27" i="2" s="1"/>
  <c r="E12" i="2"/>
  <c r="E27" i="2" s="1"/>
  <c r="G84" i="67"/>
  <c r="K88" i="67"/>
  <c r="L88" i="67" s="1"/>
  <c r="J87" i="67"/>
  <c r="J86" i="67"/>
  <c r="I85" i="67"/>
  <c r="E11" i="2"/>
  <c r="E26" i="2" s="1"/>
  <c r="H11" i="2"/>
  <c r="H26" i="2" s="1"/>
  <c r="N90" i="88"/>
  <c r="O90" i="88" s="1"/>
  <c r="N91" i="88"/>
  <c r="O91" i="88" s="1"/>
  <c r="M89" i="88"/>
  <c r="N89" i="88" s="1"/>
  <c r="M90" i="88"/>
  <c r="L89" i="88"/>
  <c r="I86" i="88"/>
  <c r="J86" i="88" s="1"/>
  <c r="G84" i="88"/>
  <c r="H85" i="88"/>
  <c r="J87" i="88"/>
  <c r="K87" i="88" s="1"/>
  <c r="L88" i="88"/>
  <c r="M88" i="88" s="1"/>
  <c r="N88" i="88" s="1"/>
  <c r="F135" i="71"/>
  <c r="F190" i="71"/>
  <c r="E10" i="2"/>
  <c r="E25" i="2" s="1"/>
  <c r="H10" i="2"/>
  <c r="H25" i="2" s="1"/>
  <c r="H129" i="71"/>
  <c r="H131" i="71" s="1"/>
  <c r="G130" i="71"/>
  <c r="G132" i="71" s="1"/>
  <c r="G133" i="71" s="1"/>
  <c r="E133" i="75"/>
  <c r="E190" i="75" s="1"/>
  <c r="E133" i="74"/>
  <c r="E190" i="74" s="1"/>
  <c r="E133" i="73"/>
  <c r="E190" i="73" s="1"/>
  <c r="E133" i="67"/>
  <c r="E190" i="67" s="1"/>
  <c r="F133" i="72"/>
  <c r="F190" i="72" s="1"/>
  <c r="F130" i="68"/>
  <c r="F132" i="68" s="1"/>
  <c r="G129" i="68"/>
  <c r="P128" i="74"/>
  <c r="AK192" i="88"/>
  <c r="AK191" i="88"/>
  <c r="Q128" i="74"/>
  <c r="L128" i="74"/>
  <c r="AK198" i="88"/>
  <c r="AK197" i="88"/>
  <c r="G129" i="72"/>
  <c r="G131" i="72" s="1"/>
  <c r="I128" i="70"/>
  <c r="I128" i="72"/>
  <c r="J128" i="72"/>
  <c r="I128" i="75"/>
  <c r="K128" i="74"/>
  <c r="O128" i="74"/>
  <c r="BA128" i="69"/>
  <c r="K128" i="69"/>
  <c r="G128" i="69"/>
  <c r="AE128" i="68"/>
  <c r="AP128" i="68"/>
  <c r="BB128" i="69"/>
  <c r="K128" i="72"/>
  <c r="M128" i="74"/>
  <c r="BB128" i="68"/>
  <c r="AI128" i="68"/>
  <c r="AL128" i="68"/>
  <c r="AG128" i="68"/>
  <c r="O128" i="72"/>
  <c r="AR128" i="73"/>
  <c r="AW128" i="68"/>
  <c r="AT128" i="68"/>
  <c r="U128" i="75"/>
  <c r="AL128" i="67"/>
  <c r="AV128" i="68"/>
  <c r="AH128" i="68"/>
  <c r="AX128" i="68"/>
  <c r="AC128" i="68"/>
  <c r="AJ128" i="68"/>
  <c r="L128" i="69"/>
  <c r="Y128" i="73"/>
  <c r="AL128" i="74"/>
  <c r="AN128" i="68"/>
  <c r="AQ128" i="68"/>
  <c r="AU128" i="68"/>
  <c r="AC128" i="67"/>
  <c r="AF128" i="68"/>
  <c r="AR128" i="68"/>
  <c r="AO128" i="69"/>
  <c r="AX128" i="69"/>
  <c r="T128" i="69"/>
  <c r="AK128" i="69"/>
  <c r="AT128" i="69"/>
  <c r="T128" i="75"/>
  <c r="AD128" i="72"/>
  <c r="AM128" i="68"/>
  <c r="AD128" i="68"/>
  <c r="H128" i="69"/>
  <c r="N128" i="75"/>
  <c r="P128" i="75"/>
  <c r="AK128" i="68"/>
  <c r="AS128" i="68"/>
  <c r="AO128" i="68"/>
  <c r="J128" i="69"/>
  <c r="P128" i="72"/>
  <c r="AB128" i="73"/>
  <c r="Z128" i="74"/>
  <c r="AG128" i="67"/>
  <c r="N128" i="72"/>
  <c r="AR128" i="72"/>
  <c r="W128" i="73"/>
  <c r="AW128" i="74"/>
  <c r="L128" i="72"/>
  <c r="AA128" i="73"/>
  <c r="Y128" i="74"/>
  <c r="M128" i="72"/>
  <c r="X128" i="73"/>
  <c r="AM128" i="74"/>
  <c r="Z128" i="72"/>
  <c r="AC128" i="72"/>
  <c r="AF128" i="72"/>
  <c r="AJ128" i="72"/>
  <c r="L128" i="70"/>
  <c r="AD128" i="73"/>
  <c r="AD128" i="75"/>
  <c r="AE128" i="75"/>
  <c r="AA128" i="74"/>
  <c r="N128" i="74"/>
  <c r="AE128" i="74"/>
  <c r="V128" i="75"/>
  <c r="AA128" i="72"/>
  <c r="AC128" i="73"/>
  <c r="AF128" i="74"/>
  <c r="AI128" i="74"/>
  <c r="AD128" i="67"/>
  <c r="AP128" i="67"/>
  <c r="AN128" i="72"/>
  <c r="V128" i="72"/>
  <c r="AO128" i="73"/>
  <c r="Y128" i="70"/>
  <c r="AJ128" i="73"/>
  <c r="AE128" i="72"/>
  <c r="AO128" i="72"/>
  <c r="AK128" i="72"/>
  <c r="W128" i="72"/>
  <c r="AT128" i="73"/>
  <c r="AL128" i="73"/>
  <c r="AS128" i="74"/>
  <c r="AN128" i="74"/>
  <c r="AQ128" i="74"/>
  <c r="AB128" i="75"/>
  <c r="W128" i="75"/>
  <c r="R128" i="75"/>
  <c r="AI128" i="75"/>
  <c r="AS128" i="73"/>
  <c r="AI128" i="67"/>
  <c r="AX128" i="67"/>
  <c r="H128" i="70"/>
  <c r="AW128" i="72"/>
  <c r="AI128" i="72"/>
  <c r="AW128" i="73"/>
  <c r="AN128" i="73"/>
  <c r="AY128" i="73"/>
  <c r="X128" i="74"/>
  <c r="R128" i="74"/>
  <c r="AV128" i="74"/>
  <c r="AM128" i="75"/>
  <c r="Z128" i="75"/>
  <c r="AN128" i="75"/>
  <c r="AO128" i="67"/>
  <c r="AJ128" i="67"/>
  <c r="AF128" i="67"/>
  <c r="AW128" i="67"/>
  <c r="R128" i="72"/>
  <c r="AM128" i="72"/>
  <c r="AQ128" i="72"/>
  <c r="AV128" i="73"/>
  <c r="AH128" i="74"/>
  <c r="AY128" i="74"/>
  <c r="AU128" i="75"/>
  <c r="Q128" i="75"/>
  <c r="AH128" i="75"/>
  <c r="AT128" i="67"/>
  <c r="S128" i="72"/>
  <c r="AE128" i="67"/>
  <c r="AK128" i="67"/>
  <c r="AN128" i="67"/>
  <c r="AU128" i="72"/>
  <c r="Q128" i="72"/>
  <c r="AH128" i="72"/>
  <c r="AS128" i="72"/>
  <c r="AP128" i="72"/>
  <c r="AM128" i="73"/>
  <c r="AU128" i="73"/>
  <c r="Z128" i="73"/>
  <c r="AZ128" i="73"/>
  <c r="AX128" i="73"/>
  <c r="AG128" i="73"/>
  <c r="V128" i="74"/>
  <c r="AX128" i="74"/>
  <c r="T128" i="74"/>
  <c r="AP128" i="74"/>
  <c r="AC128" i="74"/>
  <c r="AT128" i="74"/>
  <c r="L128" i="75"/>
  <c r="AT128" i="75"/>
  <c r="AF128" i="75"/>
  <c r="AR128" i="75"/>
  <c r="AQ128" i="67"/>
  <c r="AS128" i="67"/>
  <c r="AV128" i="67"/>
  <c r="BB128" i="72"/>
  <c r="Y128" i="72"/>
  <c r="AE128" i="73"/>
  <c r="AH128" i="73"/>
  <c r="U128" i="74"/>
  <c r="AD128" i="74"/>
  <c r="AU128" i="74"/>
  <c r="AG128" i="74"/>
  <c r="AB128" i="74"/>
  <c r="AL128" i="75"/>
  <c r="AP128" i="75"/>
  <c r="Y128" i="75"/>
  <c r="AG128" i="75"/>
  <c r="O128" i="75"/>
  <c r="AU128" i="67"/>
  <c r="AR128" i="67"/>
  <c r="AM128" i="67"/>
  <c r="AL128" i="72"/>
  <c r="AG128" i="72"/>
  <c r="AX128" i="72"/>
  <c r="T128" i="72"/>
  <c r="AQ128" i="73"/>
  <c r="AI128" i="73"/>
  <c r="AP128" i="73"/>
  <c r="AK128" i="74"/>
  <c r="AO128" i="74"/>
  <c r="AJ128" i="74"/>
  <c r="AK128" i="75"/>
  <c r="AV128" i="75"/>
  <c r="X128" i="75"/>
  <c r="AO128" i="75"/>
  <c r="AF128" i="73"/>
  <c r="AH128" i="67"/>
  <c r="U128" i="72"/>
  <c r="AT128" i="72"/>
  <c r="X128" i="72"/>
  <c r="AB128" i="72"/>
  <c r="AV128" i="72"/>
  <c r="AK128" i="73"/>
  <c r="AR128" i="74"/>
  <c r="S128" i="74"/>
  <c r="W128" i="74"/>
  <c r="AJ128" i="75"/>
  <c r="S128" i="75"/>
  <c r="M128" i="75"/>
  <c r="K128" i="75"/>
  <c r="AS128" i="75"/>
  <c r="AH134" i="75"/>
  <c r="AY134" i="75"/>
  <c r="AX128" i="75"/>
  <c r="AW128" i="75"/>
  <c r="J134" i="75"/>
  <c r="AI134" i="75"/>
  <c r="AA128" i="75"/>
  <c r="Z134" i="75"/>
  <c r="AA134" i="75"/>
  <c r="X134" i="75"/>
  <c r="H134" i="75"/>
  <c r="K134" i="75"/>
  <c r="AQ128" i="75"/>
  <c r="AX134" i="75"/>
  <c r="BB128" i="75"/>
  <c r="AC128" i="75"/>
  <c r="AZ128" i="75"/>
  <c r="F131" i="75"/>
  <c r="P134" i="75"/>
  <c r="E135" i="75"/>
  <c r="AY128" i="75"/>
  <c r="BA128" i="75"/>
  <c r="BA128" i="74"/>
  <c r="AZ128" i="74"/>
  <c r="F131" i="74"/>
  <c r="BB128" i="74"/>
  <c r="BB128" i="73"/>
  <c r="BA128" i="73"/>
  <c r="F131" i="73"/>
  <c r="O134" i="73"/>
  <c r="V134" i="73"/>
  <c r="BB134" i="73"/>
  <c r="F135" i="72"/>
  <c r="AZ128" i="72"/>
  <c r="W134" i="72"/>
  <c r="AY128" i="72"/>
  <c r="K134" i="72"/>
  <c r="BA128" i="72"/>
  <c r="AM134" i="72"/>
  <c r="AF134" i="72"/>
  <c r="E135" i="72"/>
  <c r="E135" i="71"/>
  <c r="M134" i="70"/>
  <c r="I134" i="70"/>
  <c r="AB128" i="70"/>
  <c r="S128" i="70"/>
  <c r="P128" i="70"/>
  <c r="AG128" i="70"/>
  <c r="AY128" i="70"/>
  <c r="AX128" i="70"/>
  <c r="AU134" i="70"/>
  <c r="J128" i="70"/>
  <c r="AR128" i="70"/>
  <c r="AI128" i="70"/>
  <c r="X128" i="70"/>
  <c r="AO128" i="70"/>
  <c r="N128" i="70"/>
  <c r="BB128" i="70"/>
  <c r="BA134" i="70"/>
  <c r="AP128" i="70"/>
  <c r="O128" i="70"/>
  <c r="T128" i="70"/>
  <c r="AF128" i="70"/>
  <c r="AW128" i="70"/>
  <c r="V128" i="70"/>
  <c r="AK134" i="70"/>
  <c r="AS128" i="70"/>
  <c r="AN134" i="70"/>
  <c r="AO134" i="70"/>
  <c r="K128" i="70"/>
  <c r="AE128" i="70"/>
  <c r="AJ128" i="70"/>
  <c r="AN128" i="70"/>
  <c r="M128" i="70"/>
  <c r="AD128" i="70"/>
  <c r="AA128" i="70"/>
  <c r="AU128" i="70"/>
  <c r="AV128" i="70"/>
  <c r="U128" i="70"/>
  <c r="AL128" i="70"/>
  <c r="BA128" i="70"/>
  <c r="AV134" i="70"/>
  <c r="AQ128" i="70"/>
  <c r="R128" i="70"/>
  <c r="W128" i="70"/>
  <c r="AC128" i="70"/>
  <c r="AT128" i="70"/>
  <c r="AZ128" i="70"/>
  <c r="P134" i="70"/>
  <c r="X134" i="70"/>
  <c r="AF134" i="70"/>
  <c r="Z128" i="70"/>
  <c r="AH128" i="70"/>
  <c r="AM128" i="70"/>
  <c r="Q128" i="70"/>
  <c r="AK128" i="70"/>
  <c r="E130" i="70"/>
  <c r="E132" i="70" s="1"/>
  <c r="F129" i="70"/>
  <c r="F131" i="70" s="1"/>
  <c r="H134" i="70"/>
  <c r="AM134" i="70"/>
  <c r="AD134" i="69"/>
  <c r="AW128" i="69"/>
  <c r="AB128" i="69"/>
  <c r="AS128" i="69"/>
  <c r="P128" i="69"/>
  <c r="AL134" i="69"/>
  <c r="W134" i="69"/>
  <c r="X128" i="69"/>
  <c r="S128" i="69"/>
  <c r="AJ128" i="69"/>
  <c r="AY128" i="69"/>
  <c r="AT134" i="69"/>
  <c r="AF128" i="69"/>
  <c r="AA128" i="69"/>
  <c r="AR128" i="69"/>
  <c r="O128" i="69"/>
  <c r="G134" i="69"/>
  <c r="V134" i="69"/>
  <c r="I128" i="69"/>
  <c r="R128" i="69"/>
  <c r="AI128" i="69"/>
  <c r="AN128" i="69"/>
  <c r="N128" i="69"/>
  <c r="W128" i="69"/>
  <c r="AU134" i="69"/>
  <c r="Q128" i="69"/>
  <c r="Z128" i="69"/>
  <c r="AQ128" i="69"/>
  <c r="M128" i="69"/>
  <c r="V128" i="69"/>
  <c r="AE128" i="69"/>
  <c r="E134" i="69"/>
  <c r="F129" i="69"/>
  <c r="F131" i="69" s="1"/>
  <c r="E130" i="69"/>
  <c r="E132" i="69" s="1"/>
  <c r="Y128" i="69"/>
  <c r="AH128" i="69"/>
  <c r="AV128" i="69"/>
  <c r="U128" i="69"/>
  <c r="AD128" i="69"/>
  <c r="AM128" i="69"/>
  <c r="AG128" i="69"/>
  <c r="AP128" i="69"/>
  <c r="AC128" i="69"/>
  <c r="AL128" i="69"/>
  <c r="AU128" i="69"/>
  <c r="O134" i="69"/>
  <c r="AZ128" i="69"/>
  <c r="Z134" i="68"/>
  <c r="AZ128" i="68"/>
  <c r="AQ134" i="68"/>
  <c r="G134" i="68"/>
  <c r="K134" i="68"/>
  <c r="AY128" i="68"/>
  <c r="AF134" i="68"/>
  <c r="AX134" i="68"/>
  <c r="R134" i="68"/>
  <c r="AI134" i="68"/>
  <c r="AH134" i="68"/>
  <c r="AZ134" i="68"/>
  <c r="AY134" i="68"/>
  <c r="AP134" i="68"/>
  <c r="BA128" i="68"/>
  <c r="W134" i="68"/>
  <c r="L134" i="68"/>
  <c r="E135" i="67"/>
  <c r="AY128" i="67"/>
  <c r="H134" i="67"/>
  <c r="G134" i="67"/>
  <c r="F131" i="67"/>
  <c r="AM134" i="67"/>
  <c r="AZ128" i="67"/>
  <c r="AE134" i="67"/>
  <c r="BB128" i="67"/>
  <c r="X134" i="67"/>
  <c r="BA128" i="67"/>
  <c r="E130" i="88"/>
  <c r="E132" i="88" s="1"/>
  <c r="E133" i="88" s="1"/>
  <c r="E190" i="88" s="1"/>
  <c r="F129" i="88"/>
  <c r="AU134" i="88"/>
  <c r="O134" i="88"/>
  <c r="AX134" i="88"/>
  <c r="E134" i="88"/>
  <c r="I134" i="88"/>
  <c r="G134" i="88"/>
  <c r="AK134" i="88"/>
  <c r="W134" i="88"/>
  <c r="AO134" i="88"/>
  <c r="G128" i="68" l="1"/>
  <c r="G131" i="68" s="1"/>
  <c r="H84" i="68"/>
  <c r="I84" i="68" s="1"/>
  <c r="I128" i="68" s="1"/>
  <c r="L86" i="68"/>
  <c r="M88" i="68"/>
  <c r="N88" i="68" s="1"/>
  <c r="I85" i="68"/>
  <c r="J85" i="68" s="1"/>
  <c r="L87" i="68"/>
  <c r="K87" i="67"/>
  <c r="M88" i="67"/>
  <c r="L86" i="67"/>
  <c r="K86" i="67"/>
  <c r="J85" i="67"/>
  <c r="G128" i="67"/>
  <c r="H84" i="67"/>
  <c r="O89" i="88"/>
  <c r="P90" i="88"/>
  <c r="Q90" i="88" s="1"/>
  <c r="R90" i="88" s="1"/>
  <c r="P91" i="88"/>
  <c r="Q91" i="88" s="1"/>
  <c r="O88" i="88"/>
  <c r="P88" i="88" s="1"/>
  <c r="L87" i="88"/>
  <c r="I85" i="88"/>
  <c r="H84" i="88"/>
  <c r="K86" i="88"/>
  <c r="L86" i="88" s="1"/>
  <c r="G135" i="71"/>
  <c r="G190" i="71"/>
  <c r="E135" i="73"/>
  <c r="H130" i="71"/>
  <c r="H132" i="71" s="1"/>
  <c r="H133" i="71" s="1"/>
  <c r="I129" i="71"/>
  <c r="I131" i="71" s="1"/>
  <c r="G128" i="88"/>
  <c r="E133" i="70"/>
  <c r="E190" i="70" s="1"/>
  <c r="E133" i="69"/>
  <c r="E190" i="69" s="1"/>
  <c r="F133" i="68"/>
  <c r="H129" i="72"/>
  <c r="H131" i="72" s="1"/>
  <c r="G130" i="72"/>
  <c r="G132" i="72" s="1"/>
  <c r="AL192" i="88"/>
  <c r="AL191" i="88"/>
  <c r="AL197" i="88"/>
  <c r="AL198" i="88"/>
  <c r="G129" i="75"/>
  <c r="F130" i="75"/>
  <c r="F132" i="75" s="1"/>
  <c r="G129" i="74"/>
  <c r="F130" i="74"/>
  <c r="F132" i="74" s="1"/>
  <c r="F130" i="73"/>
  <c r="F132" i="73" s="1"/>
  <c r="G129" i="73"/>
  <c r="F130" i="70"/>
  <c r="F132" i="70" s="1"/>
  <c r="G129" i="70"/>
  <c r="F130" i="69"/>
  <c r="F132" i="69" s="1"/>
  <c r="G129" i="69"/>
  <c r="F130" i="67"/>
  <c r="F132" i="67" s="1"/>
  <c r="G129" i="67"/>
  <c r="E135" i="88"/>
  <c r="O88" i="67" l="1"/>
  <c r="P88" i="67" s="1"/>
  <c r="N88" i="67"/>
  <c r="R91" i="88"/>
  <c r="O88" i="68"/>
  <c r="G130" i="68"/>
  <c r="G132" i="68" s="1"/>
  <c r="G133" i="68" s="1"/>
  <c r="G190" i="68" s="1"/>
  <c r="H129" i="68"/>
  <c r="J84" i="68"/>
  <c r="H128" i="68"/>
  <c r="M86" i="68"/>
  <c r="K85" i="68"/>
  <c r="M87" i="68"/>
  <c r="H128" i="67"/>
  <c r="I84" i="67"/>
  <c r="M86" i="67"/>
  <c r="L87" i="67"/>
  <c r="M87" i="67"/>
  <c r="K85" i="67"/>
  <c r="L85" i="67" s="1"/>
  <c r="Q88" i="88"/>
  <c r="R88" i="88" s="1"/>
  <c r="S88" i="88" s="1"/>
  <c r="T88" i="88" s="1"/>
  <c r="M86" i="88"/>
  <c r="N86" i="88" s="1"/>
  <c r="S91" i="88"/>
  <c r="T91" i="88" s="1"/>
  <c r="P89" i="88"/>
  <c r="Q89" i="88" s="1"/>
  <c r="S90" i="88"/>
  <c r="J85" i="88"/>
  <c r="M87" i="88"/>
  <c r="I84" i="88"/>
  <c r="F135" i="68"/>
  <c r="F190" i="68"/>
  <c r="H135" i="71"/>
  <c r="H190" i="71"/>
  <c r="E135" i="69"/>
  <c r="J129" i="71"/>
  <c r="J131" i="71" s="1"/>
  <c r="I130" i="71"/>
  <c r="I132" i="71" s="1"/>
  <c r="I133" i="71" s="1"/>
  <c r="H128" i="88"/>
  <c r="E135" i="70"/>
  <c r="G135" i="68"/>
  <c r="F133" i="75"/>
  <c r="F190" i="75" s="1"/>
  <c r="F133" i="69"/>
  <c r="F190" i="69" s="1"/>
  <c r="F133" i="73"/>
  <c r="F190" i="73" s="1"/>
  <c r="F133" i="67"/>
  <c r="F133" i="70"/>
  <c r="F190" i="70" s="1"/>
  <c r="F133" i="74"/>
  <c r="F190" i="74" s="1"/>
  <c r="G133" i="72"/>
  <c r="AM191" i="88"/>
  <c r="AM192" i="88"/>
  <c r="AM197" i="88"/>
  <c r="AM198" i="88"/>
  <c r="G131" i="75"/>
  <c r="G131" i="74"/>
  <c r="G131" i="73"/>
  <c r="I129" i="72"/>
  <c r="H130" i="72"/>
  <c r="H132" i="72" s="1"/>
  <c r="G131" i="70"/>
  <c r="G131" i="69"/>
  <c r="G131" i="67"/>
  <c r="U91" i="88" l="1"/>
  <c r="V91" i="88" s="1"/>
  <c r="J128" i="68"/>
  <c r="H131" i="68"/>
  <c r="K84" i="68"/>
  <c r="L84" i="68" s="1"/>
  <c r="L128" i="68" s="1"/>
  <c r="L85" i="68"/>
  <c r="M85" i="68" s="1"/>
  <c r="P88" i="68"/>
  <c r="N87" i="68"/>
  <c r="N86" i="68"/>
  <c r="M85" i="67"/>
  <c r="N85" i="67" s="1"/>
  <c r="Q88" i="67"/>
  <c r="J84" i="67"/>
  <c r="J128" i="67" s="1"/>
  <c r="N87" i="67"/>
  <c r="O87" i="67"/>
  <c r="N86" i="67"/>
  <c r="O86" i="67" s="1"/>
  <c r="I128" i="67"/>
  <c r="T89" i="88"/>
  <c r="U89" i="88" s="1"/>
  <c r="T90" i="88"/>
  <c r="R89" i="88"/>
  <c r="S89" i="88"/>
  <c r="K85" i="88"/>
  <c r="O86" i="88"/>
  <c r="N87" i="88"/>
  <c r="J84" i="88"/>
  <c r="K84" i="88"/>
  <c r="U88" i="88"/>
  <c r="I135" i="71"/>
  <c r="I190" i="71"/>
  <c r="G135" i="72"/>
  <c r="G190" i="72"/>
  <c r="F135" i="67"/>
  <c r="F190" i="67"/>
  <c r="J130" i="71"/>
  <c r="J132" i="71" s="1"/>
  <c r="J133" i="71" s="1"/>
  <c r="K129" i="71"/>
  <c r="K131" i="71" s="1"/>
  <c r="I128" i="88"/>
  <c r="F135" i="75"/>
  <c r="F135" i="73"/>
  <c r="F135" i="70"/>
  <c r="F135" i="69"/>
  <c r="H133" i="72"/>
  <c r="H190" i="72" s="1"/>
  <c r="AN191" i="88"/>
  <c r="AN192" i="88"/>
  <c r="AN198" i="88"/>
  <c r="AN197" i="88"/>
  <c r="G130" i="75"/>
  <c r="G132" i="75" s="1"/>
  <c r="H129" i="75"/>
  <c r="G130" i="74"/>
  <c r="G132" i="74" s="1"/>
  <c r="H129" i="74"/>
  <c r="H129" i="73"/>
  <c r="G130" i="73"/>
  <c r="G132" i="73" s="1"/>
  <c r="I131" i="72"/>
  <c r="G130" i="70"/>
  <c r="G132" i="70" s="1"/>
  <c r="H129" i="70"/>
  <c r="H129" i="69"/>
  <c r="G130" i="69"/>
  <c r="G132" i="69" s="1"/>
  <c r="H129" i="67"/>
  <c r="G130" i="67"/>
  <c r="G132" i="67" s="1"/>
  <c r="O85" i="68" l="1"/>
  <c r="P85" i="68" s="1"/>
  <c r="Q85" i="68" s="1"/>
  <c r="R85" i="68" s="1"/>
  <c r="S85" i="68" s="1"/>
  <c r="T85" i="68" s="1"/>
  <c r="U85" i="68" s="1"/>
  <c r="V85" i="68" s="1"/>
  <c r="W91" i="88"/>
  <c r="N85" i="68"/>
  <c r="I129" i="68"/>
  <c r="I131" i="68" s="1"/>
  <c r="H130" i="68"/>
  <c r="H132" i="68" s="1"/>
  <c r="H133" i="68" s="1"/>
  <c r="M84" i="68"/>
  <c r="N84" i="68" s="1"/>
  <c r="O87" i="68"/>
  <c r="P87" i="68" s="1"/>
  <c r="Q88" i="68"/>
  <c r="R88" i="68" s="1"/>
  <c r="W85" i="68"/>
  <c r="X85" i="68" s="1"/>
  <c r="Y85" i="68" s="1"/>
  <c r="Z85" i="68" s="1"/>
  <c r="AA85" i="68" s="1"/>
  <c r="AB85" i="68" s="1"/>
  <c r="O86" i="68"/>
  <c r="K128" i="68"/>
  <c r="K84" i="67"/>
  <c r="K128" i="67" s="1"/>
  <c r="O85" i="67"/>
  <c r="P87" i="67"/>
  <c r="R88" i="67"/>
  <c r="S88" i="67" s="1"/>
  <c r="T88" i="67" s="1"/>
  <c r="U88" i="67" s="1"/>
  <c r="P86" i="67"/>
  <c r="Q86" i="67" s="1"/>
  <c r="Q87" i="67"/>
  <c r="R87" i="67" s="1"/>
  <c r="L84" i="88"/>
  <c r="M84" i="88" s="1"/>
  <c r="N84" i="88" s="1"/>
  <c r="V89" i="88"/>
  <c r="W89" i="88" s="1"/>
  <c r="X89" i="88" s="1"/>
  <c r="Y89" i="88" s="1"/>
  <c r="U90" i="88"/>
  <c r="V90" i="88" s="1"/>
  <c r="W90" i="88" s="1"/>
  <c r="V88" i="88"/>
  <c r="W88" i="88" s="1"/>
  <c r="O87" i="88"/>
  <c r="J128" i="88"/>
  <c r="L85" i="88"/>
  <c r="K128" i="88"/>
  <c r="P86" i="88"/>
  <c r="J135" i="71"/>
  <c r="J190" i="71"/>
  <c r="H135" i="72"/>
  <c r="K130" i="71"/>
  <c r="K132" i="71" s="1"/>
  <c r="K133" i="71" s="1"/>
  <c r="L129" i="71"/>
  <c r="L131" i="71" s="1"/>
  <c r="G133" i="75"/>
  <c r="G190" i="75" s="1"/>
  <c r="G133" i="73"/>
  <c r="G190" i="73" s="1"/>
  <c r="G133" i="69"/>
  <c r="G190" i="69" s="1"/>
  <c r="G133" i="70"/>
  <c r="G133" i="74"/>
  <c r="G190" i="74" s="1"/>
  <c r="G133" i="67"/>
  <c r="AO191" i="88"/>
  <c r="AO192" i="88"/>
  <c r="AO198" i="88"/>
  <c r="AO197" i="88"/>
  <c r="H131" i="75"/>
  <c r="H131" i="74"/>
  <c r="H131" i="73"/>
  <c r="J129" i="72"/>
  <c r="I130" i="72"/>
  <c r="I132" i="72" s="1"/>
  <c r="H131" i="70"/>
  <c r="H131" i="69"/>
  <c r="H131" i="67"/>
  <c r="R86" i="67" l="1"/>
  <c r="S86" i="67" s="1"/>
  <c r="T86" i="67" s="1"/>
  <c r="U86" i="67" s="1"/>
  <c r="V86" i="67" s="1"/>
  <c r="W86" i="67" s="1"/>
  <c r="X86" i="67" s="1"/>
  <c r="Y86" i="67" s="1"/>
  <c r="Z86" i="67" s="1"/>
  <c r="AA86" i="67" s="1"/>
  <c r="AB86" i="67" s="1"/>
  <c r="Q87" i="68"/>
  <c r="L84" i="67"/>
  <c r="L128" i="67" s="1"/>
  <c r="X91" i="88"/>
  <c r="Y91" i="88" s="1"/>
  <c r="Z91" i="88" s="1"/>
  <c r="P86" i="68"/>
  <c r="Q86" i="68" s="1"/>
  <c r="R86" i="68" s="1"/>
  <c r="S86" i="68" s="1"/>
  <c r="T86" i="68" s="1"/>
  <c r="U86" i="68" s="1"/>
  <c r="V86" i="68" s="1"/>
  <c r="W86" i="68" s="1"/>
  <c r="X86" i="68" s="1"/>
  <c r="Y86" i="68" s="1"/>
  <c r="Z86" i="68" s="1"/>
  <c r="AA86" i="68" s="1"/>
  <c r="AB86" i="68" s="1"/>
  <c r="N128" i="68"/>
  <c r="O84" i="68"/>
  <c r="S88" i="68"/>
  <c r="T88" i="68"/>
  <c r="U88" i="68" s="1"/>
  <c r="V88" i="68" s="1"/>
  <c r="W88" i="68" s="1"/>
  <c r="X88" i="68" s="1"/>
  <c r="Y88" i="68" s="1"/>
  <c r="Z88" i="68" s="1"/>
  <c r="AA88" i="68" s="1"/>
  <c r="AB88" i="68" s="1"/>
  <c r="M128" i="68"/>
  <c r="R87" i="68"/>
  <c r="S87" i="68" s="1"/>
  <c r="T87" i="68" s="1"/>
  <c r="U87" i="68" s="1"/>
  <c r="V87" i="68" s="1"/>
  <c r="W87" i="68" s="1"/>
  <c r="X87" i="68" s="1"/>
  <c r="Y87" i="68" s="1"/>
  <c r="Z87" i="68" s="1"/>
  <c r="AA87" i="68" s="1"/>
  <c r="AB87" i="68" s="1"/>
  <c r="H190" i="68"/>
  <c r="H135" i="68"/>
  <c r="I130" i="68"/>
  <c r="I132" i="68" s="1"/>
  <c r="I133" i="68" s="1"/>
  <c r="J129" i="68"/>
  <c r="J131" i="68" s="1"/>
  <c r="S87" i="67"/>
  <c r="T87" i="67"/>
  <c r="U87" i="67" s="1"/>
  <c r="V87" i="67" s="1"/>
  <c r="W87" i="67" s="1"/>
  <c r="X87" i="67" s="1"/>
  <c r="Y87" i="67" s="1"/>
  <c r="Z87" i="67" s="1"/>
  <c r="AA87" i="67" s="1"/>
  <c r="AB87" i="67" s="1"/>
  <c r="M84" i="67"/>
  <c r="P85" i="67"/>
  <c r="V88" i="67"/>
  <c r="W88" i="67" s="1"/>
  <c r="X88" i="67" s="1"/>
  <c r="Y88" i="67" s="1"/>
  <c r="Z88" i="67" s="1"/>
  <c r="AA88" i="67" s="1"/>
  <c r="AB88" i="67" s="1"/>
  <c r="X88" i="88"/>
  <c r="Y88" i="88" s="1"/>
  <c r="X90" i="88"/>
  <c r="Y90" i="88" s="1"/>
  <c r="Z90" i="88"/>
  <c r="AA90" i="88" s="1"/>
  <c r="AB90" i="88" s="1"/>
  <c r="Z89" i="88"/>
  <c r="AA89" i="88" s="1"/>
  <c r="AB89" i="88" s="1"/>
  <c r="O84" i="88"/>
  <c r="P84" i="88" s="1"/>
  <c r="Q86" i="88"/>
  <c r="P87" i="88"/>
  <c r="L128" i="88"/>
  <c r="M85" i="88"/>
  <c r="G135" i="70"/>
  <c r="G190" i="70"/>
  <c r="K135" i="71"/>
  <c r="K190" i="71"/>
  <c r="G135" i="67"/>
  <c r="G190" i="67"/>
  <c r="G135" i="75"/>
  <c r="L130" i="71"/>
  <c r="L132" i="71" s="1"/>
  <c r="L133" i="71" s="1"/>
  <c r="M129" i="71"/>
  <c r="M131" i="71" s="1"/>
  <c r="G135" i="73"/>
  <c r="G135" i="69"/>
  <c r="I133" i="72"/>
  <c r="I190" i="72" s="1"/>
  <c r="AP191" i="88"/>
  <c r="AP192" i="88"/>
  <c r="AP198" i="88"/>
  <c r="AP197" i="88"/>
  <c r="H130" i="75"/>
  <c r="H132" i="75" s="1"/>
  <c r="I129" i="75"/>
  <c r="H130" i="74"/>
  <c r="H132" i="74" s="1"/>
  <c r="I129" i="74"/>
  <c r="H130" i="73"/>
  <c r="H132" i="73" s="1"/>
  <c r="I129" i="73"/>
  <c r="J131" i="72"/>
  <c r="H130" i="70"/>
  <c r="H132" i="70" s="1"/>
  <c r="I129" i="70"/>
  <c r="H130" i="69"/>
  <c r="H132" i="69" s="1"/>
  <c r="I129" i="69"/>
  <c r="H130" i="67"/>
  <c r="H132" i="67" s="1"/>
  <c r="I129" i="67"/>
  <c r="AA91" i="88" l="1"/>
  <c r="AB91" i="88" s="1"/>
  <c r="O128" i="68"/>
  <c r="P84" i="68"/>
  <c r="K129" i="68"/>
  <c r="K131" i="68" s="1"/>
  <c r="L129" i="68" s="1"/>
  <c r="J130" i="68"/>
  <c r="J132" i="68" s="1"/>
  <c r="J133" i="68" s="1"/>
  <c r="J190" i="68" s="1"/>
  <c r="I190" i="68"/>
  <c r="I135" i="68"/>
  <c r="M128" i="67"/>
  <c r="N84" i="67"/>
  <c r="Q85" i="67"/>
  <c r="R85" i="67" s="1"/>
  <c r="S85" i="67" s="1"/>
  <c r="T85" i="67" s="1"/>
  <c r="U85" i="67" s="1"/>
  <c r="V85" i="67" s="1"/>
  <c r="W85" i="67" s="1"/>
  <c r="X85" i="67" s="1"/>
  <c r="Y85" i="67" s="1"/>
  <c r="Z85" i="67" s="1"/>
  <c r="AA85" i="67" s="1"/>
  <c r="AB85" i="67" s="1"/>
  <c r="Z88" i="88"/>
  <c r="AA88" i="88" s="1"/>
  <c r="AB88" i="88" s="1"/>
  <c r="Q84" i="88"/>
  <c r="R84" i="88" s="1"/>
  <c r="S84" i="88" s="1"/>
  <c r="T84" i="88" s="1"/>
  <c r="U84" i="88" s="1"/>
  <c r="V84" i="88" s="1"/>
  <c r="W84" i="88" s="1"/>
  <c r="X84" i="88" s="1"/>
  <c r="Y84" i="88" s="1"/>
  <c r="Z84" i="88" s="1"/>
  <c r="AA84" i="88" s="1"/>
  <c r="AB84" i="88" s="1"/>
  <c r="Q87" i="88"/>
  <c r="N85" i="88"/>
  <c r="M128" i="88"/>
  <c r="R86" i="88"/>
  <c r="L135" i="71"/>
  <c r="L190" i="71"/>
  <c r="N129" i="71"/>
  <c r="N131" i="71" s="1"/>
  <c r="M130" i="71"/>
  <c r="M132" i="71" s="1"/>
  <c r="M133" i="71" s="1"/>
  <c r="I135" i="72"/>
  <c r="H133" i="73"/>
  <c r="H190" i="73" s="1"/>
  <c r="H133" i="69"/>
  <c r="H133" i="70"/>
  <c r="H190" i="70" s="1"/>
  <c r="H133" i="67"/>
  <c r="H190" i="67" s="1"/>
  <c r="H133" i="74"/>
  <c r="H190" i="74" s="1"/>
  <c r="H133" i="75"/>
  <c r="H190" i="75" s="1"/>
  <c r="AY128" i="88"/>
  <c r="AQ192" i="88"/>
  <c r="AQ191" i="88"/>
  <c r="AQ198" i="88"/>
  <c r="AQ197" i="88"/>
  <c r="I131" i="75"/>
  <c r="I131" i="74"/>
  <c r="I131" i="73"/>
  <c r="J130" i="72"/>
  <c r="J132" i="72" s="1"/>
  <c r="K129" i="72"/>
  <c r="I131" i="70"/>
  <c r="I131" i="69"/>
  <c r="I131" i="67"/>
  <c r="J135" i="68" l="1"/>
  <c r="P128" i="68"/>
  <c r="Q84" i="68"/>
  <c r="K130" i="68"/>
  <c r="K132" i="68" s="1"/>
  <c r="K133" i="68" s="1"/>
  <c r="N128" i="67"/>
  <c r="O84" i="67"/>
  <c r="R87" i="88"/>
  <c r="S86" i="88"/>
  <c r="T86" i="88" s="1"/>
  <c r="U86" i="88" s="1"/>
  <c r="V86" i="88" s="1"/>
  <c r="W86" i="88" s="1"/>
  <c r="X86" i="88" s="1"/>
  <c r="Y86" i="88" s="1"/>
  <c r="Z86" i="88" s="1"/>
  <c r="AA86" i="88" s="1"/>
  <c r="AB86" i="88" s="1"/>
  <c r="S87" i="88"/>
  <c r="T87" i="88"/>
  <c r="U87" i="88" s="1"/>
  <c r="O85" i="88"/>
  <c r="O128" i="88" s="1"/>
  <c r="N128" i="88"/>
  <c r="M135" i="71"/>
  <c r="M190" i="71"/>
  <c r="H135" i="69"/>
  <c r="H190" i="69"/>
  <c r="O129" i="71"/>
  <c r="O131" i="71" s="1"/>
  <c r="N130" i="71"/>
  <c r="N132" i="71" s="1"/>
  <c r="N133" i="71" s="1"/>
  <c r="H135" i="73"/>
  <c r="H135" i="75"/>
  <c r="H135" i="67"/>
  <c r="H135" i="70"/>
  <c r="J133" i="72"/>
  <c r="J190" i="72" s="1"/>
  <c r="AZ128" i="88"/>
  <c r="AR192" i="88"/>
  <c r="AR191" i="88"/>
  <c r="AR198" i="88"/>
  <c r="AR197" i="88"/>
  <c r="I130" i="75"/>
  <c r="I132" i="75" s="1"/>
  <c r="J129" i="75"/>
  <c r="I130" i="74"/>
  <c r="I132" i="74" s="1"/>
  <c r="J129" i="74"/>
  <c r="I130" i="73"/>
  <c r="I132" i="73" s="1"/>
  <c r="J129" i="73"/>
  <c r="K131" i="72"/>
  <c r="J129" i="70"/>
  <c r="I130" i="70"/>
  <c r="I132" i="70" s="1"/>
  <c r="I130" i="69"/>
  <c r="I132" i="69" s="1"/>
  <c r="J129" i="69"/>
  <c r="L131" i="68"/>
  <c r="J129" i="67"/>
  <c r="I130" i="67"/>
  <c r="I132" i="67" s="1"/>
  <c r="Q128" i="68" l="1"/>
  <c r="R84" i="68"/>
  <c r="O128" i="67"/>
  <c r="P84" i="67"/>
  <c r="V87" i="88"/>
  <c r="W87" i="88" s="1"/>
  <c r="X87" i="88" s="1"/>
  <c r="Y87" i="88" s="1"/>
  <c r="Z87" i="88" s="1"/>
  <c r="P85" i="88"/>
  <c r="Q85" i="88" s="1"/>
  <c r="R85" i="88" s="1"/>
  <c r="S85" i="88" s="1"/>
  <c r="T85" i="88" s="1"/>
  <c r="U85" i="88" s="1"/>
  <c r="V85" i="88" s="1"/>
  <c r="W85" i="88" s="1"/>
  <c r="X85" i="88" s="1"/>
  <c r="Y85" i="88" s="1"/>
  <c r="Z85" i="88" s="1"/>
  <c r="AA85" i="88" s="1"/>
  <c r="AB85" i="88" s="1"/>
  <c r="K135" i="68"/>
  <c r="K190" i="68"/>
  <c r="N135" i="71"/>
  <c r="N190" i="71"/>
  <c r="P129" i="71"/>
  <c r="P131" i="71" s="1"/>
  <c r="O130" i="71"/>
  <c r="O132" i="71" s="1"/>
  <c r="O133" i="71" s="1"/>
  <c r="J135" i="72"/>
  <c r="I133" i="74"/>
  <c r="I190" i="74" s="1"/>
  <c r="I133" i="67"/>
  <c r="I133" i="75"/>
  <c r="I133" i="69"/>
  <c r="I133" i="73"/>
  <c r="I190" i="73" s="1"/>
  <c r="I133" i="70"/>
  <c r="BA128" i="88"/>
  <c r="BB128" i="88"/>
  <c r="AS192" i="88"/>
  <c r="AS191" i="88"/>
  <c r="AS197" i="88"/>
  <c r="AS198" i="88"/>
  <c r="J131" i="75"/>
  <c r="J131" i="74"/>
  <c r="J131" i="73"/>
  <c r="L129" i="72"/>
  <c r="K130" i="72"/>
  <c r="K132" i="72" s="1"/>
  <c r="J131" i="70"/>
  <c r="J131" i="69"/>
  <c r="L130" i="68"/>
  <c r="L132" i="68" s="1"/>
  <c r="M129" i="68"/>
  <c r="J131" i="67"/>
  <c r="R128" i="68" l="1"/>
  <c r="S84" i="68"/>
  <c r="P128" i="67"/>
  <c r="Q84" i="67"/>
  <c r="P128" i="88"/>
  <c r="AA87" i="88"/>
  <c r="AB87" i="88" s="1"/>
  <c r="I135" i="69"/>
  <c r="I190" i="69"/>
  <c r="I135" i="75"/>
  <c r="I190" i="75"/>
  <c r="O135" i="71"/>
  <c r="O190" i="71"/>
  <c r="I135" i="67"/>
  <c r="I190" i="67"/>
  <c r="I135" i="70"/>
  <c r="I190" i="70"/>
  <c r="Q129" i="71"/>
  <c r="Q131" i="71" s="1"/>
  <c r="P130" i="71"/>
  <c r="P132" i="71" s="1"/>
  <c r="P133" i="71" s="1"/>
  <c r="K133" i="72"/>
  <c r="K190" i="72" s="1"/>
  <c r="I135" i="73"/>
  <c r="L133" i="68"/>
  <c r="Q128" i="88"/>
  <c r="AT192" i="88"/>
  <c r="AT191" i="88"/>
  <c r="AT197" i="88"/>
  <c r="AT198" i="88"/>
  <c r="J130" i="75"/>
  <c r="J132" i="75" s="1"/>
  <c r="K129" i="75"/>
  <c r="J130" i="74"/>
  <c r="J132" i="74" s="1"/>
  <c r="K129" i="74"/>
  <c r="J130" i="73"/>
  <c r="J132" i="73" s="1"/>
  <c r="K129" i="73"/>
  <c r="L131" i="72"/>
  <c r="J130" i="70"/>
  <c r="J132" i="70" s="1"/>
  <c r="K129" i="70"/>
  <c r="J130" i="69"/>
  <c r="J132" i="69" s="1"/>
  <c r="K129" i="69"/>
  <c r="M131" i="68"/>
  <c r="J130" i="67"/>
  <c r="J132" i="67" s="1"/>
  <c r="K129" i="67"/>
  <c r="S128" i="68" l="1"/>
  <c r="T84" i="68"/>
  <c r="Q128" i="67"/>
  <c r="R84" i="67"/>
  <c r="P135" i="71"/>
  <c r="P190" i="71"/>
  <c r="L135" i="68"/>
  <c r="L190" i="68"/>
  <c r="R129" i="71"/>
  <c r="R131" i="71" s="1"/>
  <c r="Q130" i="71"/>
  <c r="Q132" i="71" s="1"/>
  <c r="Q133" i="71" s="1"/>
  <c r="K135" i="72"/>
  <c r="J133" i="75"/>
  <c r="J190" i="75" s="1"/>
  <c r="J133" i="73"/>
  <c r="J190" i="73" s="1"/>
  <c r="J133" i="67"/>
  <c r="J190" i="67" s="1"/>
  <c r="J133" i="69"/>
  <c r="J190" i="69" s="1"/>
  <c r="J133" i="70"/>
  <c r="J190" i="70" s="1"/>
  <c r="J133" i="74"/>
  <c r="J190" i="74" s="1"/>
  <c r="R128" i="88"/>
  <c r="AU191" i="88"/>
  <c r="AU192" i="88"/>
  <c r="AU197" i="88"/>
  <c r="AU198" i="88"/>
  <c r="K131" i="75"/>
  <c r="K131" i="74"/>
  <c r="K131" i="73"/>
  <c r="L130" i="72"/>
  <c r="L132" i="72" s="1"/>
  <c r="M129" i="72"/>
  <c r="K131" i="70"/>
  <c r="K131" i="69"/>
  <c r="M130" i="68"/>
  <c r="M132" i="68" s="1"/>
  <c r="N129" i="68"/>
  <c r="K131" i="67"/>
  <c r="T128" i="68" l="1"/>
  <c r="U84" i="68"/>
  <c r="R128" i="67"/>
  <c r="S84" i="67"/>
  <c r="Q135" i="71"/>
  <c r="Q190" i="71"/>
  <c r="J135" i="75"/>
  <c r="S129" i="71"/>
  <c r="S131" i="71" s="1"/>
  <c r="R130" i="71"/>
  <c r="R132" i="71" s="1"/>
  <c r="R133" i="71" s="1"/>
  <c r="J135" i="67"/>
  <c r="J135" i="73"/>
  <c r="J135" i="69"/>
  <c r="J135" i="70"/>
  <c r="M133" i="68"/>
  <c r="M190" i="68" s="1"/>
  <c r="L133" i="72"/>
  <c r="S128" i="88"/>
  <c r="AV191" i="88"/>
  <c r="AV192" i="88"/>
  <c r="AV197" i="88"/>
  <c r="AV198" i="88"/>
  <c r="K130" i="75"/>
  <c r="K132" i="75" s="1"/>
  <c r="L129" i="75"/>
  <c r="K130" i="74"/>
  <c r="K132" i="74" s="1"/>
  <c r="L129" i="74"/>
  <c r="K130" i="73"/>
  <c r="K132" i="73" s="1"/>
  <c r="L129" i="73"/>
  <c r="M131" i="72"/>
  <c r="L129" i="70"/>
  <c r="K130" i="70"/>
  <c r="K132" i="70" s="1"/>
  <c r="K130" i="69"/>
  <c r="K132" i="69" s="1"/>
  <c r="L129" i="69"/>
  <c r="N131" i="68"/>
  <c r="K130" i="67"/>
  <c r="K132" i="67" s="1"/>
  <c r="L129" i="67"/>
  <c r="U128" i="68" l="1"/>
  <c r="V84" i="68"/>
  <c r="S128" i="67"/>
  <c r="T84" i="67"/>
  <c r="L135" i="72"/>
  <c r="L190" i="72"/>
  <c r="R135" i="71"/>
  <c r="R190" i="71"/>
  <c r="T129" i="71"/>
  <c r="T131" i="71" s="1"/>
  <c r="S130" i="71"/>
  <c r="S132" i="71" s="1"/>
  <c r="S133" i="71" s="1"/>
  <c r="M135" i="68"/>
  <c r="K133" i="73"/>
  <c r="K190" i="73" s="1"/>
  <c r="K133" i="70"/>
  <c r="K190" i="70" s="1"/>
  <c r="K133" i="69"/>
  <c r="K190" i="69" s="1"/>
  <c r="K133" i="74"/>
  <c r="K190" i="74" s="1"/>
  <c r="K133" i="67"/>
  <c r="K190" i="67" s="1"/>
  <c r="K133" i="75"/>
  <c r="T128" i="88"/>
  <c r="AW191" i="88"/>
  <c r="AW192" i="88"/>
  <c r="AW198" i="88"/>
  <c r="AW197" i="88"/>
  <c r="L131" i="75"/>
  <c r="L131" i="74"/>
  <c r="L131" i="73"/>
  <c r="M130" i="72"/>
  <c r="M132" i="72" s="1"/>
  <c r="N129" i="72"/>
  <c r="L131" i="70"/>
  <c r="L131" i="69"/>
  <c r="N130" i="68"/>
  <c r="N132" i="68" s="1"/>
  <c r="O129" i="68"/>
  <c r="L131" i="67"/>
  <c r="V128" i="68" l="1"/>
  <c r="W84" i="68"/>
  <c r="T128" i="67"/>
  <c r="U84" i="67"/>
  <c r="S135" i="71"/>
  <c r="S190" i="71"/>
  <c r="K135" i="75"/>
  <c r="K190" i="75"/>
  <c r="U129" i="71"/>
  <c r="U131" i="71" s="1"/>
  <c r="T130" i="71"/>
  <c r="T132" i="71" s="1"/>
  <c r="T133" i="71" s="1"/>
  <c r="K135" i="73"/>
  <c r="K135" i="70"/>
  <c r="K135" i="67"/>
  <c r="M133" i="72"/>
  <c r="M190" i="72" s="1"/>
  <c r="N133" i="68"/>
  <c r="K135" i="69"/>
  <c r="U128" i="88"/>
  <c r="AX191" i="88"/>
  <c r="AX192" i="88"/>
  <c r="AX198" i="88"/>
  <c r="AX197" i="88"/>
  <c r="L130" i="75"/>
  <c r="L132" i="75" s="1"/>
  <c r="M129" i="75"/>
  <c r="L130" i="74"/>
  <c r="L132" i="74" s="1"/>
  <c r="M129" i="74"/>
  <c r="L130" i="73"/>
  <c r="L132" i="73" s="1"/>
  <c r="M129" i="73"/>
  <c r="N131" i="72"/>
  <c r="L130" i="70"/>
  <c r="L132" i="70" s="1"/>
  <c r="M129" i="70"/>
  <c r="L130" i="69"/>
  <c r="L132" i="69" s="1"/>
  <c r="M129" i="69"/>
  <c r="O131" i="68"/>
  <c r="L130" i="67"/>
  <c r="L132" i="67" s="1"/>
  <c r="M129" i="67"/>
  <c r="W128" i="68" l="1"/>
  <c r="X84" i="68"/>
  <c r="U128" i="67"/>
  <c r="V84" i="67"/>
  <c r="N135" i="68"/>
  <c r="N190" i="68"/>
  <c r="T135" i="71"/>
  <c r="T190" i="71"/>
  <c r="V129" i="71"/>
  <c r="V131" i="71" s="1"/>
  <c r="U130" i="71"/>
  <c r="U132" i="71" s="1"/>
  <c r="U133" i="71" s="1"/>
  <c r="M135" i="72"/>
  <c r="L133" i="74"/>
  <c r="L190" i="74" s="1"/>
  <c r="L133" i="70"/>
  <c r="L190" i="70" s="1"/>
  <c r="L133" i="67"/>
  <c r="L190" i="67" s="1"/>
  <c r="L133" i="75"/>
  <c r="L190" i="75" s="1"/>
  <c r="L133" i="69"/>
  <c r="L133" i="73"/>
  <c r="V128" i="88"/>
  <c r="AY191" i="88"/>
  <c r="AY192" i="88"/>
  <c r="AY198" i="88"/>
  <c r="AY197" i="88"/>
  <c r="M131" i="75"/>
  <c r="M131" i="74"/>
  <c r="M131" i="73"/>
  <c r="N130" i="72"/>
  <c r="N132" i="72" s="1"/>
  <c r="O129" i="72"/>
  <c r="M131" i="70"/>
  <c r="M131" i="69"/>
  <c r="O130" i="68"/>
  <c r="O132" i="68" s="1"/>
  <c r="P129" i="68"/>
  <c r="M131" i="67"/>
  <c r="X128" i="68" l="1"/>
  <c r="Y84" i="68"/>
  <c r="V128" i="67"/>
  <c r="W84" i="67"/>
  <c r="L135" i="69"/>
  <c r="L190" i="69"/>
  <c r="L135" i="75"/>
  <c r="U135" i="71"/>
  <c r="U190" i="71"/>
  <c r="L135" i="73"/>
  <c r="L190" i="73"/>
  <c r="V130" i="71"/>
  <c r="V132" i="71" s="1"/>
  <c r="V133" i="71" s="1"/>
  <c r="W129" i="71"/>
  <c r="W131" i="71" s="1"/>
  <c r="L135" i="70"/>
  <c r="O133" i="68"/>
  <c r="O190" i="68" s="1"/>
  <c r="L135" i="67"/>
  <c r="N133" i="72"/>
  <c r="W128" i="88"/>
  <c r="AZ192" i="88"/>
  <c r="AZ191" i="88"/>
  <c r="AZ198" i="88"/>
  <c r="AZ197" i="88"/>
  <c r="N129" i="75"/>
  <c r="M130" i="75"/>
  <c r="M132" i="75" s="1"/>
  <c r="N129" i="74"/>
  <c r="M130" i="74"/>
  <c r="M132" i="74" s="1"/>
  <c r="M130" i="73"/>
  <c r="M132" i="73" s="1"/>
  <c r="N129" i="73"/>
  <c r="O131" i="72"/>
  <c r="M130" i="70"/>
  <c r="M132" i="70" s="1"/>
  <c r="N129" i="70"/>
  <c r="N129" i="69"/>
  <c r="M130" i="69"/>
  <c r="M132" i="69" s="1"/>
  <c r="P131" i="68"/>
  <c r="M130" i="67"/>
  <c r="M132" i="67" s="1"/>
  <c r="N129" i="67"/>
  <c r="Y128" i="68" l="1"/>
  <c r="Z84" i="68"/>
  <c r="W128" i="67"/>
  <c r="X84" i="67"/>
  <c r="V135" i="71"/>
  <c r="V190" i="71"/>
  <c r="N135" i="72"/>
  <c r="N190" i="72"/>
  <c r="W130" i="71"/>
  <c r="W132" i="71" s="1"/>
  <c r="W133" i="71" s="1"/>
  <c r="X129" i="71"/>
  <c r="X131" i="71" s="1"/>
  <c r="O135" i="68"/>
  <c r="M133" i="75"/>
  <c r="M190" i="75" s="1"/>
  <c r="M133" i="67"/>
  <c r="M133" i="69"/>
  <c r="M133" i="70"/>
  <c r="M190" i="70" s="1"/>
  <c r="M133" i="73"/>
  <c r="M133" i="74"/>
  <c r="M190" i="74" s="1"/>
  <c r="X128" i="88"/>
  <c r="BA192" i="88"/>
  <c r="BA191" i="88"/>
  <c r="BA197" i="88"/>
  <c r="BA198" i="88"/>
  <c r="N131" i="75"/>
  <c r="N131" i="74"/>
  <c r="N131" i="73"/>
  <c r="P129" i="72"/>
  <c r="O130" i="72"/>
  <c r="O132" i="72" s="1"/>
  <c r="N131" i="70"/>
  <c r="N131" i="69"/>
  <c r="Q129" i="68"/>
  <c r="P130" i="68"/>
  <c r="P132" i="68" s="1"/>
  <c r="N131" i="67"/>
  <c r="Z128" i="68" l="1"/>
  <c r="AA84" i="68"/>
  <c r="X128" i="67"/>
  <c r="Y84" i="67"/>
  <c r="M135" i="69"/>
  <c r="M190" i="69"/>
  <c r="M135" i="73"/>
  <c r="M190" i="73"/>
  <c r="M135" i="67"/>
  <c r="M190" i="67"/>
  <c r="W135" i="71"/>
  <c r="W190" i="71"/>
  <c r="Y129" i="71"/>
  <c r="Y131" i="71" s="1"/>
  <c r="X130" i="71"/>
  <c r="X132" i="71" s="1"/>
  <c r="X133" i="71" s="1"/>
  <c r="M135" i="75"/>
  <c r="M135" i="70"/>
  <c r="P133" i="68"/>
  <c r="P190" i="68" s="1"/>
  <c r="O133" i="72"/>
  <c r="Y128" i="88"/>
  <c r="BB192" i="88"/>
  <c r="BB191" i="88"/>
  <c r="BB197" i="88"/>
  <c r="BB198" i="88"/>
  <c r="N130" i="75"/>
  <c r="N132" i="75" s="1"/>
  <c r="O129" i="75"/>
  <c r="O129" i="74"/>
  <c r="N130" i="74"/>
  <c r="N132" i="74" s="1"/>
  <c r="N130" i="73"/>
  <c r="N132" i="73" s="1"/>
  <c r="O129" i="73"/>
  <c r="P131" i="72"/>
  <c r="N130" i="70"/>
  <c r="N132" i="70" s="1"/>
  <c r="O129" i="70"/>
  <c r="N130" i="69"/>
  <c r="N132" i="69" s="1"/>
  <c r="O129" i="69"/>
  <c r="Q131" i="68"/>
  <c r="N130" i="67"/>
  <c r="N132" i="67" s="1"/>
  <c r="O129" i="67"/>
  <c r="AA128" i="68" l="1"/>
  <c r="AB84" i="68"/>
  <c r="AB128" i="68" s="1"/>
  <c r="Y128" i="67"/>
  <c r="Z84" i="67"/>
  <c r="X135" i="71"/>
  <c r="X190" i="71"/>
  <c r="O135" i="72"/>
  <c r="O190" i="72"/>
  <c r="Z129" i="71"/>
  <c r="Z131" i="71" s="1"/>
  <c r="Y130" i="71"/>
  <c r="Y132" i="71" s="1"/>
  <c r="Y133" i="71" s="1"/>
  <c r="N133" i="73"/>
  <c r="N190" i="73" s="1"/>
  <c r="N133" i="74"/>
  <c r="N190" i="74" s="1"/>
  <c r="N133" i="69"/>
  <c r="N190" i="69" s="1"/>
  <c r="N133" i="67"/>
  <c r="N133" i="70"/>
  <c r="N190" i="70" s="1"/>
  <c r="N133" i="75"/>
  <c r="P135" i="68"/>
  <c r="Z128" i="88"/>
  <c r="O131" i="75"/>
  <c r="O131" i="74"/>
  <c r="O131" i="73"/>
  <c r="Q129" i="72"/>
  <c r="P130" i="72"/>
  <c r="P132" i="72" s="1"/>
  <c r="O131" i="70"/>
  <c r="O131" i="69"/>
  <c r="N135" i="69"/>
  <c r="Q130" i="68"/>
  <c r="Q132" i="68" s="1"/>
  <c r="R129" i="68"/>
  <c r="O131" i="67"/>
  <c r="Z128" i="67" l="1"/>
  <c r="AA84" i="67"/>
  <c r="N135" i="67"/>
  <c r="N190" i="67"/>
  <c r="N135" i="75"/>
  <c r="N190" i="75"/>
  <c r="Y135" i="71"/>
  <c r="Y190" i="71"/>
  <c r="N135" i="73"/>
  <c r="Z130" i="71"/>
  <c r="Z132" i="71" s="1"/>
  <c r="Z133" i="71" s="1"/>
  <c r="AA129" i="71"/>
  <c r="AA131" i="71" s="1"/>
  <c r="N135" i="70"/>
  <c r="Q133" i="68"/>
  <c r="Q190" i="68" s="1"/>
  <c r="P133" i="72"/>
  <c r="AA128" i="88"/>
  <c r="O130" i="75"/>
  <c r="O132" i="75" s="1"/>
  <c r="P129" i="75"/>
  <c r="O130" i="74"/>
  <c r="O132" i="74" s="1"/>
  <c r="P129" i="74"/>
  <c r="P129" i="73"/>
  <c r="O130" i="73"/>
  <c r="O132" i="73" s="1"/>
  <c r="Q131" i="72"/>
  <c r="O130" i="70"/>
  <c r="O132" i="70" s="1"/>
  <c r="P129" i="70"/>
  <c r="P129" i="69"/>
  <c r="O130" i="69"/>
  <c r="O132" i="69" s="1"/>
  <c r="R131" i="68"/>
  <c r="P129" i="67"/>
  <c r="O130" i="67"/>
  <c r="O132" i="67" s="1"/>
  <c r="AA128" i="67" l="1"/>
  <c r="AB84" i="67"/>
  <c r="AB128" i="67" s="1"/>
  <c r="Z135" i="71"/>
  <c r="Z190" i="71"/>
  <c r="P135" i="72"/>
  <c r="P190" i="72"/>
  <c r="AB129" i="71"/>
  <c r="AB131" i="71" s="1"/>
  <c r="AA130" i="71"/>
  <c r="AA132" i="71" s="1"/>
  <c r="AA133" i="71" s="1"/>
  <c r="Q135" i="68"/>
  <c r="O133" i="75"/>
  <c r="O190" i="75" s="1"/>
  <c r="O133" i="69"/>
  <c r="O190" i="69" s="1"/>
  <c r="O133" i="70"/>
  <c r="O133" i="74"/>
  <c r="O190" i="74" s="1"/>
  <c r="O133" i="73"/>
  <c r="O190" i="73" s="1"/>
  <c r="O133" i="67"/>
  <c r="O190" i="67" s="1"/>
  <c r="AB128" i="88"/>
  <c r="P131" i="75"/>
  <c r="P131" i="74"/>
  <c r="P131" i="73"/>
  <c r="R129" i="72"/>
  <c r="Q130" i="72"/>
  <c r="Q132" i="72" s="1"/>
  <c r="P131" i="70"/>
  <c r="P131" i="69"/>
  <c r="R130" i="68"/>
  <c r="R132" i="68" s="1"/>
  <c r="S129" i="68"/>
  <c r="P131" i="67"/>
  <c r="O135" i="70" l="1"/>
  <c r="O190" i="70"/>
  <c r="AA135" i="71"/>
  <c r="AA190" i="71"/>
  <c r="O135" i="75"/>
  <c r="AC129" i="71"/>
  <c r="AC131" i="71" s="1"/>
  <c r="AB130" i="71"/>
  <c r="AB132" i="71" s="1"/>
  <c r="AB133" i="71" s="1"/>
  <c r="O135" i="73"/>
  <c r="O135" i="69"/>
  <c r="O135" i="67"/>
  <c r="Q133" i="72"/>
  <c r="Q190" i="72" s="1"/>
  <c r="R133" i="68"/>
  <c r="R190" i="68" s="1"/>
  <c r="AC128" i="88"/>
  <c r="P130" i="75"/>
  <c r="P132" i="75" s="1"/>
  <c r="Q129" i="75"/>
  <c r="P130" i="74"/>
  <c r="P132" i="74" s="1"/>
  <c r="Q129" i="74"/>
  <c r="P130" i="73"/>
  <c r="P132" i="73" s="1"/>
  <c r="Q129" i="73"/>
  <c r="R131" i="72"/>
  <c r="P130" i="70"/>
  <c r="P132" i="70" s="1"/>
  <c r="Q129" i="70"/>
  <c r="P130" i="69"/>
  <c r="P132" i="69" s="1"/>
  <c r="Q129" i="69"/>
  <c r="S131" i="68"/>
  <c r="P130" i="67"/>
  <c r="P132" i="67" s="1"/>
  <c r="Q129" i="67"/>
  <c r="AB135" i="71" l="1"/>
  <c r="AB190" i="71"/>
  <c r="R135" i="68"/>
  <c r="Q135" i="72"/>
  <c r="AD129" i="71"/>
  <c r="AD131" i="71" s="1"/>
  <c r="AC130" i="71"/>
  <c r="AC132" i="71" s="1"/>
  <c r="AC133" i="71" s="1"/>
  <c r="P133" i="75"/>
  <c r="P133" i="67"/>
  <c r="P133" i="73"/>
  <c r="P190" i="73" s="1"/>
  <c r="P133" i="69"/>
  <c r="P190" i="69" s="1"/>
  <c r="P133" i="74"/>
  <c r="P190" i="74" s="1"/>
  <c r="P133" i="70"/>
  <c r="AD128" i="88"/>
  <c r="Q131" i="75"/>
  <c r="Q131" i="74"/>
  <c r="Q131" i="73"/>
  <c r="R130" i="72"/>
  <c r="R132" i="72" s="1"/>
  <c r="S129" i="72"/>
  <c r="Q131" i="70"/>
  <c r="Q131" i="69"/>
  <c r="T129" i="68"/>
  <c r="S130" i="68"/>
  <c r="S132" i="68" s="1"/>
  <c r="Q131" i="67"/>
  <c r="P135" i="67" l="1"/>
  <c r="P190" i="67"/>
  <c r="P135" i="75"/>
  <c r="P190" i="75"/>
  <c r="AC135" i="71"/>
  <c r="AC190" i="71"/>
  <c r="P135" i="70"/>
  <c r="P190" i="70"/>
  <c r="AE129" i="71"/>
  <c r="AE131" i="71" s="1"/>
  <c r="AD130" i="71"/>
  <c r="AD132" i="71" s="1"/>
  <c r="AD133" i="71" s="1"/>
  <c r="P135" i="73"/>
  <c r="P135" i="69"/>
  <c r="S133" i="68"/>
  <c r="S190" i="68" s="1"/>
  <c r="R133" i="72"/>
  <c r="R190" i="72" s="1"/>
  <c r="AE128" i="88"/>
  <c r="Q130" i="75"/>
  <c r="Q132" i="75" s="1"/>
  <c r="R129" i="75"/>
  <c r="Q130" i="74"/>
  <c r="Q132" i="74" s="1"/>
  <c r="R129" i="74"/>
  <c r="Q130" i="73"/>
  <c r="Q132" i="73" s="1"/>
  <c r="R129" i="73"/>
  <c r="S131" i="72"/>
  <c r="R129" i="70"/>
  <c r="Q130" i="70"/>
  <c r="Q132" i="70" s="1"/>
  <c r="Q130" i="69"/>
  <c r="Q132" i="69" s="1"/>
  <c r="R129" i="69"/>
  <c r="T131" i="68"/>
  <c r="R129" i="67"/>
  <c r="Q130" i="67"/>
  <c r="Q132" i="67" s="1"/>
  <c r="AD135" i="71" l="1"/>
  <c r="AD190" i="71"/>
  <c r="AF129" i="71"/>
  <c r="AF131" i="71" s="1"/>
  <c r="AE130" i="71"/>
  <c r="AE132" i="71" s="1"/>
  <c r="AE133" i="71" s="1"/>
  <c r="S135" i="68"/>
  <c r="R135" i="72"/>
  <c r="Q133" i="73"/>
  <c r="Q190" i="73" s="1"/>
  <c r="Q133" i="70"/>
  <c r="Q133" i="74"/>
  <c r="Q190" i="74" s="1"/>
  <c r="Q133" i="67"/>
  <c r="Q190" i="67" s="1"/>
  <c r="Q133" i="69"/>
  <c r="Q190" i="69" s="1"/>
  <c r="Q133" i="75"/>
  <c r="AF128" i="88"/>
  <c r="R131" i="75"/>
  <c r="R131" i="74"/>
  <c r="R131" i="73"/>
  <c r="T129" i="72"/>
  <c r="S130" i="72"/>
  <c r="S132" i="72" s="1"/>
  <c r="R131" i="70"/>
  <c r="R131" i="69"/>
  <c r="T130" i="68"/>
  <c r="T132" i="68" s="1"/>
  <c r="U129" i="68"/>
  <c r="R131" i="67"/>
  <c r="Q135" i="70" l="1"/>
  <c r="Q190" i="70"/>
  <c r="Q135" i="75"/>
  <c r="Q190" i="75"/>
  <c r="AE135" i="71"/>
  <c r="AE190" i="71"/>
  <c r="Q135" i="73"/>
  <c r="AG129" i="71"/>
  <c r="AG131" i="71" s="1"/>
  <c r="AF130" i="71"/>
  <c r="AF132" i="71" s="1"/>
  <c r="AF133" i="71" s="1"/>
  <c r="Q135" i="67"/>
  <c r="Q135" i="69"/>
  <c r="T133" i="68"/>
  <c r="T190" i="68" s="1"/>
  <c r="S133" i="72"/>
  <c r="AG128" i="88"/>
  <c r="R130" i="75"/>
  <c r="R132" i="75" s="1"/>
  <c r="S129" i="75"/>
  <c r="R130" i="74"/>
  <c r="R132" i="74" s="1"/>
  <c r="S129" i="74"/>
  <c r="R130" i="73"/>
  <c r="R132" i="73" s="1"/>
  <c r="S129" i="73"/>
  <c r="T131" i="72"/>
  <c r="R130" i="70"/>
  <c r="R132" i="70" s="1"/>
  <c r="S129" i="70"/>
  <c r="R130" i="69"/>
  <c r="R132" i="69" s="1"/>
  <c r="S129" i="69"/>
  <c r="U131" i="68"/>
  <c r="R130" i="67"/>
  <c r="R132" i="67" s="1"/>
  <c r="S129" i="67"/>
  <c r="AF135" i="71" l="1"/>
  <c r="AF190" i="71"/>
  <c r="T135" i="68"/>
  <c r="S135" i="72"/>
  <c r="S190" i="72"/>
  <c r="AH129" i="71"/>
  <c r="AH131" i="71" s="1"/>
  <c r="AG130" i="71"/>
  <c r="AG132" i="71" s="1"/>
  <c r="AG133" i="71" s="1"/>
  <c r="R133" i="73"/>
  <c r="R133" i="70"/>
  <c r="R133" i="74"/>
  <c r="R190" i="74" s="1"/>
  <c r="R133" i="67"/>
  <c r="R133" i="75"/>
  <c r="R133" i="69"/>
  <c r="R190" i="69" s="1"/>
  <c r="AH128" i="88"/>
  <c r="S131" i="75"/>
  <c r="S131" i="74"/>
  <c r="S131" i="73"/>
  <c r="T130" i="72"/>
  <c r="T132" i="72" s="1"/>
  <c r="U129" i="72"/>
  <c r="S131" i="70"/>
  <c r="S131" i="69"/>
  <c r="U130" i="68"/>
  <c r="U132" i="68" s="1"/>
  <c r="V129" i="68"/>
  <c r="S131" i="67"/>
  <c r="R135" i="75" l="1"/>
  <c r="R190" i="75"/>
  <c r="AG135" i="71"/>
  <c r="AG190" i="71"/>
  <c r="R135" i="70"/>
  <c r="R190" i="70"/>
  <c r="R135" i="67"/>
  <c r="R190" i="67"/>
  <c r="R135" i="73"/>
  <c r="R190" i="73"/>
  <c r="AI129" i="71"/>
  <c r="AI131" i="71" s="1"/>
  <c r="AH130" i="71"/>
  <c r="AH132" i="71" s="1"/>
  <c r="AH133" i="71" s="1"/>
  <c r="R135" i="69"/>
  <c r="T133" i="72"/>
  <c r="T190" i="72" s="1"/>
  <c r="U133" i="68"/>
  <c r="U190" i="68" s="1"/>
  <c r="AI128" i="88"/>
  <c r="S130" i="75"/>
  <c r="S132" i="75" s="1"/>
  <c r="T129" i="75"/>
  <c r="S130" i="74"/>
  <c r="S132" i="74" s="1"/>
  <c r="T129" i="74"/>
  <c r="S130" i="73"/>
  <c r="S132" i="73" s="1"/>
  <c r="T129" i="73"/>
  <c r="U131" i="72"/>
  <c r="T129" i="70"/>
  <c r="S130" i="70"/>
  <c r="S132" i="70" s="1"/>
  <c r="S130" i="69"/>
  <c r="S132" i="69" s="1"/>
  <c r="T129" i="69"/>
  <c r="V131" i="68"/>
  <c r="S130" i="67"/>
  <c r="S132" i="67" s="1"/>
  <c r="T129" i="67"/>
  <c r="AH135" i="71" l="1"/>
  <c r="AH190" i="71"/>
  <c r="AJ129" i="71"/>
  <c r="AJ131" i="71" s="1"/>
  <c r="AI130" i="71"/>
  <c r="AI132" i="71" s="1"/>
  <c r="AI133" i="71" s="1"/>
  <c r="U135" i="68"/>
  <c r="T135" i="72"/>
  <c r="S133" i="67"/>
  <c r="S133" i="75"/>
  <c r="S133" i="73"/>
  <c r="S190" i="73" s="1"/>
  <c r="S133" i="69"/>
  <c r="S190" i="69" s="1"/>
  <c r="S133" i="70"/>
  <c r="S133" i="74"/>
  <c r="S190" i="74" s="1"/>
  <c r="AJ128" i="88"/>
  <c r="T131" i="75"/>
  <c r="T131" i="74"/>
  <c r="T131" i="73"/>
  <c r="U130" i="72"/>
  <c r="U132" i="72" s="1"/>
  <c r="V129" i="72"/>
  <c r="T131" i="70"/>
  <c r="T131" i="69"/>
  <c r="V130" i="68"/>
  <c r="V132" i="68" s="1"/>
  <c r="W129" i="68"/>
  <c r="T131" i="67"/>
  <c r="S135" i="70" l="1"/>
  <c r="S190" i="70"/>
  <c r="S135" i="75"/>
  <c r="S190" i="75"/>
  <c r="S135" i="67"/>
  <c r="S190" i="67"/>
  <c r="AI135" i="71"/>
  <c r="AI190" i="71"/>
  <c r="AK129" i="71"/>
  <c r="AK131" i="71" s="1"/>
  <c r="AJ130" i="71"/>
  <c r="AJ132" i="71" s="1"/>
  <c r="AJ133" i="71" s="1"/>
  <c r="S135" i="73"/>
  <c r="S135" i="69"/>
  <c r="U133" i="72"/>
  <c r="U190" i="72" s="1"/>
  <c r="V133" i="68"/>
  <c r="V190" i="68" s="1"/>
  <c r="AK128" i="88"/>
  <c r="T130" i="75"/>
  <c r="T132" i="75" s="1"/>
  <c r="U129" i="75"/>
  <c r="T130" i="74"/>
  <c r="T132" i="74" s="1"/>
  <c r="U129" i="74"/>
  <c r="T130" i="73"/>
  <c r="T132" i="73" s="1"/>
  <c r="U129" i="73"/>
  <c r="V131" i="72"/>
  <c r="T130" i="70"/>
  <c r="T132" i="70" s="1"/>
  <c r="U129" i="70"/>
  <c r="T130" i="69"/>
  <c r="T132" i="69" s="1"/>
  <c r="U129" i="69"/>
  <c r="W131" i="68"/>
  <c r="T130" i="67"/>
  <c r="T132" i="67" s="1"/>
  <c r="U129" i="67"/>
  <c r="AJ135" i="71" l="1"/>
  <c r="AJ190" i="71"/>
  <c r="U135" i="72"/>
  <c r="AL129" i="71"/>
  <c r="AL131" i="71" s="1"/>
  <c r="AK130" i="71"/>
  <c r="AK132" i="71" s="1"/>
  <c r="AK133" i="71" s="1"/>
  <c r="T133" i="75"/>
  <c r="T190" i="75" s="1"/>
  <c r="T133" i="67"/>
  <c r="T133" i="69"/>
  <c r="T190" i="69" s="1"/>
  <c r="T133" i="70"/>
  <c r="T190" i="70" s="1"/>
  <c r="V135" i="68"/>
  <c r="T133" i="73"/>
  <c r="T190" i="73" s="1"/>
  <c r="T133" i="74"/>
  <c r="T190" i="74" s="1"/>
  <c r="AL128" i="88"/>
  <c r="U131" i="75"/>
  <c r="U131" i="74"/>
  <c r="U131" i="73"/>
  <c r="V130" i="72"/>
  <c r="V132" i="72" s="1"/>
  <c r="W129" i="72"/>
  <c r="U131" i="70"/>
  <c r="U131" i="69"/>
  <c r="W130" i="68"/>
  <c r="W132" i="68" s="1"/>
  <c r="X129" i="68"/>
  <c r="U131" i="67"/>
  <c r="T135" i="67" l="1"/>
  <c r="T190" i="67"/>
  <c r="AK135" i="71"/>
  <c r="AK190" i="71"/>
  <c r="T135" i="75"/>
  <c r="AM129" i="71"/>
  <c r="AM131" i="71" s="1"/>
  <c r="AL130" i="71"/>
  <c r="AL132" i="71" s="1"/>
  <c r="AL133" i="71" s="1"/>
  <c r="T135" i="69"/>
  <c r="T135" i="73"/>
  <c r="T135" i="70"/>
  <c r="V133" i="72"/>
  <c r="V190" i="72" s="1"/>
  <c r="W133" i="68"/>
  <c r="W190" i="68" s="1"/>
  <c r="AM128" i="88"/>
  <c r="V129" i="75"/>
  <c r="U130" i="75"/>
  <c r="U132" i="75" s="1"/>
  <c r="V129" i="74"/>
  <c r="U130" i="74"/>
  <c r="U132" i="74" s="1"/>
  <c r="U130" i="73"/>
  <c r="U132" i="73" s="1"/>
  <c r="V129" i="73"/>
  <c r="W131" i="72"/>
  <c r="U130" i="70"/>
  <c r="U132" i="70" s="1"/>
  <c r="V129" i="70"/>
  <c r="V129" i="69"/>
  <c r="U130" i="69"/>
  <c r="U132" i="69" s="1"/>
  <c r="X131" i="68"/>
  <c r="U130" i="67"/>
  <c r="U132" i="67" s="1"/>
  <c r="V129" i="67"/>
  <c r="AL135" i="71" l="1"/>
  <c r="AL190" i="71"/>
  <c r="V135" i="72"/>
  <c r="AN129" i="71"/>
  <c r="AN131" i="71" s="1"/>
  <c r="AM130" i="71"/>
  <c r="AM132" i="71" s="1"/>
  <c r="AM133" i="71" s="1"/>
  <c r="W135" i="68"/>
  <c r="U133" i="74"/>
  <c r="U190" i="74" s="1"/>
  <c r="U133" i="73"/>
  <c r="U190" i="73" s="1"/>
  <c r="U133" i="70"/>
  <c r="U133" i="69"/>
  <c r="U133" i="75"/>
  <c r="U133" i="67"/>
  <c r="AN128" i="88"/>
  <c r="V131" i="75"/>
  <c r="V131" i="74"/>
  <c r="V131" i="73"/>
  <c r="X129" i="72"/>
  <c r="W130" i="72"/>
  <c r="W132" i="72" s="1"/>
  <c r="V131" i="70"/>
  <c r="V131" i="69"/>
  <c r="Y129" i="68"/>
  <c r="X130" i="68"/>
  <c r="X132" i="68" s="1"/>
  <c r="V131" i="67"/>
  <c r="U135" i="67" l="1"/>
  <c r="U190" i="67"/>
  <c r="U135" i="69"/>
  <c r="U190" i="69"/>
  <c r="U135" i="75"/>
  <c r="U190" i="75"/>
  <c r="AM135" i="71"/>
  <c r="AM190" i="71"/>
  <c r="U135" i="70"/>
  <c r="U190" i="70"/>
  <c r="U135" i="73"/>
  <c r="AO129" i="71"/>
  <c r="AO131" i="71" s="1"/>
  <c r="AN130" i="71"/>
  <c r="AN132" i="71" s="1"/>
  <c r="AN133" i="71" s="1"/>
  <c r="W133" i="72"/>
  <c r="W190" i="72" s="1"/>
  <c r="X133" i="68"/>
  <c r="X190" i="68" s="1"/>
  <c r="AO128" i="88"/>
  <c r="W129" i="75"/>
  <c r="V130" i="75"/>
  <c r="V132" i="75" s="1"/>
  <c r="V130" i="74"/>
  <c r="V132" i="74" s="1"/>
  <c r="W129" i="74"/>
  <c r="V130" i="73"/>
  <c r="V132" i="73" s="1"/>
  <c r="W129" i="73"/>
  <c r="X131" i="72"/>
  <c r="V130" i="70"/>
  <c r="V132" i="70" s="1"/>
  <c r="W129" i="70"/>
  <c r="V130" i="69"/>
  <c r="V132" i="69" s="1"/>
  <c r="W129" i="69"/>
  <c r="Y131" i="68"/>
  <c r="V130" i="67"/>
  <c r="V132" i="67" s="1"/>
  <c r="W129" i="67"/>
  <c r="AN135" i="71" l="1"/>
  <c r="AN190" i="71"/>
  <c r="W135" i="72"/>
  <c r="AP129" i="71"/>
  <c r="AP131" i="71" s="1"/>
  <c r="AO130" i="71"/>
  <c r="AO132" i="71" s="1"/>
  <c r="AO133" i="71" s="1"/>
  <c r="X135" i="68"/>
  <c r="V133" i="73"/>
  <c r="V190" i="73" s="1"/>
  <c r="V133" i="74"/>
  <c r="V190" i="74" s="1"/>
  <c r="V133" i="69"/>
  <c r="V133" i="70"/>
  <c r="V133" i="75"/>
  <c r="V190" i="75" s="1"/>
  <c r="V133" i="67"/>
  <c r="AP128" i="88"/>
  <c r="W131" i="75"/>
  <c r="W131" i="74"/>
  <c r="W131" i="73"/>
  <c r="Y129" i="72"/>
  <c r="X130" i="72"/>
  <c r="X132" i="72" s="1"/>
  <c r="W131" i="70"/>
  <c r="W131" i="69"/>
  <c r="Y130" i="68"/>
  <c r="Y132" i="68" s="1"/>
  <c r="Z129" i="68"/>
  <c r="W131" i="67"/>
  <c r="V135" i="73" l="1"/>
  <c r="V135" i="69"/>
  <c r="V190" i="69"/>
  <c r="V135" i="70"/>
  <c r="V190" i="70"/>
  <c r="AO135" i="71"/>
  <c r="AO190" i="71"/>
  <c r="V135" i="67"/>
  <c r="V190" i="67"/>
  <c r="AQ129" i="71"/>
  <c r="AQ131" i="71" s="1"/>
  <c r="AP130" i="71"/>
  <c r="AP132" i="71" s="1"/>
  <c r="AP133" i="71" s="1"/>
  <c r="Y133" i="68"/>
  <c r="Y190" i="68" s="1"/>
  <c r="X133" i="72"/>
  <c r="X190" i="72" s="1"/>
  <c r="V135" i="75"/>
  <c r="AQ128" i="88"/>
  <c r="W130" i="75"/>
  <c r="W132" i="75" s="1"/>
  <c r="X129" i="75"/>
  <c r="W130" i="74"/>
  <c r="W132" i="74" s="1"/>
  <c r="X129" i="74"/>
  <c r="X129" i="73"/>
  <c r="W130" i="73"/>
  <c r="W132" i="73" s="1"/>
  <c r="Y131" i="72"/>
  <c r="W130" i="70"/>
  <c r="W132" i="70" s="1"/>
  <c r="X129" i="70"/>
  <c r="X129" i="69"/>
  <c r="W130" i="69"/>
  <c r="W132" i="69" s="1"/>
  <c r="Z131" i="68"/>
  <c r="X129" i="67"/>
  <c r="W130" i="67"/>
  <c r="W132" i="67" s="1"/>
  <c r="AP135" i="71" l="1"/>
  <c r="AP190" i="71"/>
  <c r="X135" i="72"/>
  <c r="AR129" i="71"/>
  <c r="AR131" i="71" s="1"/>
  <c r="AQ130" i="71"/>
  <c r="AQ132" i="71" s="1"/>
  <c r="AQ133" i="71" s="1"/>
  <c r="Y135" i="68"/>
  <c r="W133" i="70"/>
  <c r="W190" i="70" s="1"/>
  <c r="W133" i="74"/>
  <c r="W190" i="74" s="1"/>
  <c r="W133" i="73"/>
  <c r="W133" i="69"/>
  <c r="W190" i="69" s="1"/>
  <c r="W133" i="67"/>
  <c r="W190" i="67" s="1"/>
  <c r="W133" i="75"/>
  <c r="AR128" i="88"/>
  <c r="X131" i="75"/>
  <c r="X131" i="74"/>
  <c r="X131" i="73"/>
  <c r="Z129" i="72"/>
  <c r="Y130" i="72"/>
  <c r="Y132" i="72" s="1"/>
  <c r="X131" i="70"/>
  <c r="X131" i="69"/>
  <c r="Z130" i="68"/>
  <c r="Z132" i="68" s="1"/>
  <c r="AA129" i="68"/>
  <c r="X131" i="67"/>
  <c r="W135" i="73" l="1"/>
  <c r="W190" i="73"/>
  <c r="W135" i="75"/>
  <c r="W190" i="75"/>
  <c r="AQ135" i="71"/>
  <c r="AQ190" i="71"/>
  <c r="AS129" i="71"/>
  <c r="AS131" i="71" s="1"/>
  <c r="AR130" i="71"/>
  <c r="AR132" i="71" s="1"/>
  <c r="AR133" i="71" s="1"/>
  <c r="W135" i="70"/>
  <c r="W135" i="69"/>
  <c r="W135" i="67"/>
  <c r="Y133" i="72"/>
  <c r="Y190" i="72" s="1"/>
  <c r="Z133" i="68"/>
  <c r="AS128" i="88"/>
  <c r="X130" i="75"/>
  <c r="X132" i="75" s="1"/>
  <c r="Y129" i="75"/>
  <c r="X130" i="74"/>
  <c r="X132" i="74" s="1"/>
  <c r="Y129" i="74"/>
  <c r="X130" i="73"/>
  <c r="X132" i="73" s="1"/>
  <c r="Y129" i="73"/>
  <c r="Z131" i="72"/>
  <c r="X130" i="70"/>
  <c r="X132" i="70" s="1"/>
  <c r="Y129" i="70"/>
  <c r="X130" i="69"/>
  <c r="X132" i="69" s="1"/>
  <c r="Y129" i="69"/>
  <c r="AA131" i="68"/>
  <c r="X130" i="67"/>
  <c r="X132" i="67" s="1"/>
  <c r="Y129" i="67"/>
  <c r="AR135" i="71" l="1"/>
  <c r="AR190" i="71"/>
  <c r="Z135" i="68"/>
  <c r="Z190" i="68"/>
  <c r="Y135" i="72"/>
  <c r="AT129" i="71"/>
  <c r="AT131" i="71" s="1"/>
  <c r="AS130" i="71"/>
  <c r="AS132" i="71" s="1"/>
  <c r="AS133" i="71" s="1"/>
  <c r="X133" i="69"/>
  <c r="X190" i="69" s="1"/>
  <c r="X133" i="73"/>
  <c r="X190" i="73" s="1"/>
  <c r="X133" i="70"/>
  <c r="X190" i="70" s="1"/>
  <c r="X133" i="74"/>
  <c r="X190" i="74" s="1"/>
  <c r="X133" i="67"/>
  <c r="X190" i="67" s="1"/>
  <c r="X133" i="75"/>
  <c r="AT128" i="88"/>
  <c r="Y131" i="75"/>
  <c r="Y131" i="74"/>
  <c r="Y131" i="73"/>
  <c r="Z130" i="72"/>
  <c r="Z132" i="72" s="1"/>
  <c r="AA129" i="72"/>
  <c r="Y131" i="70"/>
  <c r="Y131" i="69"/>
  <c r="AB129" i="68"/>
  <c r="AA130" i="68"/>
  <c r="AA132" i="68" s="1"/>
  <c r="Y131" i="67"/>
  <c r="AS135" i="71" l="1"/>
  <c r="AS190" i="71"/>
  <c r="X135" i="75"/>
  <c r="X190" i="75"/>
  <c r="AU129" i="71"/>
  <c r="AU131" i="71" s="1"/>
  <c r="AT130" i="71"/>
  <c r="AT132" i="71" s="1"/>
  <c r="AT133" i="71" s="1"/>
  <c r="X135" i="73"/>
  <c r="X135" i="69"/>
  <c r="Z133" i="72"/>
  <c r="X135" i="70"/>
  <c r="AA133" i="68"/>
  <c r="AA190" i="68" s="1"/>
  <c r="X135" i="67"/>
  <c r="AU128" i="88"/>
  <c r="Y130" i="75"/>
  <c r="Y132" i="75" s="1"/>
  <c r="Z129" i="75"/>
  <c r="Y130" i="74"/>
  <c r="Y132" i="74" s="1"/>
  <c r="Z129" i="74"/>
  <c r="Y130" i="73"/>
  <c r="Y132" i="73" s="1"/>
  <c r="Z129" i="73"/>
  <c r="AA131" i="72"/>
  <c r="Z129" i="70"/>
  <c r="Y130" i="70"/>
  <c r="Y132" i="70" s="1"/>
  <c r="Y130" i="69"/>
  <c r="Y132" i="69" s="1"/>
  <c r="Z129" i="69"/>
  <c r="AB131" i="68"/>
  <c r="Z129" i="67"/>
  <c r="Y130" i="67"/>
  <c r="Y132" i="67" s="1"/>
  <c r="Z135" i="72" l="1"/>
  <c r="Z190" i="72"/>
  <c r="AT135" i="71"/>
  <c r="AT190" i="71"/>
  <c r="AV129" i="71"/>
  <c r="AV131" i="71" s="1"/>
  <c r="AU130" i="71"/>
  <c r="AU132" i="71" s="1"/>
  <c r="AU133" i="71" s="1"/>
  <c r="AA135" i="68"/>
  <c r="Y133" i="73"/>
  <c r="Y190" i="73" s="1"/>
  <c r="Y133" i="69"/>
  <c r="Y190" i="69" s="1"/>
  <c r="Y133" i="74"/>
  <c r="Y190" i="74" s="1"/>
  <c r="Y133" i="70"/>
  <c r="Y133" i="67"/>
  <c r="Y190" i="67" s="1"/>
  <c r="Y133" i="75"/>
  <c r="Y190" i="75" s="1"/>
  <c r="AV128" i="88"/>
  <c r="Z131" i="75"/>
  <c r="Z131" i="74"/>
  <c r="Z131" i="73"/>
  <c r="AB129" i="72"/>
  <c r="AA130" i="72"/>
  <c r="AA132" i="72" s="1"/>
  <c r="Z131" i="70"/>
  <c r="Z131" i="69"/>
  <c r="AB130" i="68"/>
  <c r="AB132" i="68" s="1"/>
  <c r="AC129" i="68"/>
  <c r="Z131" i="67"/>
  <c r="Y135" i="70" l="1"/>
  <c r="Y190" i="70"/>
  <c r="Y135" i="73"/>
  <c r="AU135" i="71"/>
  <c r="AU190" i="71"/>
  <c r="AW129" i="71"/>
  <c r="AW131" i="71" s="1"/>
  <c r="AV130" i="71"/>
  <c r="AV132" i="71" s="1"/>
  <c r="AV133" i="71" s="1"/>
  <c r="Y135" i="67"/>
  <c r="Y135" i="69"/>
  <c r="AB133" i="68"/>
  <c r="AB190" i="68" s="1"/>
  <c r="AA133" i="72"/>
  <c r="AA190" i="72" s="1"/>
  <c r="Y135" i="75"/>
  <c r="AX128" i="88"/>
  <c r="AW128" i="88"/>
  <c r="Z130" i="75"/>
  <c r="Z132" i="75" s="1"/>
  <c r="AA129" i="75"/>
  <c r="Z130" i="74"/>
  <c r="Z132" i="74" s="1"/>
  <c r="AA129" i="74"/>
  <c r="Z130" i="73"/>
  <c r="Z132" i="73" s="1"/>
  <c r="AA129" i="73"/>
  <c r="AB131" i="72"/>
  <c r="Z130" i="70"/>
  <c r="Z132" i="70" s="1"/>
  <c r="AA129" i="70"/>
  <c r="Z130" i="69"/>
  <c r="Z132" i="69" s="1"/>
  <c r="AA129" i="69"/>
  <c r="AC131" i="68"/>
  <c r="Z130" i="67"/>
  <c r="Z132" i="67" s="1"/>
  <c r="AA129" i="67"/>
  <c r="AV135" i="71" l="1"/>
  <c r="AV190" i="71"/>
  <c r="AB135" i="68"/>
  <c r="AW130" i="71"/>
  <c r="AW132" i="71" s="1"/>
  <c r="AW133" i="71" s="1"/>
  <c r="AX129" i="71"/>
  <c r="AX131" i="71" s="1"/>
  <c r="AA135" i="72"/>
  <c r="Z133" i="69"/>
  <c r="Z190" i="69" s="1"/>
  <c r="Z133" i="74"/>
  <c r="Z190" i="74" s="1"/>
  <c r="Z133" i="70"/>
  <c r="Z133" i="73"/>
  <c r="Z133" i="67"/>
  <c r="Z190" i="67" s="1"/>
  <c r="Z133" i="75"/>
  <c r="AA131" i="75"/>
  <c r="AA131" i="74"/>
  <c r="AA131" i="73"/>
  <c r="AB130" i="72"/>
  <c r="AB132" i="72" s="1"/>
  <c r="AC129" i="72"/>
  <c r="AA131" i="70"/>
  <c r="AA131" i="69"/>
  <c r="AC130" i="68"/>
  <c r="AC132" i="68" s="1"/>
  <c r="AD129" i="68"/>
  <c r="AA131" i="67"/>
  <c r="Z135" i="75" l="1"/>
  <c r="Z190" i="75"/>
  <c r="Z135" i="73"/>
  <c r="Z190" i="73"/>
  <c r="AW135" i="71"/>
  <c r="AW190" i="71"/>
  <c r="Z135" i="70"/>
  <c r="Z190" i="70"/>
  <c r="Z135" i="69"/>
  <c r="AY129" i="71"/>
  <c r="AY131" i="71" s="1"/>
  <c r="AX130" i="71"/>
  <c r="AX132" i="71" s="1"/>
  <c r="AX133" i="71" s="1"/>
  <c r="AC133" i="68"/>
  <c r="AC190" i="68" s="1"/>
  <c r="AB133" i="72"/>
  <c r="AB190" i="72" s="1"/>
  <c r="Z135" i="67"/>
  <c r="AA130" i="75"/>
  <c r="AA132" i="75" s="1"/>
  <c r="AB129" i="75"/>
  <c r="AA130" i="74"/>
  <c r="AA132" i="74" s="1"/>
  <c r="AB129" i="74"/>
  <c r="AA130" i="73"/>
  <c r="AA132" i="73" s="1"/>
  <c r="AB129" i="73"/>
  <c r="AC131" i="72"/>
  <c r="AB129" i="70"/>
  <c r="AA130" i="70"/>
  <c r="AA132" i="70" s="1"/>
  <c r="AA130" i="69"/>
  <c r="AA132" i="69" s="1"/>
  <c r="AB129" i="69"/>
  <c r="AD131" i="68"/>
  <c r="AA130" i="67"/>
  <c r="AA132" i="67" s="1"/>
  <c r="AB129" i="67"/>
  <c r="AX135" i="71" l="1"/>
  <c r="AX190" i="71"/>
  <c r="AC135" i="68"/>
  <c r="AZ129" i="71"/>
  <c r="AZ131" i="71" s="1"/>
  <c r="AY130" i="71"/>
  <c r="AY132" i="71" s="1"/>
  <c r="AY133" i="71" s="1"/>
  <c r="AB135" i="72"/>
  <c r="AA133" i="69"/>
  <c r="AA190" i="69" s="1"/>
  <c r="AA133" i="74"/>
  <c r="AA190" i="74" s="1"/>
  <c r="AA133" i="73"/>
  <c r="AA133" i="70"/>
  <c r="AA190" i="70" s="1"/>
  <c r="AA133" i="67"/>
  <c r="AA133" i="75"/>
  <c r="AA190" i="75" s="1"/>
  <c r="AB131" i="75"/>
  <c r="AB131" i="74"/>
  <c r="AB131" i="73"/>
  <c r="AC130" i="72"/>
  <c r="AC132" i="72" s="1"/>
  <c r="AD129" i="72"/>
  <c r="AB131" i="70"/>
  <c r="AB131" i="69"/>
  <c r="AD130" i="68"/>
  <c r="AD132" i="68" s="1"/>
  <c r="AE129" i="68"/>
  <c r="AB131" i="67"/>
  <c r="AA135" i="73" l="1"/>
  <c r="AA190" i="73"/>
  <c r="AA135" i="67"/>
  <c r="AA190" i="67"/>
  <c r="AY135" i="71"/>
  <c r="AY190" i="71"/>
  <c r="BA129" i="71"/>
  <c r="BA131" i="71" s="1"/>
  <c r="AZ130" i="71"/>
  <c r="AZ132" i="71" s="1"/>
  <c r="AZ133" i="71" s="1"/>
  <c r="AA135" i="69"/>
  <c r="AA135" i="70"/>
  <c r="AD133" i="68"/>
  <c r="AD190" i="68" s="1"/>
  <c r="AC133" i="72"/>
  <c r="AC190" i="72" s="1"/>
  <c r="AA135" i="75"/>
  <c r="AB130" i="75"/>
  <c r="AB132" i="75" s="1"/>
  <c r="AC129" i="75"/>
  <c r="AB130" i="74"/>
  <c r="AB132" i="74" s="1"/>
  <c r="AC129" i="74"/>
  <c r="AB130" i="73"/>
  <c r="AB132" i="73" s="1"/>
  <c r="AC129" i="73"/>
  <c r="AD131" i="72"/>
  <c r="AB130" i="70"/>
  <c r="AB132" i="70" s="1"/>
  <c r="AC129" i="70"/>
  <c r="AB130" i="69"/>
  <c r="AB132" i="69" s="1"/>
  <c r="AC129" i="69"/>
  <c r="AE131" i="68"/>
  <c r="AB130" i="67"/>
  <c r="AB132" i="67" s="1"/>
  <c r="AC129" i="67"/>
  <c r="AZ135" i="71" l="1"/>
  <c r="AZ190" i="71"/>
  <c r="BB129" i="71"/>
  <c r="BA130" i="71"/>
  <c r="BA132" i="71" s="1"/>
  <c r="BA133" i="71" s="1"/>
  <c r="AD135" i="68"/>
  <c r="AC135" i="72"/>
  <c r="AB133" i="75"/>
  <c r="AB190" i="75" s="1"/>
  <c r="AB133" i="70"/>
  <c r="AB133" i="74"/>
  <c r="AB190" i="74" s="1"/>
  <c r="AB133" i="69"/>
  <c r="AB190" i="69" s="1"/>
  <c r="AB133" i="73"/>
  <c r="AB190" i="73" s="1"/>
  <c r="AB133" i="67"/>
  <c r="AB190" i="67" s="1"/>
  <c r="AC131" i="75"/>
  <c r="AC131" i="74"/>
  <c r="AC131" i="73"/>
  <c r="AD130" i="72"/>
  <c r="AD132" i="72" s="1"/>
  <c r="AE129" i="72"/>
  <c r="AC131" i="70"/>
  <c r="AC131" i="69"/>
  <c r="AE130" i="68"/>
  <c r="AE132" i="68" s="1"/>
  <c r="AF129" i="68"/>
  <c r="AC131" i="67"/>
  <c r="AB135" i="70" l="1"/>
  <c r="AB190" i="70"/>
  <c r="BA135" i="71"/>
  <c r="BA190" i="71"/>
  <c r="BB131" i="71"/>
  <c r="BB130" i="71" s="1"/>
  <c r="BB132" i="71" s="1"/>
  <c r="BB133" i="71" s="1"/>
  <c r="AB135" i="75"/>
  <c r="AB135" i="69"/>
  <c r="AB135" i="67"/>
  <c r="AE133" i="68"/>
  <c r="AE190" i="68" s="1"/>
  <c r="AB135" i="73"/>
  <c r="AD133" i="72"/>
  <c r="AD190" i="72" s="1"/>
  <c r="AD129" i="75"/>
  <c r="AC130" i="75"/>
  <c r="AC132" i="75" s="1"/>
  <c r="AD129" i="74"/>
  <c r="AC130" i="74"/>
  <c r="AC132" i="74" s="1"/>
  <c r="AC130" i="73"/>
  <c r="AC132" i="73" s="1"/>
  <c r="AD129" i="73"/>
  <c r="AE131" i="72"/>
  <c r="AC130" i="70"/>
  <c r="AC132" i="70" s="1"/>
  <c r="AD129" i="70"/>
  <c r="AD129" i="69"/>
  <c r="AC130" i="69"/>
  <c r="AC132" i="69" s="1"/>
  <c r="AF131" i="68"/>
  <c r="AC130" i="67"/>
  <c r="AC132" i="67" s="1"/>
  <c r="AD129" i="67"/>
  <c r="BB135" i="71" l="1"/>
  <c r="BB190" i="71"/>
  <c r="AE135" i="68"/>
  <c r="AC133" i="67"/>
  <c r="AC190" i="67" s="1"/>
  <c r="AC133" i="69"/>
  <c r="AC133" i="75"/>
  <c r="AC133" i="74"/>
  <c r="AC190" i="74" s="1"/>
  <c r="AD135" i="72"/>
  <c r="AC133" i="73"/>
  <c r="AC133" i="70"/>
  <c r="AD131" i="75"/>
  <c r="AD131" i="74"/>
  <c r="AD131" i="73"/>
  <c r="AF129" i="72"/>
  <c r="AE130" i="72"/>
  <c r="AE132" i="72" s="1"/>
  <c r="AD131" i="70"/>
  <c r="AD131" i="69"/>
  <c r="AG129" i="68"/>
  <c r="AF130" i="68"/>
  <c r="AF132" i="68" s="1"/>
  <c r="AD131" i="67"/>
  <c r="AC135" i="67"/>
  <c r="AC135" i="70" l="1"/>
  <c r="AC190" i="70"/>
  <c r="AC135" i="73"/>
  <c r="AC190" i="73"/>
  <c r="AC135" i="75"/>
  <c r="AC190" i="75"/>
  <c r="AC135" i="69"/>
  <c r="AC190" i="69"/>
  <c r="AE133" i="72"/>
  <c r="AE190" i="72" s="1"/>
  <c r="AF133" i="68"/>
  <c r="AE129" i="75"/>
  <c r="AD130" i="75"/>
  <c r="AD132" i="75" s="1"/>
  <c r="AE129" i="74"/>
  <c r="AD130" i="74"/>
  <c r="AD132" i="74" s="1"/>
  <c r="AD130" i="73"/>
  <c r="AD132" i="73" s="1"/>
  <c r="AE129" i="73"/>
  <c r="AF131" i="72"/>
  <c r="AD130" i="70"/>
  <c r="AD132" i="70" s="1"/>
  <c r="AE129" i="70"/>
  <c r="AD130" i="69"/>
  <c r="AD132" i="69" s="1"/>
  <c r="AE129" i="69"/>
  <c r="AG131" i="68"/>
  <c r="AD130" i="67"/>
  <c r="AD132" i="67" s="1"/>
  <c r="AE129" i="67"/>
  <c r="AF135" i="68" l="1"/>
  <c r="AF190" i="68"/>
  <c r="AE135" i="72"/>
  <c r="AD133" i="73"/>
  <c r="AD190" i="73" s="1"/>
  <c r="AD133" i="69"/>
  <c r="AD190" i="69" s="1"/>
  <c r="AD133" i="70"/>
  <c r="AD133" i="75"/>
  <c r="AD133" i="74"/>
  <c r="AD190" i="74" s="1"/>
  <c r="AD133" i="67"/>
  <c r="AD190" i="67" s="1"/>
  <c r="AE131" i="75"/>
  <c r="AE131" i="74"/>
  <c r="AE131" i="73"/>
  <c r="AF130" i="72"/>
  <c r="AF132" i="72" s="1"/>
  <c r="AG129" i="72"/>
  <c r="AE131" i="70"/>
  <c r="AE131" i="69"/>
  <c r="AG130" i="68"/>
  <c r="AG132" i="68" s="1"/>
  <c r="AH129" i="68"/>
  <c r="AE131" i="67"/>
  <c r="AD135" i="75" l="1"/>
  <c r="AD190" i="75"/>
  <c r="AD135" i="70"/>
  <c r="AD190" i="70"/>
  <c r="AD135" i="73"/>
  <c r="AD135" i="67"/>
  <c r="AD135" i="69"/>
  <c r="AG133" i="68"/>
  <c r="AG190" i="68" s="1"/>
  <c r="AF133" i="72"/>
  <c r="AE130" i="75"/>
  <c r="AE132" i="75" s="1"/>
  <c r="AF129" i="75"/>
  <c r="AE130" i="74"/>
  <c r="AE132" i="74" s="1"/>
  <c r="AF129" i="74"/>
  <c r="AF129" i="73"/>
  <c r="AE130" i="73"/>
  <c r="AE132" i="73" s="1"/>
  <c r="AG131" i="72"/>
  <c r="AE130" i="70"/>
  <c r="AE132" i="70" s="1"/>
  <c r="AF129" i="70"/>
  <c r="AF129" i="69"/>
  <c r="AE130" i="69"/>
  <c r="AE132" i="69" s="1"/>
  <c r="AH131" i="68"/>
  <c r="AF129" i="67"/>
  <c r="AE130" i="67"/>
  <c r="AE132" i="67" s="1"/>
  <c r="AF135" i="72" l="1"/>
  <c r="AF190" i="72"/>
  <c r="AG135" i="68"/>
  <c r="AE133" i="74"/>
  <c r="AE190" i="74" s="1"/>
  <c r="AE133" i="70"/>
  <c r="AE133" i="73"/>
  <c r="AE133" i="67"/>
  <c r="AE190" i="67" s="1"/>
  <c r="AE133" i="75"/>
  <c r="AE133" i="69"/>
  <c r="AE190" i="69" s="1"/>
  <c r="AF131" i="75"/>
  <c r="AF131" i="74"/>
  <c r="AF131" i="73"/>
  <c r="AG130" i="72"/>
  <c r="AG132" i="72" s="1"/>
  <c r="AH129" i="72"/>
  <c r="AF131" i="70"/>
  <c r="AF131" i="69"/>
  <c r="AH130" i="68"/>
  <c r="AH132" i="68" s="1"/>
  <c r="AI129" i="68"/>
  <c r="AF131" i="67"/>
  <c r="AE135" i="75" l="1"/>
  <c r="AE190" i="75"/>
  <c r="AE135" i="73"/>
  <c r="AE190" i="73"/>
  <c r="AE135" i="70"/>
  <c r="AE190" i="70"/>
  <c r="AE135" i="69"/>
  <c r="AE135" i="67"/>
  <c r="AG133" i="72"/>
  <c r="AG190" i="72" s="1"/>
  <c r="AH133" i="68"/>
  <c r="AH190" i="68" s="1"/>
  <c r="AF130" i="75"/>
  <c r="AF132" i="75" s="1"/>
  <c r="AG129" i="75"/>
  <c r="AF130" i="74"/>
  <c r="AF132" i="74" s="1"/>
  <c r="AG129" i="74"/>
  <c r="AF130" i="73"/>
  <c r="AF132" i="73" s="1"/>
  <c r="AG129" i="73"/>
  <c r="AH131" i="72"/>
  <c r="AF130" i="70"/>
  <c r="AF132" i="70" s="1"/>
  <c r="AG129" i="70"/>
  <c r="AF130" i="69"/>
  <c r="AF132" i="69" s="1"/>
  <c r="AG129" i="69"/>
  <c r="AI131" i="68"/>
  <c r="AF130" i="67"/>
  <c r="AF132" i="67" s="1"/>
  <c r="AG129" i="67"/>
  <c r="AH135" i="68" l="1"/>
  <c r="AG135" i="72"/>
  <c r="AF133" i="75"/>
  <c r="AF190" i="75" s="1"/>
  <c r="AF133" i="67"/>
  <c r="AF133" i="69"/>
  <c r="AF133" i="73"/>
  <c r="AF190" i="73" s="1"/>
  <c r="AF133" i="70"/>
  <c r="AF133" i="74"/>
  <c r="AF190" i="74" s="1"/>
  <c r="AG131" i="75"/>
  <c r="AG131" i="74"/>
  <c r="AG131" i="73"/>
  <c r="AH130" i="72"/>
  <c r="AH132" i="72" s="1"/>
  <c r="AI129" i="72"/>
  <c r="AG131" i="70"/>
  <c r="AG131" i="69"/>
  <c r="AJ129" i="68"/>
  <c r="AI130" i="68"/>
  <c r="AI132" i="68" s="1"/>
  <c r="AG131" i="67"/>
  <c r="AF135" i="70" l="1"/>
  <c r="AF190" i="70"/>
  <c r="AF135" i="69"/>
  <c r="AF190" i="69"/>
  <c r="AF135" i="67"/>
  <c r="AF190" i="67"/>
  <c r="AF135" i="75"/>
  <c r="AF135" i="73"/>
  <c r="AI133" i="68"/>
  <c r="AI190" i="68" s="1"/>
  <c r="AH133" i="72"/>
  <c r="AH190" i="72" s="1"/>
  <c r="AG130" i="75"/>
  <c r="AG132" i="75" s="1"/>
  <c r="AH129" i="75"/>
  <c r="AG130" i="74"/>
  <c r="AG132" i="74" s="1"/>
  <c r="AH129" i="74"/>
  <c r="AG130" i="73"/>
  <c r="AG132" i="73" s="1"/>
  <c r="AH129" i="73"/>
  <c r="AI131" i="72"/>
  <c r="AH129" i="70"/>
  <c r="AG130" i="70"/>
  <c r="AG132" i="70" s="1"/>
  <c r="AG130" i="69"/>
  <c r="AG132" i="69" s="1"/>
  <c r="AH129" i="69"/>
  <c r="AJ131" i="68"/>
  <c r="AH129" i="67"/>
  <c r="AG130" i="67"/>
  <c r="AG132" i="67" s="1"/>
  <c r="AI135" i="68" l="1"/>
  <c r="AH135" i="72"/>
  <c r="AG133" i="69"/>
  <c r="AG190" i="69" s="1"/>
  <c r="AG133" i="73"/>
  <c r="AG133" i="74"/>
  <c r="AG190" i="74" s="1"/>
  <c r="AG133" i="75"/>
  <c r="AG190" i="75" s="1"/>
  <c r="AG133" i="70"/>
  <c r="AG190" i="70" s="1"/>
  <c r="AG133" i="67"/>
  <c r="AH131" i="75"/>
  <c r="AH131" i="74"/>
  <c r="AH131" i="73"/>
  <c r="AJ129" i="72"/>
  <c r="AI130" i="72"/>
  <c r="AI132" i="72" s="1"/>
  <c r="AH131" i="70"/>
  <c r="AH131" i="69"/>
  <c r="AJ130" i="68"/>
  <c r="AJ132" i="68" s="1"/>
  <c r="AK129" i="68"/>
  <c r="AH131" i="67"/>
  <c r="AG135" i="67" l="1"/>
  <c r="AG190" i="67"/>
  <c r="AG135" i="73"/>
  <c r="AG190" i="73"/>
  <c r="AG135" i="69"/>
  <c r="AG135" i="75"/>
  <c r="AG135" i="70"/>
  <c r="AI133" i="72"/>
  <c r="AI190" i="72" s="1"/>
  <c r="AJ133" i="68"/>
  <c r="AJ190" i="68" s="1"/>
  <c r="AH130" i="75"/>
  <c r="AH132" i="75" s="1"/>
  <c r="AI129" i="75"/>
  <c r="AH130" i="74"/>
  <c r="AH132" i="74" s="1"/>
  <c r="AI129" i="74"/>
  <c r="AH130" i="73"/>
  <c r="AH132" i="73" s="1"/>
  <c r="AI129" i="73"/>
  <c r="AJ131" i="72"/>
  <c r="AH130" i="70"/>
  <c r="AH132" i="70" s="1"/>
  <c r="AI129" i="70"/>
  <c r="AH130" i="69"/>
  <c r="AH132" i="69" s="1"/>
  <c r="AI129" i="69"/>
  <c r="AK131" i="68"/>
  <c r="AH130" i="67"/>
  <c r="AH132" i="67" s="1"/>
  <c r="AI129" i="67"/>
  <c r="AI135" i="72" l="1"/>
  <c r="AJ135" i="68"/>
  <c r="AH133" i="74"/>
  <c r="AH190" i="74" s="1"/>
  <c r="AH133" i="67"/>
  <c r="AH190" i="67" s="1"/>
  <c r="AH133" i="75"/>
  <c r="AH190" i="75" s="1"/>
  <c r="AH133" i="70"/>
  <c r="AH133" i="69"/>
  <c r="AH190" i="69" s="1"/>
  <c r="AH133" i="73"/>
  <c r="AI131" i="75"/>
  <c r="AI131" i="74"/>
  <c r="AI131" i="73"/>
  <c r="AJ130" i="72"/>
  <c r="AJ132" i="72" s="1"/>
  <c r="AK129" i="72"/>
  <c r="AI131" i="70"/>
  <c r="AI131" i="69"/>
  <c r="AK130" i="68"/>
  <c r="AK132" i="68" s="1"/>
  <c r="AL129" i="68"/>
  <c r="AI131" i="67"/>
  <c r="AH135" i="73" l="1"/>
  <c r="AH190" i="73"/>
  <c r="AH135" i="70"/>
  <c r="AH190" i="70"/>
  <c r="AH135" i="67"/>
  <c r="AH135" i="75"/>
  <c r="AH135" i="69"/>
  <c r="AK133" i="68"/>
  <c r="AK190" i="68" s="1"/>
  <c r="AJ133" i="72"/>
  <c r="AJ190" i="72" s="1"/>
  <c r="AI130" i="75"/>
  <c r="AI132" i="75" s="1"/>
  <c r="AJ129" i="75"/>
  <c r="AI130" i="74"/>
  <c r="AI132" i="74" s="1"/>
  <c r="AJ129" i="74"/>
  <c r="AI130" i="73"/>
  <c r="AI132" i="73" s="1"/>
  <c r="AJ129" i="73"/>
  <c r="AK131" i="72"/>
  <c r="AJ129" i="70"/>
  <c r="AI130" i="70"/>
  <c r="AI132" i="70" s="1"/>
  <c r="AI130" i="69"/>
  <c r="AI132" i="69" s="1"/>
  <c r="AJ129" i="69"/>
  <c r="AL131" i="68"/>
  <c r="AI130" i="67"/>
  <c r="AI132" i="67" s="1"/>
  <c r="AJ129" i="67"/>
  <c r="AK135" i="68" l="1"/>
  <c r="AI133" i="75"/>
  <c r="AI190" i="75" s="1"/>
  <c r="AI133" i="67"/>
  <c r="AI190" i="67" s="1"/>
  <c r="AJ135" i="72"/>
  <c r="AI133" i="73"/>
  <c r="AI133" i="69"/>
  <c r="AI190" i="69" s="1"/>
  <c r="AI133" i="70"/>
  <c r="AI133" i="74"/>
  <c r="AI190" i="74" s="1"/>
  <c r="AJ131" i="75"/>
  <c r="AJ131" i="74"/>
  <c r="AJ131" i="73"/>
  <c r="AK130" i="72"/>
  <c r="AK132" i="72" s="1"/>
  <c r="AL129" i="72"/>
  <c r="AJ131" i="70"/>
  <c r="AJ131" i="69"/>
  <c r="AL130" i="68"/>
  <c r="AL132" i="68" s="1"/>
  <c r="AM129" i="68"/>
  <c r="AJ131" i="67"/>
  <c r="AI135" i="75" l="1"/>
  <c r="AI135" i="70"/>
  <c r="AI190" i="70"/>
  <c r="AI135" i="73"/>
  <c r="AI190" i="73"/>
  <c r="AI135" i="67"/>
  <c r="AL133" i="68"/>
  <c r="AL190" i="68" s="1"/>
  <c r="AK133" i="72"/>
  <c r="AI135" i="69"/>
  <c r="AJ130" i="75"/>
  <c r="AJ132" i="75" s="1"/>
  <c r="AK129" i="75"/>
  <c r="AJ130" i="74"/>
  <c r="AJ132" i="74" s="1"/>
  <c r="AK129" i="74"/>
  <c r="AJ130" i="73"/>
  <c r="AJ132" i="73" s="1"/>
  <c r="AK129" i="73"/>
  <c r="AL131" i="72"/>
  <c r="AJ130" i="70"/>
  <c r="AJ132" i="70" s="1"/>
  <c r="AK129" i="70"/>
  <c r="AJ130" i="69"/>
  <c r="AJ132" i="69" s="1"/>
  <c r="AK129" i="69"/>
  <c r="AM131" i="68"/>
  <c r="AJ130" i="67"/>
  <c r="AJ132" i="67" s="1"/>
  <c r="AK129" i="67"/>
  <c r="AL135" i="68" l="1"/>
  <c r="AK135" i="72"/>
  <c r="AK190" i="72"/>
  <c r="AJ133" i="69"/>
  <c r="AJ133" i="75"/>
  <c r="AJ133" i="74"/>
  <c r="AJ190" i="74" s="1"/>
  <c r="AJ133" i="67"/>
  <c r="AJ190" i="67" s="1"/>
  <c r="AJ133" i="73"/>
  <c r="AJ133" i="70"/>
  <c r="AK131" i="75"/>
  <c r="AK131" i="74"/>
  <c r="AK131" i="73"/>
  <c r="AL130" i="72"/>
  <c r="AL132" i="72" s="1"/>
  <c r="AM129" i="72"/>
  <c r="AK131" i="70"/>
  <c r="AK131" i="69"/>
  <c r="AM130" i="68"/>
  <c r="AM132" i="68" s="1"/>
  <c r="AN129" i="68"/>
  <c r="AK131" i="67"/>
  <c r="AJ135" i="69" l="1"/>
  <c r="AJ190" i="69"/>
  <c r="AJ135" i="73"/>
  <c r="AJ190" i="73"/>
  <c r="AJ135" i="70"/>
  <c r="AJ190" i="70"/>
  <c r="AJ135" i="75"/>
  <c r="AJ190" i="75"/>
  <c r="AJ135" i="67"/>
  <c r="AL133" i="72"/>
  <c r="AL190" i="72" s="1"/>
  <c r="AM133" i="68"/>
  <c r="AL129" i="75"/>
  <c r="AK130" i="75"/>
  <c r="AK132" i="75" s="1"/>
  <c r="AL129" i="74"/>
  <c r="AK130" i="74"/>
  <c r="AK132" i="74" s="1"/>
  <c r="AK130" i="73"/>
  <c r="AK132" i="73" s="1"/>
  <c r="AL129" i="73"/>
  <c r="AM131" i="72"/>
  <c r="AK130" i="70"/>
  <c r="AK132" i="70" s="1"/>
  <c r="AL129" i="70"/>
  <c r="AL129" i="69"/>
  <c r="AK130" i="69"/>
  <c r="AK132" i="69" s="1"/>
  <c r="AN131" i="68"/>
  <c r="AK130" i="67"/>
  <c r="AK132" i="67" s="1"/>
  <c r="AL129" i="67"/>
  <c r="AM135" i="68" l="1"/>
  <c r="AM190" i="68"/>
  <c r="AL135" i="72"/>
  <c r="AK133" i="75"/>
  <c r="AK190" i="75" s="1"/>
  <c r="AK133" i="67"/>
  <c r="AK190" i="67" s="1"/>
  <c r="AK133" i="73"/>
  <c r="AK133" i="74"/>
  <c r="AK190" i="74" s="1"/>
  <c r="AK133" i="69"/>
  <c r="AK133" i="70"/>
  <c r="AL131" i="75"/>
  <c r="AL131" i="74"/>
  <c r="AL131" i="73"/>
  <c r="AN129" i="72"/>
  <c r="AM130" i="72"/>
  <c r="AM132" i="72" s="1"/>
  <c r="AL131" i="70"/>
  <c r="AL131" i="69"/>
  <c r="AO129" i="68"/>
  <c r="AN130" i="68"/>
  <c r="AN132" i="68" s="1"/>
  <c r="AL131" i="67"/>
  <c r="AK135" i="69" l="1"/>
  <c r="AK190" i="69"/>
  <c r="AK135" i="70"/>
  <c r="AK190" i="70"/>
  <c r="AK135" i="73"/>
  <c r="AK190" i="73"/>
  <c r="AK135" i="67"/>
  <c r="AK135" i="75"/>
  <c r="AM133" i="72"/>
  <c r="AM190" i="72" s="1"/>
  <c r="AN133" i="68"/>
  <c r="AN190" i="68" s="1"/>
  <c r="AM129" i="75"/>
  <c r="AL130" i="75"/>
  <c r="AL132" i="75" s="1"/>
  <c r="AM129" i="74"/>
  <c r="AL130" i="74"/>
  <c r="AL132" i="74" s="1"/>
  <c r="AL130" i="73"/>
  <c r="AL132" i="73" s="1"/>
  <c r="AM129" i="73"/>
  <c r="AN131" i="72"/>
  <c r="AL130" i="70"/>
  <c r="AL132" i="70" s="1"/>
  <c r="AM129" i="70"/>
  <c r="AL130" i="69"/>
  <c r="AL132" i="69" s="1"/>
  <c r="AM129" i="69"/>
  <c r="AO131" i="68"/>
  <c r="AL130" i="67"/>
  <c r="AL132" i="67" s="1"/>
  <c r="AM129" i="67"/>
  <c r="AM135" i="72" l="1"/>
  <c r="AN135" i="68"/>
  <c r="AL133" i="75"/>
  <c r="AL190" i="75" s="1"/>
  <c r="AL133" i="67"/>
  <c r="AL190" i="67" s="1"/>
  <c r="AL133" i="69"/>
  <c r="AL133" i="73"/>
  <c r="AL190" i="73" s="1"/>
  <c r="AL133" i="74"/>
  <c r="AL190" i="74" s="1"/>
  <c r="AL133" i="70"/>
  <c r="AM131" i="75"/>
  <c r="AM131" i="74"/>
  <c r="AM131" i="73"/>
  <c r="AO129" i="72"/>
  <c r="AN130" i="72"/>
  <c r="AN132" i="72" s="1"/>
  <c r="AM131" i="70"/>
  <c r="AM131" i="69"/>
  <c r="AO130" i="68"/>
  <c r="AO132" i="68" s="1"/>
  <c r="AP129" i="68"/>
  <c r="AM131" i="67"/>
  <c r="AL135" i="70" l="1"/>
  <c r="AL190" i="70"/>
  <c r="AL135" i="69"/>
  <c r="AL190" i="69"/>
  <c r="AL135" i="67"/>
  <c r="AL135" i="75"/>
  <c r="AL135" i="73"/>
  <c r="AN133" i="72"/>
  <c r="AN190" i="72" s="1"/>
  <c r="AO133" i="68"/>
  <c r="AO190" i="68" s="1"/>
  <c r="AM130" i="75"/>
  <c r="AM132" i="75" s="1"/>
  <c r="AN129" i="75"/>
  <c r="AM130" i="74"/>
  <c r="AM132" i="74" s="1"/>
  <c r="AN129" i="74"/>
  <c r="AN129" i="73"/>
  <c r="AM130" i="73"/>
  <c r="AM132" i="73" s="1"/>
  <c r="AO131" i="72"/>
  <c r="AM130" i="70"/>
  <c r="AM132" i="70" s="1"/>
  <c r="AN129" i="70"/>
  <c r="AN129" i="69"/>
  <c r="AM130" i="69"/>
  <c r="AM132" i="69" s="1"/>
  <c r="AP131" i="68"/>
  <c r="AN129" i="67"/>
  <c r="AM130" i="67"/>
  <c r="AM132" i="67" s="1"/>
  <c r="AN135" i="72" l="1"/>
  <c r="AO135" i="68"/>
  <c r="AM133" i="67"/>
  <c r="AM190" i="67" s="1"/>
  <c r="AM133" i="70"/>
  <c r="AM133" i="75"/>
  <c r="AM190" i="75" s="1"/>
  <c r="AM133" i="69"/>
  <c r="AM190" i="69" s="1"/>
  <c r="AM133" i="74"/>
  <c r="AM190" i="74" s="1"/>
  <c r="AM133" i="73"/>
  <c r="AN131" i="75"/>
  <c r="AN131" i="74"/>
  <c r="AN131" i="73"/>
  <c r="AP129" i="72"/>
  <c r="AO130" i="72"/>
  <c r="AO132" i="72" s="1"/>
  <c r="AN131" i="70"/>
  <c r="AN131" i="69"/>
  <c r="AP130" i="68"/>
  <c r="AP132" i="68" s="1"/>
  <c r="AQ129" i="68"/>
  <c r="AN131" i="67"/>
  <c r="AM135" i="73" l="1"/>
  <c r="AM190" i="73"/>
  <c r="AM135" i="70"/>
  <c r="AM190" i="70"/>
  <c r="AM135" i="67"/>
  <c r="AM135" i="69"/>
  <c r="AM135" i="75"/>
  <c r="AO133" i="72"/>
  <c r="AO190" i="72" s="1"/>
  <c r="AP133" i="68"/>
  <c r="AP190" i="68" s="1"/>
  <c r="AN130" i="75"/>
  <c r="AN132" i="75" s="1"/>
  <c r="AO129" i="75"/>
  <c r="AN130" i="74"/>
  <c r="AN132" i="74" s="1"/>
  <c r="AO129" i="74"/>
  <c r="AN130" i="73"/>
  <c r="AN132" i="73" s="1"/>
  <c r="AO129" i="73"/>
  <c r="AP131" i="72"/>
  <c r="AN130" i="70"/>
  <c r="AN132" i="70" s="1"/>
  <c r="AO129" i="70"/>
  <c r="AN130" i="69"/>
  <c r="AN132" i="69" s="1"/>
  <c r="AO129" i="69"/>
  <c r="AQ131" i="68"/>
  <c r="AN130" i="67"/>
  <c r="AN132" i="67" s="1"/>
  <c r="AO129" i="67"/>
  <c r="AO135" i="72" l="1"/>
  <c r="AN133" i="73"/>
  <c r="AN190" i="73" s="1"/>
  <c r="AN133" i="75"/>
  <c r="AP135" i="68"/>
  <c r="AN133" i="70"/>
  <c r="AN133" i="67"/>
  <c r="AN190" i="67" s="1"/>
  <c r="AN133" i="69"/>
  <c r="AN133" i="74"/>
  <c r="AN190" i="74" s="1"/>
  <c r="AO131" i="75"/>
  <c r="AO131" i="74"/>
  <c r="AO131" i="73"/>
  <c r="AN135" i="73"/>
  <c r="AP130" i="72"/>
  <c r="AP132" i="72" s="1"/>
  <c r="AQ129" i="72"/>
  <c r="AO131" i="70"/>
  <c r="AO131" i="69"/>
  <c r="AR129" i="68"/>
  <c r="AQ130" i="68"/>
  <c r="AQ132" i="68" s="1"/>
  <c r="AO131" i="67"/>
  <c r="AN135" i="70" l="1"/>
  <c r="AN190" i="70"/>
  <c r="AN135" i="75"/>
  <c r="AN190" i="75"/>
  <c r="AN135" i="69"/>
  <c r="AN190" i="69"/>
  <c r="AN135" i="67"/>
  <c r="AQ133" i="68"/>
  <c r="AQ190" i="68" s="1"/>
  <c r="AP133" i="72"/>
  <c r="AP190" i="72" s="1"/>
  <c r="AO130" i="75"/>
  <c r="AO132" i="75" s="1"/>
  <c r="AP129" i="75"/>
  <c r="AO130" i="74"/>
  <c r="AO132" i="74" s="1"/>
  <c r="AP129" i="74"/>
  <c r="AO130" i="73"/>
  <c r="AO132" i="73" s="1"/>
  <c r="AP129" i="73"/>
  <c r="AQ131" i="72"/>
  <c r="AP129" i="70"/>
  <c r="AO130" i="70"/>
  <c r="AO132" i="70" s="1"/>
  <c r="AO130" i="69"/>
  <c r="AO132" i="69" s="1"/>
  <c r="AP129" i="69"/>
  <c r="AR131" i="68"/>
  <c r="AP129" i="67"/>
  <c r="AO130" i="67"/>
  <c r="AO132" i="67" s="1"/>
  <c r="AP135" i="72" l="1"/>
  <c r="AQ135" i="68"/>
  <c r="AO133" i="74"/>
  <c r="AO190" i="74" s="1"/>
  <c r="AO133" i="67"/>
  <c r="AO190" i="67" s="1"/>
  <c r="AO133" i="75"/>
  <c r="AO133" i="73"/>
  <c r="AO190" i="73" s="1"/>
  <c r="AO133" i="69"/>
  <c r="AO133" i="70"/>
  <c r="AO190" i="70" s="1"/>
  <c r="AP131" i="75"/>
  <c r="AP131" i="74"/>
  <c r="AP131" i="73"/>
  <c r="AR129" i="72"/>
  <c r="AQ130" i="72"/>
  <c r="AQ132" i="72" s="1"/>
  <c r="AP131" i="70"/>
  <c r="AP131" i="69"/>
  <c r="AR130" i="68"/>
  <c r="AR132" i="68" s="1"/>
  <c r="AS129" i="68"/>
  <c r="AP131" i="67"/>
  <c r="AO135" i="69" l="1"/>
  <c r="AO190" i="69"/>
  <c r="AO135" i="75"/>
  <c r="AO190" i="75"/>
  <c r="AO135" i="67"/>
  <c r="AO135" i="73"/>
  <c r="AO135" i="70"/>
  <c r="AR133" i="68"/>
  <c r="AR190" i="68" s="1"/>
  <c r="AQ133" i="72"/>
  <c r="AQ190" i="72" s="1"/>
  <c r="AP130" i="75"/>
  <c r="AP132" i="75" s="1"/>
  <c r="AQ129" i="75"/>
  <c r="AP130" i="74"/>
  <c r="AP132" i="74" s="1"/>
  <c r="AQ129" i="74"/>
  <c r="AP130" i="73"/>
  <c r="AP132" i="73" s="1"/>
  <c r="AQ129" i="73"/>
  <c r="AR131" i="72"/>
  <c r="AP130" i="70"/>
  <c r="AP132" i="70" s="1"/>
  <c r="AQ129" i="70"/>
  <c r="AP130" i="69"/>
  <c r="AP132" i="69" s="1"/>
  <c r="AQ129" i="69"/>
  <c r="AS131" i="68"/>
  <c r="AP130" i="67"/>
  <c r="AP132" i="67" s="1"/>
  <c r="AQ129" i="67"/>
  <c r="AR135" i="68" l="1"/>
  <c r="AQ135" i="72"/>
  <c r="AP133" i="75"/>
  <c r="AP190" i="75" s="1"/>
  <c r="AP133" i="73"/>
  <c r="AP190" i="73" s="1"/>
  <c r="AP133" i="67"/>
  <c r="AP190" i="67" s="1"/>
  <c r="AP133" i="69"/>
  <c r="AP133" i="70"/>
  <c r="AP133" i="74"/>
  <c r="AP190" i="74" s="1"/>
  <c r="AQ131" i="75"/>
  <c r="AQ131" i="74"/>
  <c r="AQ131" i="73"/>
  <c r="AR130" i="72"/>
  <c r="AR132" i="72" s="1"/>
  <c r="AS129" i="72"/>
  <c r="AQ131" i="70"/>
  <c r="AQ131" i="69"/>
  <c r="AS130" i="68"/>
  <c r="AS132" i="68" s="1"/>
  <c r="AT129" i="68"/>
  <c r="AQ131" i="67"/>
  <c r="AP135" i="70" l="1"/>
  <c r="AP190" i="70"/>
  <c r="AP135" i="69"/>
  <c r="AP190" i="69"/>
  <c r="AP135" i="67"/>
  <c r="AP135" i="75"/>
  <c r="AS133" i="68"/>
  <c r="AS190" i="68" s="1"/>
  <c r="AP135" i="73"/>
  <c r="AR133" i="72"/>
  <c r="AR190" i="72" s="1"/>
  <c r="AQ130" i="75"/>
  <c r="AQ132" i="75" s="1"/>
  <c r="AR129" i="75"/>
  <c r="AQ130" i="74"/>
  <c r="AQ132" i="74" s="1"/>
  <c r="AR129" i="74"/>
  <c r="AQ130" i="73"/>
  <c r="AQ132" i="73" s="1"/>
  <c r="AR129" i="73"/>
  <c r="AS131" i="72"/>
  <c r="AR129" i="70"/>
  <c r="AQ130" i="70"/>
  <c r="AQ132" i="70" s="1"/>
  <c r="AQ130" i="69"/>
  <c r="AQ132" i="69" s="1"/>
  <c r="AR129" i="69"/>
  <c r="AT131" i="68"/>
  <c r="AQ130" i="67"/>
  <c r="AQ132" i="67" s="1"/>
  <c r="AR129" i="67"/>
  <c r="AS135" i="68" l="1"/>
  <c r="AR135" i="72"/>
  <c r="AQ133" i="67"/>
  <c r="AQ190" i="67" s="1"/>
  <c r="AQ133" i="69"/>
  <c r="AQ133" i="75"/>
  <c r="AQ190" i="75" s="1"/>
  <c r="AQ133" i="73"/>
  <c r="AQ190" i="73" s="1"/>
  <c r="AQ133" i="74"/>
  <c r="AQ190" i="74" s="1"/>
  <c r="AQ133" i="70"/>
  <c r="AR131" i="75"/>
  <c r="AR131" i="74"/>
  <c r="AR131" i="73"/>
  <c r="AS130" i="72"/>
  <c r="AS132" i="72" s="1"/>
  <c r="AT129" i="72"/>
  <c r="AR131" i="70"/>
  <c r="AR131" i="69"/>
  <c r="AT130" i="68"/>
  <c r="AT132" i="68" s="1"/>
  <c r="AU129" i="68"/>
  <c r="AR131" i="67"/>
  <c r="AQ135" i="69" l="1"/>
  <c r="AQ190" i="69"/>
  <c r="AQ135" i="70"/>
  <c r="AQ190" i="70"/>
  <c r="AQ135" i="75"/>
  <c r="AQ135" i="73"/>
  <c r="AQ135" i="67"/>
  <c r="AT133" i="68"/>
  <c r="AT190" i="68" s="1"/>
  <c r="AS133" i="72"/>
  <c r="AS190" i="72" s="1"/>
  <c r="AR130" i="75"/>
  <c r="AR132" i="75" s="1"/>
  <c r="AS129" i="75"/>
  <c r="AR130" i="74"/>
  <c r="AR132" i="74" s="1"/>
  <c r="AS129" i="74"/>
  <c r="AR130" i="73"/>
  <c r="AR132" i="73" s="1"/>
  <c r="AS129" i="73"/>
  <c r="AT131" i="72"/>
  <c r="AR130" i="70"/>
  <c r="AR132" i="70" s="1"/>
  <c r="AS129" i="70"/>
  <c r="AR130" i="69"/>
  <c r="AR132" i="69" s="1"/>
  <c r="AS129" i="69"/>
  <c r="AU131" i="68"/>
  <c r="AR130" i="67"/>
  <c r="AR132" i="67" s="1"/>
  <c r="AS129" i="67"/>
  <c r="AT135" i="68" l="1"/>
  <c r="AR133" i="74"/>
  <c r="AR190" i="74" s="1"/>
  <c r="AR133" i="70"/>
  <c r="AR190" i="70" s="1"/>
  <c r="AR133" i="75"/>
  <c r="AS135" i="72"/>
  <c r="AR133" i="67"/>
  <c r="AR190" i="67" s="1"/>
  <c r="AR133" i="69"/>
  <c r="AR190" i="69" s="1"/>
  <c r="AR133" i="73"/>
  <c r="AS131" i="75"/>
  <c r="AS131" i="74"/>
  <c r="AS131" i="73"/>
  <c r="AT130" i="72"/>
  <c r="AT132" i="72" s="1"/>
  <c r="AU129" i="72"/>
  <c r="AS131" i="70"/>
  <c r="AS131" i="69"/>
  <c r="AU130" i="68"/>
  <c r="AU132" i="68" s="1"/>
  <c r="AV129" i="68"/>
  <c r="AS131" i="67"/>
  <c r="AR135" i="73" l="1"/>
  <c r="AR190" i="73"/>
  <c r="AR135" i="75"/>
  <c r="AR190" i="75"/>
  <c r="AR135" i="67"/>
  <c r="AR135" i="70"/>
  <c r="AR135" i="69"/>
  <c r="AT133" i="72"/>
  <c r="AT190" i="72" s="1"/>
  <c r="AU133" i="68"/>
  <c r="AU190" i="68" s="1"/>
  <c r="AT129" i="75"/>
  <c r="AS130" i="75"/>
  <c r="AS132" i="75" s="1"/>
  <c r="AT129" i="74"/>
  <c r="AS130" i="74"/>
  <c r="AS132" i="74" s="1"/>
  <c r="AS130" i="73"/>
  <c r="AS132" i="73" s="1"/>
  <c r="AT129" i="73"/>
  <c r="AU131" i="72"/>
  <c r="AS130" i="70"/>
  <c r="AS132" i="70" s="1"/>
  <c r="AT129" i="70"/>
  <c r="AT129" i="69"/>
  <c r="AS130" i="69"/>
  <c r="AS132" i="69" s="1"/>
  <c r="AV131" i="68"/>
  <c r="AS130" i="67"/>
  <c r="AS132" i="67" s="1"/>
  <c r="AT129" i="67"/>
  <c r="AT135" i="72" l="1"/>
  <c r="AU135" i="68"/>
  <c r="AS133" i="75"/>
  <c r="AS190" i="75" s="1"/>
  <c r="AS133" i="69"/>
  <c r="AS190" i="69" s="1"/>
  <c r="AS133" i="73"/>
  <c r="AS133" i="67"/>
  <c r="AS190" i="67" s="1"/>
  <c r="AS133" i="74"/>
  <c r="AS190" i="74" s="1"/>
  <c r="AS133" i="70"/>
  <c r="AT131" i="75"/>
  <c r="AT131" i="74"/>
  <c r="AT131" i="73"/>
  <c r="AV129" i="72"/>
  <c r="AU130" i="72"/>
  <c r="AU132" i="72" s="1"/>
  <c r="AT131" i="70"/>
  <c r="AT131" i="69"/>
  <c r="AW129" i="68"/>
  <c r="AV130" i="68"/>
  <c r="AV132" i="68" s="1"/>
  <c r="AT131" i="67"/>
  <c r="AS135" i="73" l="1"/>
  <c r="AS190" i="73"/>
  <c r="AS135" i="70"/>
  <c r="AS190" i="70"/>
  <c r="AS135" i="75"/>
  <c r="AS135" i="69"/>
  <c r="AS135" i="67"/>
  <c r="AV133" i="68"/>
  <c r="AV190" i="68" s="1"/>
  <c r="AU133" i="72"/>
  <c r="AT130" i="75"/>
  <c r="AT132" i="75" s="1"/>
  <c r="AU129" i="75"/>
  <c r="AU129" i="74"/>
  <c r="AT130" i="74"/>
  <c r="AT132" i="74" s="1"/>
  <c r="AT130" i="73"/>
  <c r="AT132" i="73" s="1"/>
  <c r="AU129" i="73"/>
  <c r="AV131" i="72"/>
  <c r="AT130" i="70"/>
  <c r="AT132" i="70" s="1"/>
  <c r="AU129" i="70"/>
  <c r="AT130" i="69"/>
  <c r="AT132" i="69" s="1"/>
  <c r="AU129" i="69"/>
  <c r="AW131" i="68"/>
  <c r="AT130" i="67"/>
  <c r="AT132" i="67" s="1"/>
  <c r="AU129" i="67"/>
  <c r="AU135" i="72" l="1"/>
  <c r="AU190" i="72"/>
  <c r="AV135" i="68"/>
  <c r="AT133" i="75"/>
  <c r="AT190" i="75" s="1"/>
  <c r="AT133" i="67"/>
  <c r="AT190" i="67" s="1"/>
  <c r="AT133" i="69"/>
  <c r="AT190" i="69" s="1"/>
  <c r="AT133" i="73"/>
  <c r="AT190" i="73" s="1"/>
  <c r="AT133" i="74"/>
  <c r="AT190" i="74" s="1"/>
  <c r="AT133" i="70"/>
  <c r="AU131" i="75"/>
  <c r="AU131" i="74"/>
  <c r="AU131" i="73"/>
  <c r="AV130" i="72"/>
  <c r="AV132" i="72" s="1"/>
  <c r="AW129" i="72"/>
  <c r="AU131" i="70"/>
  <c r="AU131" i="69"/>
  <c r="AW130" i="68"/>
  <c r="AW132" i="68" s="1"/>
  <c r="AX129" i="68"/>
  <c r="AU131" i="67"/>
  <c r="AT135" i="67" l="1"/>
  <c r="AT135" i="70"/>
  <c r="AT190" i="70"/>
  <c r="AT135" i="75"/>
  <c r="AT135" i="69"/>
  <c r="AT135" i="73"/>
  <c r="AW133" i="68"/>
  <c r="AW190" i="68" s="1"/>
  <c r="AV133" i="72"/>
  <c r="AV190" i="72" s="1"/>
  <c r="AU130" i="75"/>
  <c r="AU132" i="75" s="1"/>
  <c r="AV129" i="75"/>
  <c r="AU130" i="74"/>
  <c r="AU132" i="74" s="1"/>
  <c r="AV129" i="74"/>
  <c r="AV129" i="73"/>
  <c r="AU130" i="73"/>
  <c r="AU132" i="73" s="1"/>
  <c r="AW131" i="72"/>
  <c r="AU130" i="70"/>
  <c r="AU132" i="70" s="1"/>
  <c r="AV129" i="70"/>
  <c r="AV129" i="69"/>
  <c r="AU130" i="69"/>
  <c r="AU132" i="69" s="1"/>
  <c r="AX131" i="68"/>
  <c r="AV129" i="67"/>
  <c r="AU130" i="67"/>
  <c r="AU132" i="67" s="1"/>
  <c r="AW135" i="68" l="1"/>
  <c r="AU133" i="74"/>
  <c r="AU190" i="74" s="1"/>
  <c r="AU133" i="75"/>
  <c r="AU133" i="67"/>
  <c r="AU190" i="67" s="1"/>
  <c r="AV135" i="72"/>
  <c r="AU133" i="70"/>
  <c r="AU190" i="70" s="1"/>
  <c r="AU133" i="69"/>
  <c r="AU190" i="69" s="1"/>
  <c r="AU133" i="73"/>
  <c r="AU190" i="73" s="1"/>
  <c r="AV131" i="75"/>
  <c r="AV131" i="74"/>
  <c r="AV131" i="73"/>
  <c r="AW130" i="72"/>
  <c r="AW132" i="72" s="1"/>
  <c r="AX129" i="72"/>
  <c r="AV131" i="70"/>
  <c r="AV131" i="69"/>
  <c r="AX130" i="68"/>
  <c r="AX132" i="68" s="1"/>
  <c r="AY129" i="68"/>
  <c r="AV131" i="67"/>
  <c r="AU135" i="75" l="1"/>
  <c r="AU190" i="75"/>
  <c r="AU135" i="67"/>
  <c r="AX133" i="68"/>
  <c r="AX190" i="68" s="1"/>
  <c r="AU135" i="73"/>
  <c r="AW133" i="72"/>
  <c r="AW190" i="72" s="1"/>
  <c r="AU135" i="69"/>
  <c r="AU135" i="70"/>
  <c r="AV130" i="75"/>
  <c r="AV132" i="75" s="1"/>
  <c r="AW129" i="75"/>
  <c r="AV130" i="74"/>
  <c r="AV132" i="74" s="1"/>
  <c r="AW129" i="74"/>
  <c r="AV130" i="73"/>
  <c r="AV132" i="73" s="1"/>
  <c r="AW129" i="73"/>
  <c r="AX131" i="72"/>
  <c r="AV130" i="70"/>
  <c r="AV132" i="70" s="1"/>
  <c r="AW129" i="70"/>
  <c r="AV130" i="69"/>
  <c r="AV132" i="69" s="1"/>
  <c r="AW129" i="69"/>
  <c r="AY131" i="68"/>
  <c r="AX135" i="68"/>
  <c r="AV130" i="67"/>
  <c r="AV132" i="67" s="1"/>
  <c r="AW129" i="67"/>
  <c r="AW135" i="72" l="1"/>
  <c r="AV133" i="73"/>
  <c r="AV190" i="73" s="1"/>
  <c r="AV133" i="70"/>
  <c r="AV133" i="74"/>
  <c r="AV190" i="74" s="1"/>
  <c r="AV133" i="69"/>
  <c r="AV133" i="67"/>
  <c r="AV190" i="67" s="1"/>
  <c r="AV133" i="75"/>
  <c r="AV190" i="75" s="1"/>
  <c r="AW131" i="75"/>
  <c r="AW131" i="74"/>
  <c r="AW131" i="73"/>
  <c r="AX130" i="72"/>
  <c r="AX132" i="72" s="1"/>
  <c r="AY129" i="72"/>
  <c r="AW131" i="70"/>
  <c r="AW131" i="69"/>
  <c r="AZ129" i="68"/>
  <c r="AY130" i="68"/>
  <c r="AY132" i="68" s="1"/>
  <c r="AW131" i="67"/>
  <c r="AV135" i="69" l="1"/>
  <c r="AV190" i="69"/>
  <c r="AV135" i="70"/>
  <c r="AV190" i="70"/>
  <c r="AV135" i="73"/>
  <c r="AV135" i="67"/>
  <c r="AV135" i="75"/>
  <c r="AY133" i="68"/>
  <c r="AY190" i="68" s="1"/>
  <c r="AX133" i="72"/>
  <c r="AX190" i="72" s="1"/>
  <c r="AW130" i="75"/>
  <c r="AW132" i="75" s="1"/>
  <c r="AX129" i="75"/>
  <c r="AW130" i="74"/>
  <c r="AW132" i="74" s="1"/>
  <c r="AX129" i="74"/>
  <c r="AW130" i="73"/>
  <c r="AW132" i="73" s="1"/>
  <c r="AX129" i="73"/>
  <c r="AY131" i="72"/>
  <c r="AX129" i="70"/>
  <c r="AW130" i="70"/>
  <c r="AW132" i="70" s="1"/>
  <c r="AW130" i="69"/>
  <c r="AW132" i="69" s="1"/>
  <c r="AX129" i="69"/>
  <c r="AZ131" i="68"/>
  <c r="AX129" i="67"/>
  <c r="AW130" i="67"/>
  <c r="AW132" i="67" s="1"/>
  <c r="AY135" i="68" l="1"/>
  <c r="AX135" i="72"/>
  <c r="AW133" i="75"/>
  <c r="AW190" i="75" s="1"/>
  <c r="AW133" i="67"/>
  <c r="AW190" i="67" s="1"/>
  <c r="AW133" i="73"/>
  <c r="AW133" i="69"/>
  <c r="AW190" i="69" s="1"/>
  <c r="AW133" i="70"/>
  <c r="AW133" i="74"/>
  <c r="AW190" i="74" s="1"/>
  <c r="AX131" i="75"/>
  <c r="AX131" i="74"/>
  <c r="AX131" i="73"/>
  <c r="AY130" i="72"/>
  <c r="AY132" i="72" s="1"/>
  <c r="AZ129" i="72"/>
  <c r="AX131" i="70"/>
  <c r="AX131" i="69"/>
  <c r="AZ130" i="68"/>
  <c r="AZ132" i="68" s="1"/>
  <c r="BA129" i="68"/>
  <c r="AX131" i="67"/>
  <c r="AW135" i="70" l="1"/>
  <c r="AW190" i="70"/>
  <c r="AW135" i="73"/>
  <c r="AW190" i="73"/>
  <c r="AW135" i="67"/>
  <c r="AW135" i="75"/>
  <c r="AW135" i="69"/>
  <c r="AZ133" i="68"/>
  <c r="AZ190" i="68" s="1"/>
  <c r="AY133" i="72"/>
  <c r="AY190" i="72" s="1"/>
  <c r="AX130" i="75"/>
  <c r="AX132" i="75" s="1"/>
  <c r="AY129" i="75"/>
  <c r="AX130" i="74"/>
  <c r="AX132" i="74" s="1"/>
  <c r="AY129" i="74"/>
  <c r="AX130" i="73"/>
  <c r="AX132" i="73" s="1"/>
  <c r="AY129" i="73"/>
  <c r="AZ131" i="72"/>
  <c r="AX130" i="70"/>
  <c r="AX132" i="70" s="1"/>
  <c r="AY129" i="70"/>
  <c r="AX130" i="69"/>
  <c r="AX132" i="69" s="1"/>
  <c r="AY129" i="69"/>
  <c r="BA131" i="68"/>
  <c r="AX130" i="67"/>
  <c r="AX132" i="67" s="1"/>
  <c r="AY129" i="67"/>
  <c r="AY135" i="72" l="1"/>
  <c r="AZ135" i="68"/>
  <c r="AX133" i="67"/>
  <c r="AX190" i="67" s="1"/>
  <c r="AX133" i="75"/>
  <c r="AX190" i="75" s="1"/>
  <c r="AX133" i="69"/>
  <c r="AX190" i="69" s="1"/>
  <c r="AX133" i="73"/>
  <c r="AX190" i="73" s="1"/>
  <c r="AX133" i="70"/>
  <c r="AX133" i="74"/>
  <c r="AX190" i="74" s="1"/>
  <c r="AY131" i="75"/>
  <c r="AY131" i="74"/>
  <c r="AY131" i="73"/>
  <c r="AZ130" i="72"/>
  <c r="AZ132" i="72" s="1"/>
  <c r="BA129" i="72"/>
  <c r="AY131" i="70"/>
  <c r="AY131" i="69"/>
  <c r="BA130" i="68"/>
  <c r="BA132" i="68" s="1"/>
  <c r="BB129" i="68"/>
  <c r="AY131" i="67"/>
  <c r="AX135" i="70" l="1"/>
  <c r="AX190" i="70"/>
  <c r="AX135" i="67"/>
  <c r="AX135" i="69"/>
  <c r="AX135" i="75"/>
  <c r="AX135" i="73"/>
  <c r="AZ133" i="72"/>
  <c r="AZ190" i="72" s="1"/>
  <c r="BA133" i="68"/>
  <c r="BA190" i="68" s="1"/>
  <c r="AY130" i="75"/>
  <c r="AY132" i="75" s="1"/>
  <c r="AZ129" i="75"/>
  <c r="AY130" i="74"/>
  <c r="AY132" i="74" s="1"/>
  <c r="AZ129" i="74"/>
  <c r="AY130" i="73"/>
  <c r="AY132" i="73" s="1"/>
  <c r="AZ129" i="73"/>
  <c r="BA131" i="72"/>
  <c r="AZ129" i="70"/>
  <c r="AY130" i="70"/>
  <c r="AY132" i="70" s="1"/>
  <c r="AY130" i="69"/>
  <c r="AY132" i="69" s="1"/>
  <c r="AZ129" i="69"/>
  <c r="BB131" i="68"/>
  <c r="BB130" i="68" s="1"/>
  <c r="BB132" i="68" s="1"/>
  <c r="AY130" i="67"/>
  <c r="AY132" i="67" s="1"/>
  <c r="AZ129" i="67"/>
  <c r="BA135" i="68" l="1"/>
  <c r="AZ135" i="72"/>
  <c r="AY133" i="67"/>
  <c r="AY190" i="67" s="1"/>
  <c r="AY133" i="75"/>
  <c r="BB133" i="68"/>
  <c r="BB190" i="68" s="1"/>
  <c r="AY133" i="73"/>
  <c r="AY190" i="73" s="1"/>
  <c r="AY133" i="74"/>
  <c r="AY190" i="74" s="1"/>
  <c r="AY133" i="69"/>
  <c r="AY190" i="69" s="1"/>
  <c r="AY133" i="70"/>
  <c r="AZ131" i="75"/>
  <c r="AZ131" i="74"/>
  <c r="AZ131" i="73"/>
  <c r="BA130" i="72"/>
  <c r="BA132" i="72" s="1"/>
  <c r="BB129" i="72"/>
  <c r="AZ131" i="70"/>
  <c r="AZ131" i="69"/>
  <c r="AZ131" i="67"/>
  <c r="AY135" i="70" l="1"/>
  <c r="AY190" i="70"/>
  <c r="AY135" i="75"/>
  <c r="AY190" i="75"/>
  <c r="AY135" i="67"/>
  <c r="AY135" i="73"/>
  <c r="BB135" i="68"/>
  <c r="BA133" i="72"/>
  <c r="BA190" i="72" s="1"/>
  <c r="AY135" i="69"/>
  <c r="AZ130" i="75"/>
  <c r="AZ132" i="75" s="1"/>
  <c r="BA129" i="75"/>
  <c r="AZ130" i="74"/>
  <c r="AZ132" i="74" s="1"/>
  <c r="BA129" i="74"/>
  <c r="AZ130" i="73"/>
  <c r="AZ132" i="73" s="1"/>
  <c r="BA129" i="73"/>
  <c r="BB131" i="72"/>
  <c r="BB130" i="72" s="1"/>
  <c r="BB132" i="72" s="1"/>
  <c r="AZ130" i="70"/>
  <c r="AZ132" i="70" s="1"/>
  <c r="BA129" i="70"/>
  <c r="AZ130" i="69"/>
  <c r="AZ132" i="69" s="1"/>
  <c r="BA129" i="69"/>
  <c r="AZ130" i="67"/>
  <c r="AZ132" i="67" s="1"/>
  <c r="BA129" i="67"/>
  <c r="BA135" i="72" l="1"/>
  <c r="AZ133" i="75"/>
  <c r="AZ190" i="75" s="1"/>
  <c r="AZ133" i="67"/>
  <c r="AZ190" i="67" s="1"/>
  <c r="BB133" i="72"/>
  <c r="BB190" i="72" s="1"/>
  <c r="AZ133" i="69"/>
  <c r="AZ190" i="69" s="1"/>
  <c r="AZ133" i="73"/>
  <c r="AZ190" i="73" s="1"/>
  <c r="AZ133" i="70"/>
  <c r="AZ133" i="74"/>
  <c r="AZ190" i="74" s="1"/>
  <c r="BA131" i="75"/>
  <c r="BA131" i="74"/>
  <c r="BA131" i="73"/>
  <c r="BA131" i="70"/>
  <c r="BA131" i="69"/>
  <c r="BA131" i="67"/>
  <c r="AZ135" i="70" l="1"/>
  <c r="AZ190" i="70"/>
  <c r="BB135" i="72"/>
  <c r="AZ135" i="75"/>
  <c r="AZ135" i="67"/>
  <c r="AZ135" i="73"/>
  <c r="AZ135" i="69"/>
  <c r="BB129" i="75"/>
  <c r="BA130" i="75"/>
  <c r="BA132" i="75" s="1"/>
  <c r="BB129" i="74"/>
  <c r="BA130" i="74"/>
  <c r="BA132" i="74" s="1"/>
  <c r="BA130" i="73"/>
  <c r="BA132" i="73" s="1"/>
  <c r="BB129" i="73"/>
  <c r="BA130" i="70"/>
  <c r="BA132" i="70" s="1"/>
  <c r="BB129" i="70"/>
  <c r="BB129" i="69"/>
  <c r="BA130" i="69"/>
  <c r="BA132" i="69" s="1"/>
  <c r="BA130" i="67"/>
  <c r="BA132" i="67" s="1"/>
  <c r="BB129" i="67"/>
  <c r="BA133" i="67" l="1"/>
  <c r="BA190" i="67" s="1"/>
  <c r="BA133" i="69"/>
  <c r="BA133" i="74"/>
  <c r="BA190" i="74" s="1"/>
  <c r="BA133" i="73"/>
  <c r="BA133" i="75"/>
  <c r="BA190" i="75" s="1"/>
  <c r="BA133" i="70"/>
  <c r="BB131" i="75"/>
  <c r="BB130" i="75" s="1"/>
  <c r="BB132" i="75" s="1"/>
  <c r="BB131" i="74"/>
  <c r="BB130" i="74" s="1"/>
  <c r="BB132" i="74" s="1"/>
  <c r="BB131" i="73"/>
  <c r="BB130" i="73" s="1"/>
  <c r="BB132" i="73" s="1"/>
  <c r="BB131" i="70"/>
  <c r="BB130" i="70" s="1"/>
  <c r="BB132" i="70" s="1"/>
  <c r="BB131" i="69"/>
  <c r="BB130" i="69" s="1"/>
  <c r="BB132" i="69" s="1"/>
  <c r="BB131" i="67"/>
  <c r="BB130" i="67" s="1"/>
  <c r="BB132" i="67" s="1"/>
  <c r="BA135" i="75" l="1"/>
  <c r="BA135" i="70"/>
  <c r="BA190" i="70"/>
  <c r="BA135" i="73"/>
  <c r="BA190" i="73"/>
  <c r="BA135" i="69"/>
  <c r="BA190" i="69"/>
  <c r="BA135" i="67"/>
  <c r="BB133" i="74"/>
  <c r="BB190" i="74" s="1"/>
  <c r="BB133" i="67"/>
  <c r="BB133" i="75"/>
  <c r="BB190" i="75" s="1"/>
  <c r="BB133" i="73"/>
  <c r="BB133" i="69"/>
  <c r="BB133" i="70"/>
  <c r="BB135" i="73" l="1"/>
  <c r="BB190" i="73"/>
  <c r="BB135" i="69"/>
  <c r="BB190" i="69"/>
  <c r="BB135" i="67"/>
  <c r="BB190" i="67"/>
  <c r="BB135" i="70"/>
  <c r="BB190" i="70"/>
  <c r="BB135" i="75"/>
  <c r="BF40" i="81"/>
  <c r="BF39" i="81" s="1"/>
  <c r="BG40" i="81"/>
  <c r="BH40" i="81"/>
  <c r="BH39" i="81" s="1"/>
  <c r="AJ45" i="81"/>
  <c r="AJ43" i="81"/>
  <c r="AK43" i="81" s="1"/>
  <c r="AL43" i="81" s="1"/>
  <c r="BG39" i="81" l="1"/>
  <c r="AK45" i="81"/>
  <c r="AL45" i="81" s="1"/>
  <c r="AM45" i="81" s="1"/>
  <c r="AM43" i="81"/>
  <c r="AN43" i="81" l="1"/>
  <c r="AN45" i="81"/>
  <c r="AO43" i="81" l="1"/>
  <c r="AO45" i="81"/>
  <c r="AP43" i="81" l="1"/>
  <c r="AP45" i="81"/>
  <c r="AQ43" i="81" l="1"/>
  <c r="AQ45" i="81"/>
  <c r="AR43" i="81" l="1"/>
  <c r="AR45" i="81"/>
  <c r="AS43" i="81" l="1"/>
  <c r="AS45" i="81"/>
  <c r="AT43" i="81" l="1"/>
  <c r="AT45" i="81"/>
  <c r="AU43" i="81" l="1"/>
  <c r="AU45" i="81"/>
  <c r="AV43" i="81" l="1"/>
  <c r="AV45" i="81"/>
  <c r="AW43" i="81" l="1"/>
  <c r="AW45" i="81"/>
  <c r="AX43" i="81" l="1"/>
  <c r="AX45" i="81"/>
  <c r="AY43" i="81" l="1"/>
  <c r="AY45" i="81"/>
  <c r="AZ43" i="81" l="1"/>
  <c r="AZ45" i="81"/>
  <c r="BA43" i="81" l="1"/>
  <c r="BA45" i="81"/>
  <c r="BB43" i="81" l="1"/>
  <c r="BB45" i="81"/>
  <c r="BC43" i="81" l="1"/>
  <c r="BC45" i="81"/>
  <c r="BD43" i="81" l="1"/>
  <c r="BD45" i="81"/>
  <c r="BE43" i="81" l="1"/>
  <c r="BE45" i="81"/>
  <c r="BF43" i="81" l="1"/>
  <c r="BF45" i="81"/>
  <c r="BG43" i="81" l="1"/>
  <c r="BF44" i="81"/>
  <c r="BG45" i="81"/>
  <c r="AY172" i="74" l="1"/>
  <c r="AY194" i="74" s="1"/>
  <c r="AY172" i="73"/>
  <c r="AY194" i="73" s="1"/>
  <c r="AY172" i="71"/>
  <c r="AY194" i="71" s="1"/>
  <c r="AY172" i="69"/>
  <c r="AY194" i="69" s="1"/>
  <c r="AY172" i="67"/>
  <c r="AY194" i="67" s="1"/>
  <c r="AY172" i="88"/>
  <c r="AY194" i="88" s="1"/>
  <c r="AY172" i="75"/>
  <c r="AY194" i="75" s="1"/>
  <c r="AY172" i="72"/>
  <c r="AY194" i="72" s="1"/>
  <c r="AY172" i="70"/>
  <c r="AY194" i="70" s="1"/>
  <c r="AY172" i="68"/>
  <c r="AY194" i="68" s="1"/>
  <c r="AY172" i="63"/>
  <c r="BH43" i="81"/>
  <c r="BG44" i="81"/>
  <c r="BH45" i="81"/>
  <c r="BI45" i="81" s="1"/>
  <c r="BI46" i="81" s="1"/>
  <c r="BH44" i="81" l="1"/>
  <c r="BI43" i="81"/>
  <c r="BI44" i="81" s="1"/>
  <c r="AZ172" i="74"/>
  <c r="AZ194" i="74" s="1"/>
  <c r="AZ172" i="73"/>
  <c r="AZ194" i="73" s="1"/>
  <c r="AZ172" i="71"/>
  <c r="AZ194" i="71" s="1"/>
  <c r="AZ172" i="69"/>
  <c r="AZ194" i="69" s="1"/>
  <c r="AZ172" i="68"/>
  <c r="AZ194" i="68" s="1"/>
  <c r="AZ172" i="88"/>
  <c r="AZ194" i="88" s="1"/>
  <c r="AZ172" i="70"/>
  <c r="AZ194" i="70" s="1"/>
  <c r="AZ172" i="75"/>
  <c r="AZ194" i="75" s="1"/>
  <c r="AZ172" i="72"/>
  <c r="AZ194" i="72" s="1"/>
  <c r="AZ172" i="67"/>
  <c r="AZ194" i="67" s="1"/>
  <c r="AZ172" i="63"/>
  <c r="BB176" i="74"/>
  <c r="BB176" i="73"/>
  <c r="BB176" i="67"/>
  <c r="BB195" i="67" s="1"/>
  <c r="BB176" i="68"/>
  <c r="BB195" i="68" s="1"/>
  <c r="BB176" i="71"/>
  <c r="BB176" i="70"/>
  <c r="BB176" i="88"/>
  <c r="BB195" i="88" s="1"/>
  <c r="BB176" i="69"/>
  <c r="BB176" i="72"/>
  <c r="BB176" i="75"/>
  <c r="BB176" i="63"/>
  <c r="BB71" i="63"/>
  <c r="BA71" i="63"/>
  <c r="AZ71" i="63"/>
  <c r="AY71" i="63"/>
  <c r="AX71" i="63"/>
  <c r="AW71" i="63"/>
  <c r="AV71" i="63"/>
  <c r="AU71" i="63"/>
  <c r="AT71" i="63"/>
  <c r="AS71" i="63"/>
  <c r="AR71" i="63"/>
  <c r="AQ71" i="63"/>
  <c r="AP71" i="63"/>
  <c r="AO71" i="63"/>
  <c r="AN71" i="63"/>
  <c r="AM71" i="63"/>
  <c r="AL71" i="63"/>
  <c r="AK71" i="63"/>
  <c r="AJ71" i="63"/>
  <c r="AI71" i="63"/>
  <c r="AH71" i="63"/>
  <c r="AG71" i="63"/>
  <c r="AF71" i="63"/>
  <c r="AE71" i="63"/>
  <c r="AD71" i="63"/>
  <c r="AC71" i="63"/>
  <c r="AB71" i="63"/>
  <c r="AA71" i="63"/>
  <c r="Z71" i="63"/>
  <c r="Y71" i="63"/>
  <c r="X71" i="63"/>
  <c r="W71" i="63"/>
  <c r="V71" i="63"/>
  <c r="U71" i="63"/>
  <c r="T71" i="63"/>
  <c r="S71" i="63"/>
  <c r="R71" i="63"/>
  <c r="Q71" i="63"/>
  <c r="P71" i="63"/>
  <c r="O71" i="63"/>
  <c r="N71" i="63"/>
  <c r="M71" i="63"/>
  <c r="L71" i="63"/>
  <c r="K71" i="63"/>
  <c r="J71" i="63"/>
  <c r="I71" i="63"/>
  <c r="H71" i="63"/>
  <c r="G71" i="63"/>
  <c r="F71" i="63"/>
  <c r="BB64" i="63"/>
  <c r="BA64" i="63"/>
  <c r="AZ64" i="63"/>
  <c r="AY64" i="63"/>
  <c r="AX64" i="63"/>
  <c r="AW64" i="63"/>
  <c r="AV64" i="63"/>
  <c r="AU64" i="63"/>
  <c r="AT64" i="63"/>
  <c r="AS64" i="63"/>
  <c r="AR64" i="63"/>
  <c r="AQ64" i="63"/>
  <c r="AP64" i="63"/>
  <c r="AO64" i="63"/>
  <c r="AN64" i="63"/>
  <c r="AM64" i="63"/>
  <c r="AL64" i="63"/>
  <c r="AK64" i="63"/>
  <c r="AJ64" i="63"/>
  <c r="AI64" i="63"/>
  <c r="AH64" i="63"/>
  <c r="AG64" i="63"/>
  <c r="AF64" i="63"/>
  <c r="AE64" i="63"/>
  <c r="AD64" i="63"/>
  <c r="AC64" i="63"/>
  <c r="AB64" i="63"/>
  <c r="AA64" i="63"/>
  <c r="Z64" i="63"/>
  <c r="Y64" i="63"/>
  <c r="X64" i="63"/>
  <c r="W64" i="63"/>
  <c r="V64" i="63"/>
  <c r="U64" i="63"/>
  <c r="T64" i="63"/>
  <c r="S64" i="63"/>
  <c r="R64" i="63"/>
  <c r="Q64" i="63"/>
  <c r="P64" i="63"/>
  <c r="O64" i="63"/>
  <c r="N64" i="63"/>
  <c r="M64" i="63"/>
  <c r="L64" i="63"/>
  <c r="K64" i="63"/>
  <c r="J64" i="63"/>
  <c r="I64" i="63"/>
  <c r="H64" i="63"/>
  <c r="G64" i="63"/>
  <c r="F64" i="63"/>
  <c r="E128" i="63"/>
  <c r="AA81" i="63"/>
  <c r="Z81" i="63"/>
  <c r="Y81" i="63"/>
  <c r="X81" i="63"/>
  <c r="W81" i="63"/>
  <c r="V81" i="63"/>
  <c r="U81" i="63"/>
  <c r="T81" i="63"/>
  <c r="S81" i="63"/>
  <c r="R81" i="63"/>
  <c r="Q81" i="63"/>
  <c r="P81" i="63"/>
  <c r="O81" i="63"/>
  <c r="N81" i="63"/>
  <c r="M81" i="63"/>
  <c r="L81" i="63"/>
  <c r="K81" i="63"/>
  <c r="J81" i="63"/>
  <c r="I81" i="63"/>
  <c r="H81" i="63"/>
  <c r="G81" i="63"/>
  <c r="F81" i="63"/>
  <c r="E81" i="63"/>
  <c r="BB82" i="63"/>
  <c r="BB83" i="63" s="1"/>
  <c r="AY82" i="63"/>
  <c r="AY83" i="63" s="1"/>
  <c r="BB172" i="74" l="1"/>
  <c r="BB194" i="74" s="1"/>
  <c r="BB172" i="88"/>
  <c r="BB194" i="88" s="1"/>
  <c r="BB172" i="75"/>
  <c r="BB194" i="75" s="1"/>
  <c r="BB172" i="72"/>
  <c r="BB194" i="72" s="1"/>
  <c r="BB172" i="70"/>
  <c r="BB194" i="70" s="1"/>
  <c r="BB172" i="68"/>
  <c r="BB194" i="68" s="1"/>
  <c r="BB172" i="69"/>
  <c r="BB194" i="69" s="1"/>
  <c r="BB172" i="67"/>
  <c r="BB194" i="67" s="1"/>
  <c r="BB172" i="73"/>
  <c r="BB194" i="73" s="1"/>
  <c r="BB172" i="71"/>
  <c r="BB194" i="71" s="1"/>
  <c r="BB172" i="63"/>
  <c r="BA172" i="74"/>
  <c r="BA194" i="74" s="1"/>
  <c r="BA172" i="88"/>
  <c r="BA194" i="88" s="1"/>
  <c r="BA172" i="75"/>
  <c r="BA194" i="75" s="1"/>
  <c r="BA172" i="72"/>
  <c r="BA194" i="72" s="1"/>
  <c r="BA172" i="70"/>
  <c r="BA194" i="70" s="1"/>
  <c r="BA172" i="68"/>
  <c r="BA194" i="68" s="1"/>
  <c r="BA172" i="67"/>
  <c r="BA194" i="67" s="1"/>
  <c r="BA172" i="69"/>
  <c r="BA194" i="69" s="1"/>
  <c r="BA172" i="73"/>
  <c r="BA194" i="73" s="1"/>
  <c r="BA172" i="71"/>
  <c r="BA194" i="71" s="1"/>
  <c r="BA172" i="63"/>
  <c r="AW82" i="63"/>
  <c r="AW83" i="63" s="1"/>
  <c r="AG82" i="63"/>
  <c r="AG83" i="63" s="1"/>
  <c r="Q82" i="63"/>
  <c r="Y82" i="63"/>
  <c r="AO82" i="63"/>
  <c r="AX82" i="63"/>
  <c r="AX83" i="63" s="1"/>
  <c r="AF82" i="63"/>
  <c r="AF83" i="63" s="1"/>
  <c r="AV82" i="63"/>
  <c r="P82" i="63"/>
  <c r="AN82" i="63"/>
  <c r="AN83" i="63" s="1"/>
  <c r="X82" i="63"/>
  <c r="X83" i="63" s="1"/>
  <c r="J82" i="63"/>
  <c r="AP82" i="63"/>
  <c r="R82" i="63"/>
  <c r="Z82" i="63"/>
  <c r="AH82" i="63"/>
  <c r="AB82" i="63"/>
  <c r="AB83" i="63" s="1"/>
  <c r="AC82" i="63"/>
  <c r="AK82" i="63"/>
  <c r="N82" i="63"/>
  <c r="N83" i="63" s="1"/>
  <c r="V82" i="63"/>
  <c r="AD82" i="63"/>
  <c r="AT82" i="63"/>
  <c r="AT83" i="63" s="1"/>
  <c r="F82" i="63"/>
  <c r="AL82" i="63"/>
  <c r="K82" i="63"/>
  <c r="S82" i="63"/>
  <c r="AA82" i="63"/>
  <c r="AI82" i="63"/>
  <c r="AQ82" i="63"/>
  <c r="L82" i="63"/>
  <c r="T82" i="63"/>
  <c r="AJ82" i="63"/>
  <c r="AR82" i="63"/>
  <c r="AR83" i="63" s="1"/>
  <c r="AZ82" i="63"/>
  <c r="AZ83" i="63" s="1"/>
  <c r="M82" i="63"/>
  <c r="U82" i="63"/>
  <c r="AS82" i="63"/>
  <c r="BA82" i="63"/>
  <c r="BA83" i="63" s="1"/>
  <c r="G26" i="63"/>
  <c r="G82" i="63"/>
  <c r="AE82" i="63"/>
  <c r="AM82" i="63"/>
  <c r="AU82" i="63"/>
  <c r="H82" i="63"/>
  <c r="I82" i="63"/>
  <c r="AO83" i="63"/>
  <c r="Q83" i="63"/>
  <c r="Y83" i="63"/>
  <c r="O82" i="63"/>
  <c r="W82" i="63"/>
  <c r="X97" i="63" l="1"/>
  <c r="AJ97" i="63"/>
  <c r="AV97" i="63"/>
  <c r="Y97" i="63"/>
  <c r="AK97" i="63"/>
  <c r="AW97" i="63"/>
  <c r="AA97" i="63"/>
  <c r="AM97" i="63"/>
  <c r="AY97" i="63"/>
  <c r="AB97" i="63"/>
  <c r="AN97" i="63"/>
  <c r="AZ97" i="63"/>
  <c r="AC97" i="63"/>
  <c r="AO97" i="63"/>
  <c r="BA97" i="63"/>
  <c r="AD97" i="63"/>
  <c r="AP97" i="63"/>
  <c r="BB97" i="63"/>
  <c r="V97" i="63"/>
  <c r="AH97" i="63"/>
  <c r="AT97" i="63"/>
  <c r="W97" i="63"/>
  <c r="AI97" i="63"/>
  <c r="AU97" i="63"/>
  <c r="AE97" i="63"/>
  <c r="AF97" i="63"/>
  <c r="AG97" i="63"/>
  <c r="AS97" i="63"/>
  <c r="AX97" i="63"/>
  <c r="S97" i="63"/>
  <c r="AL97" i="63"/>
  <c r="AQ97" i="63"/>
  <c r="AR97" i="63"/>
  <c r="U97" i="63"/>
  <c r="Z97" i="63"/>
  <c r="T97" i="63"/>
  <c r="P85" i="63"/>
  <c r="AB85" i="63"/>
  <c r="AN85" i="63"/>
  <c r="AZ85" i="63"/>
  <c r="Q85" i="63"/>
  <c r="AC85" i="63"/>
  <c r="AO85" i="63"/>
  <c r="BA85" i="63"/>
  <c r="S85" i="63"/>
  <c r="AE85" i="63"/>
  <c r="AQ85" i="63"/>
  <c r="G85" i="63"/>
  <c r="H85" i="63"/>
  <c r="T85" i="63"/>
  <c r="AF85" i="63"/>
  <c r="AR85" i="63"/>
  <c r="I85" i="63"/>
  <c r="U85" i="63"/>
  <c r="AG85" i="63"/>
  <c r="AS85" i="63"/>
  <c r="J85" i="63"/>
  <c r="V85" i="63"/>
  <c r="AH85" i="63"/>
  <c r="AT85" i="63"/>
  <c r="N85" i="63"/>
  <c r="Z85" i="63"/>
  <c r="AL85" i="63"/>
  <c r="AX85" i="63"/>
  <c r="O85" i="63"/>
  <c r="AA85" i="63"/>
  <c r="AM85" i="63"/>
  <c r="AY85" i="63"/>
  <c r="AI85" i="63"/>
  <c r="AJ85" i="63"/>
  <c r="AK85" i="63"/>
  <c r="M85" i="63"/>
  <c r="AW85" i="63"/>
  <c r="R85" i="63"/>
  <c r="AP85" i="63"/>
  <c r="K85" i="63"/>
  <c r="AU85" i="63"/>
  <c r="L85" i="63"/>
  <c r="AV85" i="63"/>
  <c r="BB85" i="63"/>
  <c r="W85" i="63"/>
  <c r="Y85" i="63"/>
  <c r="AD85" i="63"/>
  <c r="X85" i="63"/>
  <c r="U95" i="63"/>
  <c r="AG95" i="63"/>
  <c r="AS95" i="63"/>
  <c r="V95" i="63"/>
  <c r="AH95" i="63"/>
  <c r="AT95" i="63"/>
  <c r="X95" i="63"/>
  <c r="AJ95" i="63"/>
  <c r="AV95" i="63"/>
  <c r="Y95" i="63"/>
  <c r="AK95" i="63"/>
  <c r="AW95" i="63"/>
  <c r="Z95" i="63"/>
  <c r="AL95" i="63"/>
  <c r="AX95" i="63"/>
  <c r="AA95" i="63"/>
  <c r="AM95" i="63"/>
  <c r="AY95" i="63"/>
  <c r="S95" i="63"/>
  <c r="AE95" i="63"/>
  <c r="AQ95" i="63"/>
  <c r="Q95" i="63"/>
  <c r="T95" i="63"/>
  <c r="AF95" i="63"/>
  <c r="AR95" i="63"/>
  <c r="AB95" i="63"/>
  <c r="AC95" i="63"/>
  <c r="AD95" i="63"/>
  <c r="AP95" i="63"/>
  <c r="AU95" i="63"/>
  <c r="AZ95" i="63"/>
  <c r="AI95" i="63"/>
  <c r="AN95" i="63"/>
  <c r="AO95" i="63"/>
  <c r="R95" i="63"/>
  <c r="BB95" i="63"/>
  <c r="W95" i="63"/>
  <c r="BA95" i="63"/>
  <c r="Z93" i="63"/>
  <c r="AL93" i="63"/>
  <c r="AX93" i="63"/>
  <c r="AA93" i="63"/>
  <c r="AM93" i="63"/>
  <c r="AY93" i="63"/>
  <c r="Q93" i="63"/>
  <c r="AC93" i="63"/>
  <c r="AO93" i="63"/>
  <c r="BA93" i="63"/>
  <c r="R93" i="63"/>
  <c r="AD93" i="63"/>
  <c r="AP93" i="63"/>
  <c r="BB93" i="63"/>
  <c r="S93" i="63"/>
  <c r="AE93" i="63"/>
  <c r="AQ93" i="63"/>
  <c r="O93" i="63"/>
  <c r="T93" i="63"/>
  <c r="AF93" i="63"/>
  <c r="AR93" i="63"/>
  <c r="X93" i="63"/>
  <c r="AJ93" i="63"/>
  <c r="AV93" i="63"/>
  <c r="Y93" i="63"/>
  <c r="AK93" i="63"/>
  <c r="AW93" i="63"/>
  <c r="U93" i="63"/>
  <c r="V93" i="63"/>
  <c r="W93" i="63"/>
  <c r="AN93" i="63"/>
  <c r="AB93" i="63"/>
  <c r="AG93" i="63"/>
  <c r="AH93" i="63"/>
  <c r="AI93" i="63"/>
  <c r="AS93" i="63"/>
  <c r="AU93" i="63"/>
  <c r="P93" i="63"/>
  <c r="AZ93" i="63"/>
  <c r="AT93" i="63"/>
  <c r="T90" i="63"/>
  <c r="AF90" i="63"/>
  <c r="AR90" i="63"/>
  <c r="U90" i="63"/>
  <c r="AG90" i="63"/>
  <c r="AS90" i="63"/>
  <c r="W90" i="63"/>
  <c r="AI90" i="63"/>
  <c r="AU90" i="63"/>
  <c r="X90" i="63"/>
  <c r="AJ90" i="63"/>
  <c r="AV90" i="63"/>
  <c r="M90" i="63"/>
  <c r="Y90" i="63"/>
  <c r="AK90" i="63"/>
  <c r="AW90" i="63"/>
  <c r="N90" i="63"/>
  <c r="Z90" i="63"/>
  <c r="AL90" i="63"/>
  <c r="AX90" i="63"/>
  <c r="R90" i="63"/>
  <c r="AD90" i="63"/>
  <c r="AP90" i="63"/>
  <c r="BB90" i="63"/>
  <c r="S90" i="63"/>
  <c r="AE90" i="63"/>
  <c r="AQ90" i="63"/>
  <c r="L90" i="63"/>
  <c r="AM90" i="63"/>
  <c r="AN90" i="63"/>
  <c r="AO90" i="63"/>
  <c r="P90" i="63"/>
  <c r="BA90" i="63"/>
  <c r="AA90" i="63"/>
  <c r="AT90" i="63"/>
  <c r="O90" i="63"/>
  <c r="AY90" i="63"/>
  <c r="AZ90" i="63"/>
  <c r="V90" i="63"/>
  <c r="Q90" i="63"/>
  <c r="AC90" i="63"/>
  <c r="AH90" i="63"/>
  <c r="AB90" i="63"/>
  <c r="L89" i="63"/>
  <c r="X89" i="63"/>
  <c r="AJ89" i="63"/>
  <c r="AV89" i="63"/>
  <c r="M89" i="63"/>
  <c r="Y89" i="63"/>
  <c r="AK89" i="63"/>
  <c r="AW89" i="63"/>
  <c r="O89" i="63"/>
  <c r="AA89" i="63"/>
  <c r="AM89" i="63"/>
  <c r="AY89" i="63"/>
  <c r="P89" i="63"/>
  <c r="AB89" i="63"/>
  <c r="AN89" i="63"/>
  <c r="AZ89" i="63"/>
  <c r="Q89" i="63"/>
  <c r="AC89" i="63"/>
  <c r="AO89" i="63"/>
  <c r="BA89" i="63"/>
  <c r="R89" i="63"/>
  <c r="AD89" i="63"/>
  <c r="AP89" i="63"/>
  <c r="BB89" i="63"/>
  <c r="V89" i="63"/>
  <c r="AH89" i="63"/>
  <c r="AT89" i="63"/>
  <c r="W89" i="63"/>
  <c r="AI89" i="63"/>
  <c r="AU89" i="63"/>
  <c r="AE89" i="63"/>
  <c r="AF89" i="63"/>
  <c r="AG89" i="63"/>
  <c r="AS89" i="63"/>
  <c r="N89" i="63"/>
  <c r="K89" i="63"/>
  <c r="AL89" i="63"/>
  <c r="AQ89" i="63"/>
  <c r="AR89" i="63"/>
  <c r="AX89" i="63"/>
  <c r="S89" i="63"/>
  <c r="U89" i="63"/>
  <c r="Z89" i="63"/>
  <c r="T89" i="63"/>
  <c r="W99" i="63"/>
  <c r="AI99" i="63"/>
  <c r="AU99" i="63"/>
  <c r="X99" i="63"/>
  <c r="AJ99" i="63"/>
  <c r="AV99" i="63"/>
  <c r="Z99" i="63"/>
  <c r="AL99" i="63"/>
  <c r="AX99" i="63"/>
  <c r="AA99" i="63"/>
  <c r="AM99" i="63"/>
  <c r="AY99" i="63"/>
  <c r="AB99" i="63"/>
  <c r="AN99" i="63"/>
  <c r="AZ99" i="63"/>
  <c r="AC99" i="63"/>
  <c r="AO99" i="63"/>
  <c r="BA99" i="63"/>
  <c r="AG99" i="63"/>
  <c r="AS99" i="63"/>
  <c r="V99" i="63"/>
  <c r="AH99" i="63"/>
  <c r="AT99" i="63"/>
  <c r="AD99" i="63"/>
  <c r="AE99" i="63"/>
  <c r="AF99" i="63"/>
  <c r="AR99" i="63"/>
  <c r="BB99" i="63"/>
  <c r="AK99" i="63"/>
  <c r="AP99" i="63"/>
  <c r="AQ99" i="63"/>
  <c r="AW99" i="63"/>
  <c r="Y99" i="63"/>
  <c r="U99" i="63"/>
  <c r="O91" i="63"/>
  <c r="AA91" i="63"/>
  <c r="AM91" i="63"/>
  <c r="AY91" i="63"/>
  <c r="P91" i="63"/>
  <c r="AB91" i="63"/>
  <c r="AN91" i="63"/>
  <c r="AZ91" i="63"/>
  <c r="R91" i="63"/>
  <c r="AD91" i="63"/>
  <c r="AP91" i="63"/>
  <c r="BB91" i="63"/>
  <c r="S91" i="63"/>
  <c r="AE91" i="63"/>
  <c r="AQ91" i="63"/>
  <c r="M91" i="63"/>
  <c r="T91" i="63"/>
  <c r="AF91" i="63"/>
  <c r="AR91" i="63"/>
  <c r="U91" i="63"/>
  <c r="AG91" i="63"/>
  <c r="AS91" i="63"/>
  <c r="Y91" i="63"/>
  <c r="AK91" i="63"/>
  <c r="AW91" i="63"/>
  <c r="N91" i="63"/>
  <c r="Z91" i="63"/>
  <c r="AL91" i="63"/>
  <c r="AX91" i="63"/>
  <c r="AT91" i="63"/>
  <c r="AU91" i="63"/>
  <c r="X91" i="63"/>
  <c r="AC91" i="63"/>
  <c r="AV91" i="63"/>
  <c r="Q91" i="63"/>
  <c r="BA91" i="63"/>
  <c r="V91" i="63"/>
  <c r="W91" i="63"/>
  <c r="AH91" i="63"/>
  <c r="AJ91" i="63"/>
  <c r="AO91" i="63"/>
  <c r="AI91" i="63"/>
  <c r="O88" i="63"/>
  <c r="AA88" i="63"/>
  <c r="AM88" i="63"/>
  <c r="AY88" i="63"/>
  <c r="P88" i="63"/>
  <c r="AB88" i="63"/>
  <c r="AN88" i="63"/>
  <c r="AZ88" i="63"/>
  <c r="R88" i="63"/>
  <c r="AD88" i="63"/>
  <c r="AP88" i="63"/>
  <c r="BB88" i="63"/>
  <c r="S88" i="63"/>
  <c r="AE88" i="63"/>
  <c r="AQ88" i="63"/>
  <c r="J88" i="63"/>
  <c r="T88" i="63"/>
  <c r="AF88" i="63"/>
  <c r="AR88" i="63"/>
  <c r="U88" i="63"/>
  <c r="AG88" i="63"/>
  <c r="AS88" i="63"/>
  <c r="M88" i="63"/>
  <c r="Y88" i="63"/>
  <c r="AK88" i="63"/>
  <c r="AW88" i="63"/>
  <c r="N88" i="63"/>
  <c r="Z88" i="63"/>
  <c r="AL88" i="63"/>
  <c r="AX88" i="63"/>
  <c r="V88" i="63"/>
  <c r="W88" i="63"/>
  <c r="X88" i="63"/>
  <c r="AJ88" i="63"/>
  <c r="AO88" i="63"/>
  <c r="AC88" i="63"/>
  <c r="AH88" i="63"/>
  <c r="AI88" i="63"/>
  <c r="AT88" i="63"/>
  <c r="L88" i="63"/>
  <c r="AV88" i="63"/>
  <c r="Q88" i="63"/>
  <c r="BA88" i="63"/>
  <c r="K88" i="63"/>
  <c r="AU88" i="63"/>
  <c r="AD101" i="63"/>
  <c r="AP101" i="63"/>
  <c r="BB101" i="63"/>
  <c r="AE101" i="63"/>
  <c r="AQ101" i="63"/>
  <c r="W101" i="63"/>
  <c r="AG101" i="63"/>
  <c r="AS101" i="63"/>
  <c r="AH101" i="63"/>
  <c r="AT101" i="63"/>
  <c r="AI101" i="63"/>
  <c r="AU101" i="63"/>
  <c r="Y101" i="63"/>
  <c r="AK101" i="63"/>
  <c r="AW101" i="63"/>
  <c r="X101" i="63"/>
  <c r="AJ101" i="63"/>
  <c r="AV101" i="63"/>
  <c r="AB101" i="63"/>
  <c r="AN101" i="63"/>
  <c r="AZ101" i="63"/>
  <c r="AC101" i="63"/>
  <c r="AO101" i="63"/>
  <c r="BA101" i="63"/>
  <c r="AX101" i="63"/>
  <c r="AY101" i="63"/>
  <c r="Z101" i="63"/>
  <c r="AF101" i="63"/>
  <c r="AA101" i="63"/>
  <c r="AM101" i="63"/>
  <c r="AR101" i="63"/>
  <c r="AL101" i="63"/>
  <c r="R94" i="63"/>
  <c r="AD94" i="63"/>
  <c r="AP94" i="63"/>
  <c r="BB94" i="63"/>
  <c r="S94" i="63"/>
  <c r="AE94" i="63"/>
  <c r="AQ94" i="63"/>
  <c r="P94" i="63"/>
  <c r="U94" i="63"/>
  <c r="AG94" i="63"/>
  <c r="AS94" i="63"/>
  <c r="V94" i="63"/>
  <c r="AH94" i="63"/>
  <c r="AT94" i="63"/>
  <c r="W94" i="63"/>
  <c r="AI94" i="63"/>
  <c r="AU94" i="63"/>
  <c r="X94" i="63"/>
  <c r="AJ94" i="63"/>
  <c r="AV94" i="63"/>
  <c r="AB94" i="63"/>
  <c r="AN94" i="63"/>
  <c r="AZ94" i="63"/>
  <c r="Q94" i="63"/>
  <c r="AC94" i="63"/>
  <c r="AO94" i="63"/>
  <c r="BA94" i="63"/>
  <c r="Y94" i="63"/>
  <c r="AA94" i="63"/>
  <c r="Z94" i="63"/>
  <c r="AM94" i="63"/>
  <c r="AW94" i="63"/>
  <c r="AF94" i="63"/>
  <c r="AK94" i="63"/>
  <c r="AL94" i="63"/>
  <c r="AR94" i="63"/>
  <c r="AY94" i="63"/>
  <c r="T94" i="63"/>
  <c r="AX94" i="63"/>
  <c r="U92" i="63"/>
  <c r="AG92" i="63"/>
  <c r="AS92" i="63"/>
  <c r="V92" i="63"/>
  <c r="AH92" i="63"/>
  <c r="AT92" i="63"/>
  <c r="X92" i="63"/>
  <c r="AJ92" i="63"/>
  <c r="AV92" i="63"/>
  <c r="Y92" i="63"/>
  <c r="AK92" i="63"/>
  <c r="AW92" i="63"/>
  <c r="Z92" i="63"/>
  <c r="AL92" i="63"/>
  <c r="AX92" i="63"/>
  <c r="O92" i="63"/>
  <c r="AA92" i="63"/>
  <c r="AM92" i="63"/>
  <c r="AY92" i="63"/>
  <c r="S92" i="63"/>
  <c r="AE92" i="63"/>
  <c r="AQ92" i="63"/>
  <c r="N92" i="63"/>
  <c r="T92" i="63"/>
  <c r="AF92" i="63"/>
  <c r="AR92" i="63"/>
  <c r="P92" i="63"/>
  <c r="AZ92" i="63"/>
  <c r="Q92" i="63"/>
  <c r="BA92" i="63"/>
  <c r="R92" i="63"/>
  <c r="BB92" i="63"/>
  <c r="AD92" i="63"/>
  <c r="AN92" i="63"/>
  <c r="W92" i="63"/>
  <c r="AB92" i="63"/>
  <c r="AC92" i="63"/>
  <c r="AI92" i="63"/>
  <c r="AP92" i="63"/>
  <c r="AU92" i="63"/>
  <c r="AO92" i="63"/>
  <c r="P86" i="63"/>
  <c r="AB86" i="63"/>
  <c r="AN86" i="63"/>
  <c r="AZ86" i="63"/>
  <c r="Q86" i="63"/>
  <c r="AC86" i="63"/>
  <c r="AO86" i="63"/>
  <c r="BA86" i="63"/>
  <c r="S86" i="63"/>
  <c r="AE86" i="63"/>
  <c r="AQ86" i="63"/>
  <c r="H86" i="63"/>
  <c r="T86" i="63"/>
  <c r="AF86" i="63"/>
  <c r="AR86" i="63"/>
  <c r="I86" i="63"/>
  <c r="U86" i="63"/>
  <c r="AG86" i="63"/>
  <c r="AS86" i="63"/>
  <c r="J86" i="63"/>
  <c r="V86" i="63"/>
  <c r="AH86" i="63"/>
  <c r="AT86" i="63"/>
  <c r="N86" i="63"/>
  <c r="Z86" i="63"/>
  <c r="AL86" i="63"/>
  <c r="AX86" i="63"/>
  <c r="O86" i="63"/>
  <c r="AA86" i="63"/>
  <c r="AM86" i="63"/>
  <c r="AY86" i="63"/>
  <c r="K86" i="63"/>
  <c r="AU86" i="63"/>
  <c r="L86" i="63"/>
  <c r="AV86" i="63"/>
  <c r="M86" i="63"/>
  <c r="AW86" i="63"/>
  <c r="X86" i="63"/>
  <c r="AI86" i="63"/>
  <c r="R86" i="63"/>
  <c r="BB86" i="63"/>
  <c r="W86" i="63"/>
  <c r="Y86" i="63"/>
  <c r="AD86" i="63"/>
  <c r="AK86" i="63"/>
  <c r="AP86" i="63"/>
  <c r="AJ86" i="63"/>
  <c r="AG100" i="63"/>
  <c r="AS100" i="63"/>
  <c r="AH100" i="63"/>
  <c r="AT100" i="63"/>
  <c r="X100" i="63"/>
  <c r="AJ100" i="63"/>
  <c r="AV100" i="63"/>
  <c r="Y100" i="63"/>
  <c r="AK100" i="63"/>
  <c r="AW100" i="63"/>
  <c r="Z100" i="63"/>
  <c r="AL100" i="63"/>
  <c r="AX100" i="63"/>
  <c r="AB100" i="63"/>
  <c r="AN100" i="63"/>
  <c r="AZ100" i="63"/>
  <c r="AA100" i="63"/>
  <c r="AM100" i="63"/>
  <c r="AY100" i="63"/>
  <c r="AE100" i="63"/>
  <c r="AQ100" i="63"/>
  <c r="V100" i="63"/>
  <c r="AF100" i="63"/>
  <c r="AR100" i="63"/>
  <c r="W100" i="63"/>
  <c r="AO100" i="63"/>
  <c r="AP100" i="63"/>
  <c r="AC100" i="63"/>
  <c r="AD100" i="63"/>
  <c r="AI100" i="63"/>
  <c r="AU100" i="63"/>
  <c r="BB100" i="63"/>
  <c r="BA100" i="63"/>
  <c r="AA104" i="63"/>
  <c r="AM104" i="63"/>
  <c r="AY104" i="63"/>
  <c r="AB104" i="63"/>
  <c r="AN104" i="63"/>
  <c r="AZ104" i="63"/>
  <c r="AD104" i="63"/>
  <c r="AP104" i="63"/>
  <c r="BB104" i="63"/>
  <c r="AE104" i="63"/>
  <c r="AQ104" i="63"/>
  <c r="Z104" i="63"/>
  <c r="AF104" i="63"/>
  <c r="AR104" i="63"/>
  <c r="AH104" i="63"/>
  <c r="AT104" i="63"/>
  <c r="AG104" i="63"/>
  <c r="AS104" i="63"/>
  <c r="AK104" i="63"/>
  <c r="AW104" i="63"/>
  <c r="AL104" i="63"/>
  <c r="AX104" i="63"/>
  <c r="AU104" i="63"/>
  <c r="AV104" i="63"/>
  <c r="BA104" i="63"/>
  <c r="AC104" i="63"/>
  <c r="AI104" i="63"/>
  <c r="AJ104" i="63"/>
  <c r="AO104" i="63"/>
  <c r="AG103" i="63"/>
  <c r="AS103" i="63"/>
  <c r="AH103" i="63"/>
  <c r="AT103" i="63"/>
  <c r="AJ103" i="63"/>
  <c r="AV103" i="63"/>
  <c r="AK103" i="63"/>
  <c r="AW103" i="63"/>
  <c r="Z103" i="63"/>
  <c r="AL103" i="63"/>
  <c r="AX103" i="63"/>
  <c r="AB103" i="63"/>
  <c r="AN103" i="63"/>
  <c r="AZ103" i="63"/>
  <c r="AA103" i="63"/>
  <c r="AM103" i="63"/>
  <c r="AY103" i="63"/>
  <c r="AE103" i="63"/>
  <c r="AQ103" i="63"/>
  <c r="Y103" i="63"/>
  <c r="AF103" i="63"/>
  <c r="AR103" i="63"/>
  <c r="AO103" i="63"/>
  <c r="AP103" i="63"/>
  <c r="AU103" i="63"/>
  <c r="AC103" i="63"/>
  <c r="AD103" i="63"/>
  <c r="AI103" i="63"/>
  <c r="BB103" i="63"/>
  <c r="BA103" i="63"/>
  <c r="J83" i="63"/>
  <c r="AI106" i="63"/>
  <c r="AU106" i="63"/>
  <c r="AJ106" i="63"/>
  <c r="AV106" i="63"/>
  <c r="AL106" i="63"/>
  <c r="AX106" i="63"/>
  <c r="AM106" i="63"/>
  <c r="AY106" i="63"/>
  <c r="BB106" i="63"/>
  <c r="AN106" i="63"/>
  <c r="AZ106" i="63"/>
  <c r="AD106" i="63"/>
  <c r="AP106" i="63"/>
  <c r="AB106" i="63"/>
  <c r="AC106" i="63"/>
  <c r="AO106" i="63"/>
  <c r="BA106" i="63"/>
  <c r="AG106" i="63"/>
  <c r="AS106" i="63"/>
  <c r="AH106" i="63"/>
  <c r="AT106" i="63"/>
  <c r="AK106" i="63"/>
  <c r="AW106" i="63"/>
  <c r="AE106" i="63"/>
  <c r="AF106" i="63"/>
  <c r="AQ106" i="63"/>
  <c r="AR106" i="63"/>
  <c r="Z102" i="63"/>
  <c r="AL102" i="63"/>
  <c r="AX102" i="63"/>
  <c r="AA102" i="63"/>
  <c r="AM102" i="63"/>
  <c r="AY102" i="63"/>
  <c r="AC102" i="63"/>
  <c r="AO102" i="63"/>
  <c r="BA102" i="63"/>
  <c r="AD102" i="63"/>
  <c r="AP102" i="63"/>
  <c r="BB102" i="63"/>
  <c r="AE102" i="63"/>
  <c r="AQ102" i="63"/>
  <c r="X102" i="63"/>
  <c r="AG102" i="63"/>
  <c r="AS102" i="63"/>
  <c r="AF102" i="63"/>
  <c r="AR102" i="63"/>
  <c r="AJ102" i="63"/>
  <c r="AV102" i="63"/>
  <c r="Y102" i="63"/>
  <c r="AK102" i="63"/>
  <c r="AW102" i="63"/>
  <c r="AH102" i="63"/>
  <c r="AI102" i="63"/>
  <c r="AN102" i="63"/>
  <c r="AT102" i="63"/>
  <c r="AU102" i="63"/>
  <c r="AZ102" i="63"/>
  <c r="AB102" i="63"/>
  <c r="X98" i="63"/>
  <c r="AJ98" i="63"/>
  <c r="AV98" i="63"/>
  <c r="Y98" i="63"/>
  <c r="AK98" i="63"/>
  <c r="AW98" i="63"/>
  <c r="AA98" i="63"/>
  <c r="AM98" i="63"/>
  <c r="AY98" i="63"/>
  <c r="AB98" i="63"/>
  <c r="AN98" i="63"/>
  <c r="AZ98" i="63"/>
  <c r="AC98" i="63"/>
  <c r="AO98" i="63"/>
  <c r="BA98" i="63"/>
  <c r="AD98" i="63"/>
  <c r="AP98" i="63"/>
  <c r="BB98" i="63"/>
  <c r="V98" i="63"/>
  <c r="AH98" i="63"/>
  <c r="AT98" i="63"/>
  <c r="W98" i="63"/>
  <c r="AI98" i="63"/>
  <c r="AU98" i="63"/>
  <c r="AE98" i="63"/>
  <c r="AS98" i="63"/>
  <c r="AF98" i="63"/>
  <c r="AG98" i="63"/>
  <c r="T98" i="63"/>
  <c r="AL98" i="63"/>
  <c r="AQ98" i="63"/>
  <c r="AR98" i="63"/>
  <c r="AX98" i="63"/>
  <c r="U98" i="63"/>
  <c r="Z98" i="63"/>
  <c r="AF105" i="63"/>
  <c r="AR105" i="63"/>
  <c r="AG105" i="63"/>
  <c r="AS105" i="63"/>
  <c r="AI105" i="63"/>
  <c r="AU105" i="63"/>
  <c r="AJ105" i="63"/>
  <c r="AV105" i="63"/>
  <c r="AK105" i="63"/>
  <c r="AW105" i="63"/>
  <c r="AL105" i="63"/>
  <c r="AX105" i="63"/>
  <c r="AD105" i="63"/>
  <c r="AP105" i="63"/>
  <c r="BB105" i="63"/>
  <c r="AE105" i="63"/>
  <c r="AQ105" i="63"/>
  <c r="AA105" i="63"/>
  <c r="AH105" i="63"/>
  <c r="AM105" i="63"/>
  <c r="AY105" i="63"/>
  <c r="BA105" i="63"/>
  <c r="AN105" i="63"/>
  <c r="AO105" i="63"/>
  <c r="AT105" i="63"/>
  <c r="AZ105" i="63"/>
  <c r="AB105" i="63"/>
  <c r="AC105" i="63"/>
  <c r="W96" i="63"/>
  <c r="AI96" i="63"/>
  <c r="AU96" i="63"/>
  <c r="X96" i="63"/>
  <c r="AJ96" i="63"/>
  <c r="AV96" i="63"/>
  <c r="Z96" i="63"/>
  <c r="AL96" i="63"/>
  <c r="AX96" i="63"/>
  <c r="AA96" i="63"/>
  <c r="AM96" i="63"/>
  <c r="AY96" i="63"/>
  <c r="AB96" i="63"/>
  <c r="AN96" i="63"/>
  <c r="AZ96" i="63"/>
  <c r="AC96" i="63"/>
  <c r="AO96" i="63"/>
  <c r="BA96" i="63"/>
  <c r="U96" i="63"/>
  <c r="AG96" i="63"/>
  <c r="AS96" i="63"/>
  <c r="V96" i="63"/>
  <c r="AH96" i="63"/>
  <c r="AT96" i="63"/>
  <c r="AD96" i="63"/>
  <c r="AE96" i="63"/>
  <c r="AF96" i="63"/>
  <c r="AR96" i="63"/>
  <c r="AK96" i="63"/>
  <c r="AP96" i="63"/>
  <c r="AQ96" i="63"/>
  <c r="AW96" i="63"/>
  <c r="BB96" i="63"/>
  <c r="T96" i="63"/>
  <c r="Y96" i="63"/>
  <c r="S96" i="63"/>
  <c r="R96" i="63"/>
  <c r="J87" i="63"/>
  <c r="R87" i="63"/>
  <c r="Z87" i="63"/>
  <c r="AH87" i="63"/>
  <c r="AP87" i="63"/>
  <c r="AX87" i="63"/>
  <c r="K87" i="63"/>
  <c r="S87" i="63"/>
  <c r="AA87" i="63"/>
  <c r="AI87" i="63"/>
  <c r="AQ87" i="63"/>
  <c r="AY87" i="63"/>
  <c r="N87" i="63"/>
  <c r="AL87" i="63"/>
  <c r="BB87" i="63"/>
  <c r="O87" i="63"/>
  <c r="W87" i="63"/>
  <c r="AE87" i="63"/>
  <c r="AM87" i="63"/>
  <c r="AU87" i="63"/>
  <c r="I87" i="63"/>
  <c r="P87" i="63"/>
  <c r="X87" i="63"/>
  <c r="AF87" i="63"/>
  <c r="AN87" i="63"/>
  <c r="AV87" i="63"/>
  <c r="Q87" i="63"/>
  <c r="AG87" i="63"/>
  <c r="AO87" i="63"/>
  <c r="AW87" i="63"/>
  <c r="L87" i="63"/>
  <c r="T87" i="63"/>
  <c r="AB87" i="63"/>
  <c r="AJ87" i="63"/>
  <c r="AR87" i="63"/>
  <c r="AZ87" i="63"/>
  <c r="V87" i="63"/>
  <c r="AD87" i="63"/>
  <c r="AT87" i="63"/>
  <c r="M87" i="63"/>
  <c r="U87" i="63"/>
  <c r="AC87" i="63"/>
  <c r="AK87" i="63"/>
  <c r="AS87" i="63"/>
  <c r="BA87" i="63"/>
  <c r="Y87" i="63"/>
  <c r="P83" i="63"/>
  <c r="Z83" i="63"/>
  <c r="W83" i="63"/>
  <c r="O83" i="63"/>
  <c r="AS83" i="63"/>
  <c r="F83" i="63"/>
  <c r="T83" i="63"/>
  <c r="AV83" i="63"/>
  <c r="AH83" i="63"/>
  <c r="AM83" i="63"/>
  <c r="AP83" i="63"/>
  <c r="R83" i="63"/>
  <c r="K83" i="63"/>
  <c r="AJ83" i="63"/>
  <c r="AC83" i="63"/>
  <c r="AK83" i="63"/>
  <c r="S83" i="63"/>
  <c r="V83" i="63"/>
  <c r="AU83" i="63"/>
  <c r="AE83" i="63"/>
  <c r="AD83" i="63"/>
  <c r="AQ83" i="63"/>
  <c r="AA83" i="63"/>
  <c r="U83" i="63"/>
  <c r="M83" i="63"/>
  <c r="AI83" i="63"/>
  <c r="AL83" i="63"/>
  <c r="L83" i="63"/>
  <c r="G83" i="63"/>
  <c r="I83" i="63"/>
  <c r="H83" i="63"/>
  <c r="S191" i="63" l="1"/>
  <c r="L191" i="63"/>
  <c r="T191" i="63"/>
  <c r="AB191" i="63"/>
  <c r="K191" i="63"/>
  <c r="M191" i="63"/>
  <c r="U191" i="63"/>
  <c r="AC191" i="63"/>
  <c r="F191" i="63"/>
  <c r="N191" i="63"/>
  <c r="V191" i="63"/>
  <c r="AD191" i="63"/>
  <c r="G191" i="63"/>
  <c r="O191" i="63"/>
  <c r="W191" i="63"/>
  <c r="AE191" i="63"/>
  <c r="AI191" i="63"/>
  <c r="H191" i="63"/>
  <c r="P191" i="63"/>
  <c r="X191" i="63"/>
  <c r="AF191" i="63"/>
  <c r="I191" i="63"/>
  <c r="Q191" i="63"/>
  <c r="Y191" i="63"/>
  <c r="AG191" i="63"/>
  <c r="AA191" i="63"/>
  <c r="J191" i="63"/>
  <c r="R191" i="63"/>
  <c r="Z191" i="63"/>
  <c r="AH191" i="63"/>
  <c r="S197" i="63"/>
  <c r="S198" i="63"/>
  <c r="L198" i="63"/>
  <c r="L197" i="63"/>
  <c r="AI197" i="63"/>
  <c r="AI198" i="63"/>
  <c r="AB198" i="63"/>
  <c r="AB197" i="63"/>
  <c r="M197" i="63"/>
  <c r="M198" i="63"/>
  <c r="AD197" i="63"/>
  <c r="AD198" i="63"/>
  <c r="E198" i="63"/>
  <c r="E197" i="63"/>
  <c r="F198" i="63"/>
  <c r="F197" i="63"/>
  <c r="G197" i="63"/>
  <c r="G198" i="63"/>
  <c r="AE197" i="63"/>
  <c r="AE198" i="63"/>
  <c r="K197" i="63"/>
  <c r="K198" i="63"/>
  <c r="H197" i="63"/>
  <c r="H198" i="63"/>
  <c r="P197" i="63"/>
  <c r="P198" i="63"/>
  <c r="X197" i="63"/>
  <c r="X198" i="63"/>
  <c r="AF197" i="63"/>
  <c r="AF198" i="63"/>
  <c r="AA197" i="63"/>
  <c r="AA198" i="63"/>
  <c r="AC197" i="63"/>
  <c r="AC198" i="63"/>
  <c r="V197" i="63"/>
  <c r="V198" i="63"/>
  <c r="W197" i="63"/>
  <c r="W198" i="63"/>
  <c r="I198" i="63"/>
  <c r="I197" i="63"/>
  <c r="Q197" i="63"/>
  <c r="Q198" i="63"/>
  <c r="Y197" i="63"/>
  <c r="Y198" i="63"/>
  <c r="AG197" i="63"/>
  <c r="AG198" i="63"/>
  <c r="T198" i="63"/>
  <c r="T197" i="63"/>
  <c r="U197" i="63"/>
  <c r="U198" i="63"/>
  <c r="N197" i="63"/>
  <c r="N198" i="63"/>
  <c r="O197" i="63"/>
  <c r="O198" i="63"/>
  <c r="J197" i="63"/>
  <c r="J198" i="63"/>
  <c r="R197" i="63"/>
  <c r="R198" i="63"/>
  <c r="Z197" i="63"/>
  <c r="Z198" i="63"/>
  <c r="AH197" i="63"/>
  <c r="AH198" i="63"/>
  <c r="U218" i="68" l="1"/>
  <c r="U218" i="72"/>
  <c r="U218" i="74"/>
  <c r="U218" i="67"/>
  <c r="U218" i="70"/>
  <c r="U218" i="73"/>
  <c r="U218" i="75"/>
  <c r="U218" i="69"/>
  <c r="U218" i="71"/>
  <c r="Q218" i="71"/>
  <c r="Q218" i="69"/>
  <c r="Q218" i="67"/>
  <c r="Q218" i="70"/>
  <c r="Q218" i="68"/>
  <c r="Q218" i="74"/>
  <c r="Q218" i="75"/>
  <c r="Q218" i="73"/>
  <c r="Q218" i="72"/>
  <c r="AC218" i="68"/>
  <c r="AC218" i="70"/>
  <c r="AC218" i="67"/>
  <c r="AC218" i="74"/>
  <c r="AC218" i="72"/>
  <c r="AC218" i="73"/>
  <c r="AC218" i="69"/>
  <c r="AC218" i="71"/>
  <c r="AC218" i="75"/>
  <c r="P218" i="75"/>
  <c r="P218" i="69"/>
  <c r="P218" i="70"/>
  <c r="P218" i="71"/>
  <c r="P218" i="67"/>
  <c r="P218" i="74"/>
  <c r="P218" i="73"/>
  <c r="P218" i="68"/>
  <c r="P218" i="72"/>
  <c r="G218" i="69"/>
  <c r="G218" i="75"/>
  <c r="G218" i="72"/>
  <c r="G218" i="68"/>
  <c r="G218" i="73"/>
  <c r="G218" i="71"/>
  <c r="G218" i="74"/>
  <c r="G218" i="67"/>
  <c r="G218" i="70"/>
  <c r="M218" i="74"/>
  <c r="M218" i="69"/>
  <c r="M218" i="70"/>
  <c r="M218" i="73"/>
  <c r="M218" i="71"/>
  <c r="M218" i="72"/>
  <c r="M218" i="67"/>
  <c r="M218" i="75"/>
  <c r="M218" i="68"/>
  <c r="S218" i="67"/>
  <c r="S218" i="72"/>
  <c r="S218" i="70"/>
  <c r="S218" i="69"/>
  <c r="S218" i="71"/>
  <c r="S218" i="68"/>
  <c r="S218" i="75"/>
  <c r="S218" i="74"/>
  <c r="S218" i="73"/>
  <c r="Y211" i="72"/>
  <c r="Y211" i="71"/>
  <c r="Y211" i="73"/>
  <c r="Y211" i="74"/>
  <c r="Y211" i="68"/>
  <c r="Y211" i="70"/>
  <c r="Y211" i="67"/>
  <c r="Y211" i="69"/>
  <c r="Y211" i="75"/>
  <c r="AE211" i="71"/>
  <c r="AE211" i="69"/>
  <c r="AE211" i="67"/>
  <c r="AE211" i="75"/>
  <c r="AE211" i="72"/>
  <c r="AE211" i="74"/>
  <c r="AE211" i="68"/>
  <c r="AE211" i="73"/>
  <c r="AE211" i="70"/>
  <c r="AC211" i="72"/>
  <c r="AC211" i="69"/>
  <c r="AC211" i="75"/>
  <c r="AC211" i="67"/>
  <c r="AC211" i="73"/>
  <c r="AC211" i="74"/>
  <c r="AC211" i="68"/>
  <c r="AC211" i="70"/>
  <c r="AC211" i="71"/>
  <c r="Q217" i="71"/>
  <c r="Q217" i="68"/>
  <c r="Q217" i="72"/>
  <c r="Q217" i="75"/>
  <c r="Q217" i="69"/>
  <c r="Q217" i="70"/>
  <c r="Q217" i="73"/>
  <c r="Q217" i="67"/>
  <c r="Q217" i="74"/>
  <c r="AC217" i="68"/>
  <c r="AC217" i="69"/>
  <c r="AC217" i="73"/>
  <c r="AC217" i="71"/>
  <c r="AC217" i="74"/>
  <c r="AC217" i="70"/>
  <c r="AC217" i="72"/>
  <c r="AC217" i="75"/>
  <c r="AC217" i="67"/>
  <c r="P217" i="74"/>
  <c r="P217" i="73"/>
  <c r="P217" i="70"/>
  <c r="P217" i="72"/>
  <c r="P217" i="71"/>
  <c r="P217" i="68"/>
  <c r="P217" i="69"/>
  <c r="P217" i="75"/>
  <c r="P217" i="67"/>
  <c r="G217" i="68"/>
  <c r="G217" i="74"/>
  <c r="G217" i="67"/>
  <c r="G217" i="71"/>
  <c r="G217" i="75"/>
  <c r="G217" i="70"/>
  <c r="G217" i="72"/>
  <c r="G217" i="73"/>
  <c r="G217" i="69"/>
  <c r="M217" i="72"/>
  <c r="M217" i="73"/>
  <c r="M217" i="70"/>
  <c r="M217" i="69"/>
  <c r="M217" i="67"/>
  <c r="M217" i="71"/>
  <c r="M217" i="68"/>
  <c r="M217" i="74"/>
  <c r="M217" i="75"/>
  <c r="S217" i="75"/>
  <c r="S217" i="68"/>
  <c r="S217" i="67"/>
  <c r="S217" i="69"/>
  <c r="S217" i="73"/>
  <c r="S217" i="74"/>
  <c r="S217" i="70"/>
  <c r="S217" i="72"/>
  <c r="S217" i="71"/>
  <c r="Q211" i="72"/>
  <c r="Q211" i="71"/>
  <c r="Q211" i="74"/>
  <c r="Q211" i="75"/>
  <c r="Q211" i="67"/>
  <c r="Q211" i="70"/>
  <c r="Q211" i="68"/>
  <c r="Q211" i="69"/>
  <c r="Q211" i="73"/>
  <c r="W211" i="75"/>
  <c r="W211" i="68"/>
  <c r="W211" i="72"/>
  <c r="W211" i="74"/>
  <c r="W211" i="67"/>
  <c r="W211" i="70"/>
  <c r="W211" i="73"/>
  <c r="W211" i="71"/>
  <c r="W211" i="69"/>
  <c r="U211" i="69"/>
  <c r="U211" i="75"/>
  <c r="U211" i="72"/>
  <c r="U211" i="71"/>
  <c r="U211" i="73"/>
  <c r="U211" i="70"/>
  <c r="U211" i="74"/>
  <c r="U211" i="67"/>
  <c r="U211" i="68"/>
  <c r="R217" i="71"/>
  <c r="R217" i="70"/>
  <c r="R217" i="67"/>
  <c r="R217" i="74"/>
  <c r="R217" i="69"/>
  <c r="R217" i="75"/>
  <c r="R217" i="68"/>
  <c r="R217" i="72"/>
  <c r="R217" i="73"/>
  <c r="T217" i="70"/>
  <c r="T217" i="68"/>
  <c r="T217" i="69"/>
  <c r="T217" i="71"/>
  <c r="T217" i="74"/>
  <c r="T217" i="75"/>
  <c r="T217" i="73"/>
  <c r="T217" i="72"/>
  <c r="T217" i="67"/>
  <c r="I217" i="71"/>
  <c r="I217" i="73"/>
  <c r="I217" i="72"/>
  <c r="I217" i="68"/>
  <c r="I217" i="74"/>
  <c r="I217" i="67"/>
  <c r="I217" i="69"/>
  <c r="I217" i="75"/>
  <c r="I217" i="70"/>
  <c r="AA218" i="71"/>
  <c r="AA218" i="73"/>
  <c r="AA218" i="70"/>
  <c r="AA218" i="74"/>
  <c r="AA218" i="67"/>
  <c r="AA218" i="69"/>
  <c r="AA218" i="68"/>
  <c r="AA218" i="75"/>
  <c r="AA218" i="72"/>
  <c r="H218" i="68"/>
  <c r="H218" i="75"/>
  <c r="H218" i="71"/>
  <c r="H218" i="73"/>
  <c r="H218" i="72"/>
  <c r="H218" i="70"/>
  <c r="H218" i="67"/>
  <c r="H218" i="69"/>
  <c r="H218" i="74"/>
  <c r="F217" i="71"/>
  <c r="F217" i="68"/>
  <c r="F217" i="70"/>
  <c r="F217" i="67"/>
  <c r="F217" i="75"/>
  <c r="F217" i="69"/>
  <c r="F217" i="72"/>
  <c r="F217" i="74"/>
  <c r="F217" i="73"/>
  <c r="AB217" i="70"/>
  <c r="AB217" i="73"/>
  <c r="AB217" i="72"/>
  <c r="AB217" i="75"/>
  <c r="AB217" i="69"/>
  <c r="AB217" i="74"/>
  <c r="AB217" i="68"/>
  <c r="AB217" i="71"/>
  <c r="AB217" i="67"/>
  <c r="AH211" i="69"/>
  <c r="AH211" i="72"/>
  <c r="AH211" i="71"/>
  <c r="AH211" i="67"/>
  <c r="AH211" i="70"/>
  <c r="AH211" i="74"/>
  <c r="AH211" i="68"/>
  <c r="AH211" i="75"/>
  <c r="AH211" i="73"/>
  <c r="I211" i="72"/>
  <c r="I211" i="69"/>
  <c r="I211" i="75"/>
  <c r="I211" i="68"/>
  <c r="I211" i="67"/>
  <c r="I211" i="70"/>
  <c r="I211" i="74"/>
  <c r="I211" i="71"/>
  <c r="I211" i="73"/>
  <c r="O211" i="69"/>
  <c r="O211" i="70"/>
  <c r="O211" i="74"/>
  <c r="O211" i="73"/>
  <c r="O211" i="75"/>
  <c r="O211" i="67"/>
  <c r="O211" i="71"/>
  <c r="O211" i="68"/>
  <c r="O211" i="72"/>
  <c r="M211" i="67"/>
  <c r="M211" i="69"/>
  <c r="M211" i="72"/>
  <c r="M211" i="75"/>
  <c r="M211" i="70"/>
  <c r="M211" i="71"/>
  <c r="M211" i="68"/>
  <c r="M211" i="73"/>
  <c r="M211" i="74"/>
  <c r="J217" i="71"/>
  <c r="J217" i="68"/>
  <c r="J217" i="74"/>
  <c r="J217" i="67"/>
  <c r="J217" i="73"/>
  <c r="J217" i="72"/>
  <c r="J217" i="69"/>
  <c r="J217" i="70"/>
  <c r="J217" i="75"/>
  <c r="T218" i="72"/>
  <c r="T218" i="68"/>
  <c r="T218" i="71"/>
  <c r="T218" i="73"/>
  <c r="T218" i="69"/>
  <c r="T218" i="75"/>
  <c r="T218" i="70"/>
  <c r="T218" i="74"/>
  <c r="T218" i="67"/>
  <c r="I218" i="71"/>
  <c r="I218" i="67"/>
  <c r="I218" i="75"/>
  <c r="I218" i="70"/>
  <c r="I218" i="72"/>
  <c r="I218" i="73"/>
  <c r="I218" i="69"/>
  <c r="I218" i="74"/>
  <c r="I218" i="68"/>
  <c r="AA217" i="74"/>
  <c r="AA217" i="70"/>
  <c r="AA217" i="72"/>
  <c r="AA217" i="67"/>
  <c r="AA217" i="69"/>
  <c r="AA217" i="68"/>
  <c r="AA217" i="73"/>
  <c r="AA217" i="71"/>
  <c r="AA217" i="75"/>
  <c r="H217" i="67"/>
  <c r="H217" i="70"/>
  <c r="H217" i="69"/>
  <c r="H217" i="73"/>
  <c r="H217" i="74"/>
  <c r="H217" i="68"/>
  <c r="H217" i="72"/>
  <c r="H217" i="75"/>
  <c r="H217" i="71"/>
  <c r="F218" i="73"/>
  <c r="F218" i="71"/>
  <c r="F218" i="67"/>
  <c r="F218" i="72"/>
  <c r="F218" i="75"/>
  <c r="F218" i="69"/>
  <c r="F218" i="68"/>
  <c r="F218" i="70"/>
  <c r="F218" i="74"/>
  <c r="AB218" i="75"/>
  <c r="AB218" i="67"/>
  <c r="AB218" i="68"/>
  <c r="AB218" i="71"/>
  <c r="AB218" i="70"/>
  <c r="AB218" i="74"/>
  <c r="AB218" i="73"/>
  <c r="AB218" i="69"/>
  <c r="AB218" i="72"/>
  <c r="Z211" i="69"/>
  <c r="Z211" i="67"/>
  <c r="Z211" i="70"/>
  <c r="Z211" i="75"/>
  <c r="Z211" i="72"/>
  <c r="Z211" i="73"/>
  <c r="Z211" i="71"/>
  <c r="Z211" i="68"/>
  <c r="Z211" i="74"/>
  <c r="AF211" i="69"/>
  <c r="AF211" i="68"/>
  <c r="AF211" i="72"/>
  <c r="AF211" i="71"/>
  <c r="AF211" i="75"/>
  <c r="AF211" i="73"/>
  <c r="AF211" i="74"/>
  <c r="AF211" i="70"/>
  <c r="AF211" i="67"/>
  <c r="G211" i="69"/>
  <c r="G211" i="74"/>
  <c r="G211" i="70"/>
  <c r="G211" i="71"/>
  <c r="G211" i="68"/>
  <c r="G211" i="67"/>
  <c r="G211" i="72"/>
  <c r="G211" i="73"/>
  <c r="G211" i="75"/>
  <c r="K211" i="72"/>
  <c r="K211" i="67"/>
  <c r="K211" i="69"/>
  <c r="K211" i="73"/>
  <c r="K211" i="71"/>
  <c r="K211" i="75"/>
  <c r="K211" i="70"/>
  <c r="K211" i="74"/>
  <c r="K211" i="68"/>
  <c r="U217" i="74"/>
  <c r="U217" i="70"/>
  <c r="U217" i="68"/>
  <c r="U217" i="67"/>
  <c r="U217" i="73"/>
  <c r="U217" i="72"/>
  <c r="U217" i="75"/>
  <c r="U217" i="71"/>
  <c r="U217" i="69"/>
  <c r="O218" i="67"/>
  <c r="O218" i="75"/>
  <c r="O218" i="69"/>
  <c r="O218" i="72"/>
  <c r="O218" i="70"/>
  <c r="O218" i="73"/>
  <c r="O218" i="68"/>
  <c r="O218" i="71"/>
  <c r="O218" i="74"/>
  <c r="AG218" i="67"/>
  <c r="AG218" i="68"/>
  <c r="AG218" i="70"/>
  <c r="AG218" i="75"/>
  <c r="AG218" i="69"/>
  <c r="AG218" i="72"/>
  <c r="AG218" i="74"/>
  <c r="AG218" i="71"/>
  <c r="AG218" i="73"/>
  <c r="W218" i="71"/>
  <c r="W218" i="73"/>
  <c r="W218" i="68"/>
  <c r="W218" i="69"/>
  <c r="W218" i="72"/>
  <c r="W218" i="75"/>
  <c r="W218" i="67"/>
  <c r="W218" i="74"/>
  <c r="W218" i="70"/>
  <c r="AF218" i="71"/>
  <c r="AF218" i="67"/>
  <c r="AF218" i="73"/>
  <c r="AF218" i="75"/>
  <c r="AF218" i="69"/>
  <c r="AF218" i="72"/>
  <c r="AF218" i="74"/>
  <c r="AF218" i="68"/>
  <c r="AF218" i="70"/>
  <c r="K218" i="71"/>
  <c r="K218" i="69"/>
  <c r="K218" i="74"/>
  <c r="K218" i="67"/>
  <c r="K218" i="70"/>
  <c r="K218" i="68"/>
  <c r="K218" i="72"/>
  <c r="K218" i="75"/>
  <c r="K218" i="73"/>
  <c r="E217" i="69"/>
  <c r="E217" i="71"/>
  <c r="E217" i="73"/>
  <c r="E217" i="72"/>
  <c r="E217" i="74"/>
  <c r="E217" i="75"/>
  <c r="E217" i="68"/>
  <c r="E217" i="67"/>
  <c r="E217" i="70"/>
  <c r="AI218" i="74"/>
  <c r="AI218" i="68"/>
  <c r="AI218" i="72"/>
  <c r="AI218" i="69"/>
  <c r="AI218" i="71"/>
  <c r="AI218" i="70"/>
  <c r="AI218" i="73"/>
  <c r="AI218" i="67"/>
  <c r="AI218" i="75"/>
  <c r="R211" i="69"/>
  <c r="R211" i="72"/>
  <c r="R211" i="73"/>
  <c r="R211" i="70"/>
  <c r="R211" i="75"/>
  <c r="R211" i="71"/>
  <c r="R211" i="67"/>
  <c r="R211" i="68"/>
  <c r="R211" i="74"/>
  <c r="X211" i="68"/>
  <c r="X211" i="69"/>
  <c r="X211" i="71"/>
  <c r="X211" i="72"/>
  <c r="X211" i="75"/>
  <c r="X211" i="67"/>
  <c r="X211" i="70"/>
  <c r="X211" i="73"/>
  <c r="X211" i="74"/>
  <c r="AD211" i="71"/>
  <c r="AD211" i="75"/>
  <c r="AD211" i="72"/>
  <c r="AD211" i="67"/>
  <c r="AD211" i="74"/>
  <c r="AD211" i="69"/>
  <c r="AD211" i="70"/>
  <c r="AD211" i="73"/>
  <c r="AD211" i="68"/>
  <c r="AB211" i="70"/>
  <c r="AB211" i="72"/>
  <c r="AB211" i="73"/>
  <c r="AB211" i="67"/>
  <c r="AB211" i="75"/>
  <c r="AB211" i="69"/>
  <c r="AB211" i="74"/>
  <c r="AB211" i="68"/>
  <c r="AB211" i="71"/>
  <c r="AH217" i="71"/>
  <c r="AH217" i="67"/>
  <c r="AH217" i="73"/>
  <c r="AH217" i="68"/>
  <c r="AH217" i="74"/>
  <c r="AH217" i="69"/>
  <c r="AH217" i="75"/>
  <c r="AH217" i="72"/>
  <c r="AH217" i="70"/>
  <c r="O217" i="70"/>
  <c r="O217" i="74"/>
  <c r="O217" i="68"/>
  <c r="O217" i="73"/>
  <c r="O217" i="71"/>
  <c r="O217" i="69"/>
  <c r="O217" i="67"/>
  <c r="O217" i="72"/>
  <c r="O217" i="75"/>
  <c r="AG217" i="74"/>
  <c r="AG217" i="69"/>
  <c r="AG217" i="68"/>
  <c r="AG217" i="71"/>
  <c r="AG217" i="70"/>
  <c r="AG217" i="67"/>
  <c r="AG217" i="72"/>
  <c r="AG217" i="73"/>
  <c r="AG217" i="75"/>
  <c r="W217" i="70"/>
  <c r="W217" i="74"/>
  <c r="W217" i="75"/>
  <c r="W217" i="69"/>
  <c r="W217" i="68"/>
  <c r="W217" i="67"/>
  <c r="W217" i="72"/>
  <c r="W217" i="71"/>
  <c r="W217" i="73"/>
  <c r="AF217" i="68"/>
  <c r="AF217" i="75"/>
  <c r="AF217" i="74"/>
  <c r="AF217" i="72"/>
  <c r="AF217" i="71"/>
  <c r="AF217" i="69"/>
  <c r="AF217" i="67"/>
  <c r="AF217" i="70"/>
  <c r="AF217" i="73"/>
  <c r="K217" i="71"/>
  <c r="K217" i="67"/>
  <c r="K217" i="70"/>
  <c r="K217" i="68"/>
  <c r="K217" i="73"/>
  <c r="K217" i="75"/>
  <c r="K217" i="72"/>
  <c r="K217" i="74"/>
  <c r="K217" i="69"/>
  <c r="E218" i="70"/>
  <c r="E218" i="74"/>
  <c r="E218" i="71"/>
  <c r="E218" i="72"/>
  <c r="E218" i="67"/>
  <c r="E218" i="75"/>
  <c r="E218" i="69"/>
  <c r="E218" i="73"/>
  <c r="E218" i="68"/>
  <c r="AI217" i="67"/>
  <c r="AI217" i="68"/>
  <c r="AI217" i="70"/>
  <c r="AI217" i="72"/>
  <c r="AI217" i="71"/>
  <c r="AI217" i="73"/>
  <c r="AI217" i="74"/>
  <c r="AI217" i="75"/>
  <c r="AI217" i="69"/>
  <c r="J211" i="69"/>
  <c r="J211" i="72"/>
  <c r="J211" i="70"/>
  <c r="J211" i="68"/>
  <c r="J211" i="75"/>
  <c r="J211" i="71"/>
  <c r="J211" i="73"/>
  <c r="J211" i="67"/>
  <c r="J211" i="74"/>
  <c r="P211" i="72"/>
  <c r="P211" i="69"/>
  <c r="P211" i="70"/>
  <c r="P211" i="75"/>
  <c r="P211" i="67"/>
  <c r="P211" i="73"/>
  <c r="P211" i="74"/>
  <c r="P211" i="68"/>
  <c r="P211" i="71"/>
  <c r="V211" i="69"/>
  <c r="V211" i="75"/>
  <c r="V211" i="72"/>
  <c r="V211" i="67"/>
  <c r="V211" i="68"/>
  <c r="V211" i="70"/>
  <c r="V211" i="71"/>
  <c r="V211" i="73"/>
  <c r="V211" i="74"/>
  <c r="T211" i="75"/>
  <c r="T211" i="67"/>
  <c r="T211" i="72"/>
  <c r="T211" i="70"/>
  <c r="T211" i="71"/>
  <c r="T211" i="68"/>
  <c r="T211" i="73"/>
  <c r="T211" i="69"/>
  <c r="T211" i="74"/>
  <c r="R218" i="75"/>
  <c r="R218" i="68"/>
  <c r="R218" i="74"/>
  <c r="R218" i="72"/>
  <c r="R218" i="69"/>
  <c r="R218" i="70"/>
  <c r="R218" i="73"/>
  <c r="R218" i="71"/>
  <c r="R218" i="67"/>
  <c r="AH218" i="71"/>
  <c r="AH218" i="69"/>
  <c r="AH218" i="73"/>
  <c r="AH218" i="74"/>
  <c r="AH218" i="68"/>
  <c r="AH218" i="70"/>
  <c r="AH218" i="72"/>
  <c r="AH218" i="75"/>
  <c r="AH218" i="67"/>
  <c r="Z218" i="71"/>
  <c r="Z218" i="73"/>
  <c r="Z218" i="74"/>
  <c r="Z218" i="69"/>
  <c r="Z218" i="75"/>
  <c r="Z218" i="67"/>
  <c r="Z218" i="70"/>
  <c r="Z218" i="72"/>
  <c r="Z218" i="68"/>
  <c r="N218" i="68"/>
  <c r="N218" i="69"/>
  <c r="N218" i="72"/>
  <c r="N218" i="73"/>
  <c r="N218" i="70"/>
  <c r="N218" i="74"/>
  <c r="N218" i="67"/>
  <c r="N218" i="75"/>
  <c r="N218" i="71"/>
  <c r="Y218" i="71"/>
  <c r="Y218" i="72"/>
  <c r="Y218" i="73"/>
  <c r="Y218" i="67"/>
  <c r="Y218" i="68"/>
  <c r="Y218" i="75"/>
  <c r="Y218" i="69"/>
  <c r="Y218" i="74"/>
  <c r="Y218" i="70"/>
  <c r="V218" i="73"/>
  <c r="V218" i="67"/>
  <c r="V218" i="69"/>
  <c r="V218" i="70"/>
  <c r="V218" i="68"/>
  <c r="V218" i="72"/>
  <c r="V218" i="74"/>
  <c r="V218" i="75"/>
  <c r="V218" i="71"/>
  <c r="X218" i="67"/>
  <c r="X218" i="68"/>
  <c r="X218" i="71"/>
  <c r="X218" i="69"/>
  <c r="X218" i="73"/>
  <c r="X218" i="72"/>
  <c r="X218" i="75"/>
  <c r="X218" i="74"/>
  <c r="X218" i="70"/>
  <c r="AE218" i="72"/>
  <c r="AE218" i="73"/>
  <c r="AE218" i="71"/>
  <c r="AE218" i="75"/>
  <c r="AE218" i="67"/>
  <c r="AE218" i="68"/>
  <c r="AE218" i="69"/>
  <c r="AE218" i="70"/>
  <c r="AE218" i="74"/>
  <c r="AD218" i="67"/>
  <c r="AD218" i="71"/>
  <c r="AD218" i="70"/>
  <c r="AD218" i="72"/>
  <c r="AD218" i="74"/>
  <c r="AD218" i="73"/>
  <c r="AD218" i="68"/>
  <c r="AD218" i="69"/>
  <c r="AD218" i="75"/>
  <c r="L217" i="67"/>
  <c r="L217" i="70"/>
  <c r="L217" i="75"/>
  <c r="L217" i="73"/>
  <c r="L217" i="72"/>
  <c r="L217" i="68"/>
  <c r="L217" i="69"/>
  <c r="L217" i="74"/>
  <c r="L217" i="71"/>
  <c r="AA211" i="72"/>
  <c r="AA211" i="73"/>
  <c r="AA211" i="69"/>
  <c r="AA211" i="68"/>
  <c r="AA211" i="70"/>
  <c r="AA211" i="67"/>
  <c r="AA211" i="74"/>
  <c r="AA211" i="71"/>
  <c r="AA211" i="75"/>
  <c r="H211" i="68"/>
  <c r="H211" i="71"/>
  <c r="H211" i="69"/>
  <c r="H211" i="72"/>
  <c r="H211" i="75"/>
  <c r="H211" i="73"/>
  <c r="H211" i="67"/>
  <c r="H211" i="74"/>
  <c r="H211" i="70"/>
  <c r="N211" i="75"/>
  <c r="N211" i="72"/>
  <c r="N211" i="70"/>
  <c r="N211" i="73"/>
  <c r="N211" i="71"/>
  <c r="N211" i="74"/>
  <c r="N211" i="68"/>
  <c r="N211" i="69"/>
  <c r="N211" i="67"/>
  <c r="L211" i="74"/>
  <c r="L211" i="70"/>
  <c r="L211" i="72"/>
  <c r="L211" i="75"/>
  <c r="L211" i="73"/>
  <c r="L211" i="69"/>
  <c r="L211" i="71"/>
  <c r="L211" i="67"/>
  <c r="L211" i="68"/>
  <c r="J218" i="67"/>
  <c r="J218" i="72"/>
  <c r="J218" i="71"/>
  <c r="J218" i="74"/>
  <c r="J218" i="68"/>
  <c r="J218" i="69"/>
  <c r="J218" i="75"/>
  <c r="J218" i="73"/>
  <c r="J218" i="70"/>
  <c r="Z217" i="67"/>
  <c r="Z217" i="68"/>
  <c r="Z217" i="72"/>
  <c r="Z217" i="75"/>
  <c r="Z217" i="70"/>
  <c r="Z217" i="74"/>
  <c r="Z217" i="69"/>
  <c r="Z217" i="73"/>
  <c r="Z217" i="71"/>
  <c r="N217" i="69"/>
  <c r="N217" i="75"/>
  <c r="N217" i="72"/>
  <c r="N217" i="73"/>
  <c r="N217" i="70"/>
  <c r="N217" i="68"/>
  <c r="N217" i="67"/>
  <c r="N217" i="71"/>
  <c r="N217" i="74"/>
  <c r="Y217" i="75"/>
  <c r="Y217" i="70"/>
  <c r="Y217" i="68"/>
  <c r="Y217" i="73"/>
  <c r="Y217" i="74"/>
  <c r="Y217" i="71"/>
  <c r="Y217" i="72"/>
  <c r="Y217" i="69"/>
  <c r="Y217" i="67"/>
  <c r="V217" i="68"/>
  <c r="V217" i="70"/>
  <c r="V217" i="73"/>
  <c r="V217" i="71"/>
  <c r="V217" i="67"/>
  <c r="V217" i="72"/>
  <c r="V217" i="74"/>
  <c r="V217" i="75"/>
  <c r="V217" i="69"/>
  <c r="X217" i="68"/>
  <c r="X217" i="73"/>
  <c r="X217" i="70"/>
  <c r="X217" i="69"/>
  <c r="X217" i="71"/>
  <c r="X217" i="75"/>
  <c r="X217" i="67"/>
  <c r="X217" i="74"/>
  <c r="X217" i="72"/>
  <c r="AE217" i="68"/>
  <c r="AE217" i="70"/>
  <c r="AE217" i="74"/>
  <c r="AE217" i="71"/>
  <c r="AE217" i="67"/>
  <c r="AE217" i="69"/>
  <c r="AE217" i="75"/>
  <c r="AE217" i="72"/>
  <c r="AE217" i="73"/>
  <c r="AD217" i="71"/>
  <c r="AD217" i="70"/>
  <c r="AD217" i="69"/>
  <c r="AD217" i="67"/>
  <c r="AD217" i="72"/>
  <c r="AD217" i="68"/>
  <c r="AD217" i="73"/>
  <c r="AD217" i="75"/>
  <c r="AD217" i="74"/>
  <c r="L218" i="72"/>
  <c r="L218" i="75"/>
  <c r="L218" i="67"/>
  <c r="L218" i="68"/>
  <c r="L218" i="70"/>
  <c r="L218" i="73"/>
  <c r="L218" i="74"/>
  <c r="L218" i="71"/>
  <c r="L218" i="69"/>
  <c r="AG211" i="72"/>
  <c r="AG211" i="68"/>
  <c r="AG211" i="74"/>
  <c r="AG211" i="71"/>
  <c r="AG211" i="75"/>
  <c r="AG211" i="67"/>
  <c r="AG211" i="70"/>
  <c r="AG211" i="73"/>
  <c r="AG211" i="69"/>
  <c r="AI211" i="72"/>
  <c r="AI211" i="71"/>
  <c r="AI211" i="70"/>
  <c r="AI211" i="68"/>
  <c r="AI211" i="74"/>
  <c r="AI211" i="69"/>
  <c r="AI211" i="67"/>
  <c r="AI211" i="75"/>
  <c r="AI211" i="73"/>
  <c r="F211" i="71"/>
  <c r="F211" i="74"/>
  <c r="F211" i="67"/>
  <c r="F211" i="70"/>
  <c r="F211" i="72"/>
  <c r="F211" i="69"/>
  <c r="F211" i="73"/>
  <c r="F211" i="75"/>
  <c r="F211" i="68"/>
  <c r="S211" i="69"/>
  <c r="S211" i="73"/>
  <c r="S211" i="75"/>
  <c r="S211" i="74"/>
  <c r="S211" i="72"/>
  <c r="S211" i="67"/>
  <c r="S211" i="71"/>
  <c r="S211" i="70"/>
  <c r="S211" i="68"/>
  <c r="AJ191" i="63"/>
  <c r="J218" i="88"/>
  <c r="T217" i="88"/>
  <c r="I217" i="88"/>
  <c r="AA218" i="88"/>
  <c r="H218" i="88"/>
  <c r="F217" i="88"/>
  <c r="AB217" i="88"/>
  <c r="AJ198" i="63"/>
  <c r="AJ197" i="63"/>
  <c r="T218" i="88"/>
  <c r="I218" i="88"/>
  <c r="AA217" i="88"/>
  <c r="H217" i="88"/>
  <c r="F218" i="88"/>
  <c r="AB218" i="88"/>
  <c r="AH218" i="88"/>
  <c r="O218" i="88"/>
  <c r="AG218" i="88"/>
  <c r="W218" i="88"/>
  <c r="AF218" i="88"/>
  <c r="K218" i="88"/>
  <c r="E217" i="88"/>
  <c r="AI218" i="88"/>
  <c r="AH217" i="88"/>
  <c r="O217" i="88"/>
  <c r="AG217" i="88"/>
  <c r="W217" i="88"/>
  <c r="AF217" i="88"/>
  <c r="K217" i="88"/>
  <c r="E218" i="88"/>
  <c r="AI217" i="88"/>
  <c r="J217" i="88"/>
  <c r="Z218" i="88"/>
  <c r="N218" i="88"/>
  <c r="Y218" i="88"/>
  <c r="V218" i="88"/>
  <c r="X218" i="88"/>
  <c r="AE218" i="88"/>
  <c r="AD218" i="88"/>
  <c r="L217" i="88"/>
  <c r="Z217" i="88"/>
  <c r="N217" i="88"/>
  <c r="Y217" i="88"/>
  <c r="V217" i="88"/>
  <c r="X217" i="88"/>
  <c r="AE217" i="88"/>
  <c r="AD217" i="88"/>
  <c r="L218" i="88"/>
  <c r="R218" i="88"/>
  <c r="U218" i="88"/>
  <c r="Q218" i="88"/>
  <c r="AC218" i="88"/>
  <c r="P218" i="88"/>
  <c r="G218" i="88"/>
  <c r="M218" i="88"/>
  <c r="S218" i="88"/>
  <c r="R217" i="88"/>
  <c r="U217" i="88"/>
  <c r="Q217" i="88"/>
  <c r="AC217" i="88"/>
  <c r="P217" i="88"/>
  <c r="G217" i="88"/>
  <c r="M217" i="88"/>
  <c r="S217" i="88"/>
  <c r="AJ217" i="71" l="1"/>
  <c r="AJ217" i="72"/>
  <c r="AJ217" i="69"/>
  <c r="AJ217" i="73"/>
  <c r="AJ217" i="75"/>
  <c r="AJ217" i="68"/>
  <c r="AJ217" i="67"/>
  <c r="AJ217" i="70"/>
  <c r="AJ217" i="74"/>
  <c r="AJ218" i="71"/>
  <c r="AJ218" i="73"/>
  <c r="AJ218" i="70"/>
  <c r="AJ218" i="72"/>
  <c r="AJ218" i="75"/>
  <c r="AJ218" i="67"/>
  <c r="AJ218" i="69"/>
  <c r="AJ218" i="74"/>
  <c r="AJ218" i="68"/>
  <c r="AJ211" i="71"/>
  <c r="AJ211" i="68"/>
  <c r="AJ211" i="69"/>
  <c r="AJ211" i="70"/>
  <c r="AJ211" i="72"/>
  <c r="AJ211" i="75"/>
  <c r="AJ211" i="74"/>
  <c r="AJ211" i="67"/>
  <c r="AJ211" i="73"/>
  <c r="AK191" i="63"/>
  <c r="AJ217" i="88"/>
  <c r="AJ218" i="88"/>
  <c r="AK197" i="63"/>
  <c r="AK198" i="63"/>
  <c r="AK218" i="71" l="1"/>
  <c r="AK218" i="73"/>
  <c r="AK218" i="69"/>
  <c r="AK218" i="72"/>
  <c r="AK218" i="68"/>
  <c r="AK218" i="67"/>
  <c r="AK218" i="74"/>
  <c r="AK218" i="75"/>
  <c r="AK218" i="70"/>
  <c r="AK217" i="71"/>
  <c r="AK217" i="67"/>
  <c r="AK217" i="74"/>
  <c r="AK217" i="70"/>
  <c r="AK217" i="72"/>
  <c r="AK217" i="68"/>
  <c r="AK217" i="75"/>
  <c r="AK217" i="69"/>
  <c r="AK217" i="73"/>
  <c r="AK211" i="71"/>
  <c r="AK211" i="72"/>
  <c r="AK211" i="68"/>
  <c r="AK211" i="74"/>
  <c r="AK211" i="69"/>
  <c r="AK211" i="73"/>
  <c r="AK211" i="70"/>
  <c r="AK211" i="75"/>
  <c r="AK211" i="67"/>
  <c r="AL191" i="63"/>
  <c r="AK217" i="88"/>
  <c r="AL197" i="63"/>
  <c r="AL198" i="63"/>
  <c r="AK218" i="88"/>
  <c r="H40" i="81"/>
  <c r="H39" i="81" s="1"/>
  <c r="I40" i="81"/>
  <c r="I39" i="81" s="1"/>
  <c r="J40" i="81"/>
  <c r="J39" i="81" s="1"/>
  <c r="K40" i="81"/>
  <c r="K39" i="81" s="1"/>
  <c r="L40" i="81"/>
  <c r="M40" i="81"/>
  <c r="N40" i="81"/>
  <c r="O40" i="81"/>
  <c r="P40" i="81"/>
  <c r="Q40" i="81"/>
  <c r="R40" i="81"/>
  <c r="S40" i="81"/>
  <c r="T40" i="81"/>
  <c r="U40" i="81"/>
  <c r="V40" i="81"/>
  <c r="W40" i="81"/>
  <c r="X40" i="81"/>
  <c r="Y40" i="81"/>
  <c r="Z40" i="81"/>
  <c r="AA40" i="81"/>
  <c r="AB40" i="81"/>
  <c r="AC40" i="81"/>
  <c r="AD40" i="81"/>
  <c r="AE40" i="81"/>
  <c r="AF40" i="81"/>
  <c r="AG40" i="81"/>
  <c r="AH40" i="81"/>
  <c r="AI40" i="81"/>
  <c r="AJ40" i="81"/>
  <c r="AK40" i="81"/>
  <c r="AL40" i="81"/>
  <c r="AM40" i="81"/>
  <c r="AN40" i="81"/>
  <c r="AO40" i="81"/>
  <c r="AP40" i="81"/>
  <c r="AQ40" i="81"/>
  <c r="AR40" i="81"/>
  <c r="AS40" i="81"/>
  <c r="AT40" i="81"/>
  <c r="AU40" i="81"/>
  <c r="AV40" i="81"/>
  <c r="AW40" i="81"/>
  <c r="AX40" i="81"/>
  <c r="AY40" i="81"/>
  <c r="AZ40" i="81"/>
  <c r="BA40" i="81"/>
  <c r="BB40" i="81"/>
  <c r="BC40" i="81"/>
  <c r="BD40" i="81"/>
  <c r="BE40" i="81"/>
  <c r="G40" i="81"/>
  <c r="G39" i="81" s="1"/>
  <c r="AL218" i="71" l="1"/>
  <c r="AL218" i="72"/>
  <c r="AL218" i="73"/>
  <c r="AL218" i="70"/>
  <c r="AL218" i="67"/>
  <c r="AL218" i="75"/>
  <c r="AL218" i="68"/>
  <c r="AL218" i="74"/>
  <c r="AL218" i="69"/>
  <c r="AL217" i="71"/>
  <c r="AL217" i="70"/>
  <c r="AL217" i="67"/>
  <c r="AL217" i="69"/>
  <c r="AL217" i="74"/>
  <c r="AL217" i="75"/>
  <c r="AL217" i="72"/>
  <c r="AL217" i="68"/>
  <c r="AL217" i="73"/>
  <c r="AL211" i="71"/>
  <c r="AL211" i="73"/>
  <c r="AL211" i="72"/>
  <c r="AL211" i="67"/>
  <c r="AL211" i="74"/>
  <c r="AL211" i="70"/>
  <c r="AL211" i="75"/>
  <c r="AL211" i="68"/>
  <c r="AL211" i="69"/>
  <c r="AM191" i="63"/>
  <c r="AM197" i="63"/>
  <c r="AM198" i="63"/>
  <c r="AL217" i="88"/>
  <c r="AL218" i="88"/>
  <c r="AO39" i="81"/>
  <c r="AF39" i="81"/>
  <c r="AT39" i="81"/>
  <c r="AL39" i="81"/>
  <c r="V39" i="81"/>
  <c r="AK39" i="81"/>
  <c r="U39" i="81"/>
  <c r="M39" i="81"/>
  <c r="BE39" i="81"/>
  <c r="Y39" i="81"/>
  <c r="BD39" i="81"/>
  <c r="P39" i="81"/>
  <c r="AU39" i="81"/>
  <c r="AJ39" i="81"/>
  <c r="AW39" i="81"/>
  <c r="AN39" i="81"/>
  <c r="X39" i="81"/>
  <c r="BC39" i="81"/>
  <c r="AM39" i="81"/>
  <c r="W39" i="81"/>
  <c r="O39" i="81"/>
  <c r="BB39" i="81"/>
  <c r="AD39" i="81"/>
  <c r="N39" i="81"/>
  <c r="BA39" i="81"/>
  <c r="AC39" i="81"/>
  <c r="AR39" i="81"/>
  <c r="AY39" i="81"/>
  <c r="AG39" i="81"/>
  <c r="Q39" i="81"/>
  <c r="AV39" i="81"/>
  <c r="AE39" i="81"/>
  <c r="AS39" i="81"/>
  <c r="AZ39" i="81"/>
  <c r="AB39" i="81"/>
  <c r="T39" i="81"/>
  <c r="L39" i="81"/>
  <c r="AQ39" i="81"/>
  <c r="AI39" i="81"/>
  <c r="AA39" i="81"/>
  <c r="S39" i="81"/>
  <c r="AX39" i="81"/>
  <c r="AP39" i="81"/>
  <c r="AH39" i="81"/>
  <c r="Z39" i="81"/>
  <c r="R39" i="81"/>
  <c r="AM218" i="71" l="1"/>
  <c r="AM218" i="68"/>
  <c r="AM218" i="70"/>
  <c r="AM218" i="73"/>
  <c r="AM218" i="72"/>
  <c r="AM218" i="67"/>
  <c r="AM218" i="74"/>
  <c r="AM218" i="69"/>
  <c r="AM218" i="75"/>
  <c r="AM211" i="71"/>
  <c r="AM211" i="70"/>
  <c r="AM211" i="69"/>
  <c r="AM211" i="68"/>
  <c r="AM211" i="74"/>
  <c r="AM211" i="72"/>
  <c r="AM211" i="73"/>
  <c r="AM211" i="75"/>
  <c r="AM211" i="67"/>
  <c r="AM217" i="71"/>
  <c r="AM217" i="69"/>
  <c r="AM217" i="70"/>
  <c r="AM217" i="72"/>
  <c r="AM217" i="67"/>
  <c r="AM217" i="75"/>
  <c r="AM217" i="74"/>
  <c r="AM217" i="73"/>
  <c r="AM217" i="68"/>
  <c r="AN191" i="63"/>
  <c r="AN197" i="63"/>
  <c r="AN198" i="63"/>
  <c r="AM218" i="88"/>
  <c r="AM217" i="88"/>
  <c r="E71" i="63"/>
  <c r="E191" i="63" s="1"/>
  <c r="AN217" i="71" l="1"/>
  <c r="AN217" i="68"/>
  <c r="AN217" i="69"/>
  <c r="AN217" i="70"/>
  <c r="AN217" i="75"/>
  <c r="AN217" i="67"/>
  <c r="AN217" i="74"/>
  <c r="AN217" i="72"/>
  <c r="AN217" i="73"/>
  <c r="AN211" i="71"/>
  <c r="AN211" i="73"/>
  <c r="AN211" i="75"/>
  <c r="AN211" i="72"/>
  <c r="AN211" i="74"/>
  <c r="AN211" i="68"/>
  <c r="AN211" i="67"/>
  <c r="AN211" i="70"/>
  <c r="AN211" i="69"/>
  <c r="AN218" i="71"/>
  <c r="AN218" i="73"/>
  <c r="AN218" i="74"/>
  <c r="AN218" i="75"/>
  <c r="AN218" i="67"/>
  <c r="AN218" i="68"/>
  <c r="AN218" i="69"/>
  <c r="AN218" i="72"/>
  <c r="AN218" i="70"/>
  <c r="E211" i="67"/>
  <c r="E211" i="69"/>
  <c r="E211" i="75"/>
  <c r="E211" i="73"/>
  <c r="E211" i="68"/>
  <c r="E211" i="72"/>
  <c r="E211" i="71"/>
  <c r="E211" i="74"/>
  <c r="E211" i="70"/>
  <c r="AO191" i="63"/>
  <c r="AO197" i="63"/>
  <c r="AO198" i="63"/>
  <c r="AN218" i="88"/>
  <c r="AN217" i="88"/>
  <c r="C26" i="63"/>
  <c r="D26" i="63"/>
  <c r="E26" i="63"/>
  <c r="F26" i="63"/>
  <c r="F9" i="2"/>
  <c r="AO217" i="71" l="1"/>
  <c r="AO217" i="73"/>
  <c r="AO217" i="72"/>
  <c r="AO217" i="69"/>
  <c r="AO217" i="75"/>
  <c r="AO217" i="74"/>
  <c r="AO217" i="68"/>
  <c r="AO217" i="67"/>
  <c r="AO217" i="70"/>
  <c r="AO218" i="71"/>
  <c r="AO218" i="70"/>
  <c r="AO218" i="67"/>
  <c r="AO218" i="72"/>
  <c r="AO218" i="75"/>
  <c r="AO218" i="74"/>
  <c r="AO218" i="73"/>
  <c r="AO218" i="69"/>
  <c r="AO218" i="68"/>
  <c r="AO211" i="71"/>
  <c r="AO211" i="69"/>
  <c r="AO211" i="72"/>
  <c r="AO211" i="74"/>
  <c r="AO211" i="75"/>
  <c r="AO211" i="73"/>
  <c r="AO211" i="67"/>
  <c r="AO211" i="70"/>
  <c r="AO211" i="68"/>
  <c r="AP191" i="63"/>
  <c r="AP197" i="63"/>
  <c r="AP198" i="63"/>
  <c r="AO218" i="88"/>
  <c r="AO217" i="88"/>
  <c r="AP218" i="71" l="1"/>
  <c r="AP218" i="75"/>
  <c r="AP218" i="74"/>
  <c r="AP218" i="68"/>
  <c r="AP218" i="69"/>
  <c r="AP218" i="70"/>
  <c r="AP218" i="72"/>
  <c r="AP218" i="73"/>
  <c r="AP218" i="67"/>
  <c r="AP217" i="71"/>
  <c r="AP217" i="74"/>
  <c r="AP217" i="73"/>
  <c r="AP217" i="68"/>
  <c r="AP217" i="75"/>
  <c r="AP217" i="69"/>
  <c r="AP217" i="70"/>
  <c r="AP217" i="67"/>
  <c r="AP217" i="72"/>
  <c r="AP211" i="71"/>
  <c r="AP211" i="67"/>
  <c r="AP211" i="69"/>
  <c r="AP211" i="75"/>
  <c r="AP211" i="74"/>
  <c r="AP211" i="72"/>
  <c r="AP211" i="70"/>
  <c r="AP211" i="73"/>
  <c r="AP211" i="68"/>
  <c r="AQ191" i="63"/>
  <c r="AQ197" i="63"/>
  <c r="AQ198" i="63"/>
  <c r="AP218" i="88"/>
  <c r="AP217" i="88"/>
  <c r="E64" i="63"/>
  <c r="AQ217" i="71" l="1"/>
  <c r="AQ217" i="74"/>
  <c r="AQ217" i="73"/>
  <c r="AQ217" i="72"/>
  <c r="AQ217" i="75"/>
  <c r="AQ217" i="67"/>
  <c r="AQ217" i="70"/>
  <c r="AQ217" i="69"/>
  <c r="AQ217" i="68"/>
  <c r="AQ218" i="71"/>
  <c r="AQ218" i="69"/>
  <c r="AQ218" i="70"/>
  <c r="AQ218" i="72"/>
  <c r="AQ218" i="74"/>
  <c r="AQ218" i="75"/>
  <c r="AQ218" i="73"/>
  <c r="AQ218" i="68"/>
  <c r="AQ218" i="67"/>
  <c r="AQ211" i="71"/>
  <c r="AQ211" i="69"/>
  <c r="AQ211" i="70"/>
  <c r="AQ211" i="72"/>
  <c r="AQ211" i="74"/>
  <c r="AQ211" i="73"/>
  <c r="AQ211" i="75"/>
  <c r="AQ211" i="67"/>
  <c r="AQ211" i="68"/>
  <c r="AR191" i="63"/>
  <c r="AR197" i="63"/>
  <c r="AR198" i="63"/>
  <c r="AQ218" i="88"/>
  <c r="AQ217" i="88"/>
  <c r="E82" i="63"/>
  <c r="B26" i="63"/>
  <c r="AJ41" i="81"/>
  <c r="AK41" i="81" s="1"/>
  <c r="F40" i="81"/>
  <c r="E40" i="81"/>
  <c r="U33" i="81"/>
  <c r="T33" i="81"/>
  <c r="S33" i="81"/>
  <c r="R33" i="81"/>
  <c r="Q33" i="81"/>
  <c r="P33" i="81"/>
  <c r="O33" i="81"/>
  <c r="N33" i="81"/>
  <c r="M33" i="81"/>
  <c r="L33" i="81"/>
  <c r="K33" i="81"/>
  <c r="J33" i="81"/>
  <c r="I33" i="81"/>
  <c r="H33" i="81"/>
  <c r="G33" i="81"/>
  <c r="F33" i="81"/>
  <c r="E33" i="81"/>
  <c r="D33" i="81"/>
  <c r="C33" i="81"/>
  <c r="B33" i="81"/>
  <c r="F84" i="63" l="1"/>
  <c r="O84" i="63"/>
  <c r="AA84" i="63"/>
  <c r="AM84" i="63"/>
  <c r="AY84" i="63"/>
  <c r="P84" i="63"/>
  <c r="AB84" i="63"/>
  <c r="AN84" i="63"/>
  <c r="AZ84" i="63"/>
  <c r="R84" i="63"/>
  <c r="AD84" i="63"/>
  <c r="AP84" i="63"/>
  <c r="BB84" i="63"/>
  <c r="G84" i="63"/>
  <c r="S84" i="63"/>
  <c r="AE84" i="63"/>
  <c r="AQ84" i="63"/>
  <c r="H84" i="63"/>
  <c r="T84" i="63"/>
  <c r="AF84" i="63"/>
  <c r="AR84" i="63"/>
  <c r="I84" i="63"/>
  <c r="U84" i="63"/>
  <c r="AG84" i="63"/>
  <c r="AS84" i="63"/>
  <c r="M84" i="63"/>
  <c r="Y84" i="63"/>
  <c r="AK84" i="63"/>
  <c r="AW84" i="63"/>
  <c r="N84" i="63"/>
  <c r="Z84" i="63"/>
  <c r="AL84" i="63"/>
  <c r="AX84" i="63"/>
  <c r="V84" i="63"/>
  <c r="W84" i="63"/>
  <c r="X84" i="63"/>
  <c r="AI84" i="63"/>
  <c r="AJ84" i="63"/>
  <c r="AO84" i="63"/>
  <c r="J84" i="63"/>
  <c r="AC84" i="63"/>
  <c r="AH84" i="63"/>
  <c r="AT84" i="63"/>
  <c r="L84" i="63"/>
  <c r="AV84" i="63"/>
  <c r="Q84" i="63"/>
  <c r="BA84" i="63"/>
  <c r="K84" i="63"/>
  <c r="AU84" i="63"/>
  <c r="G128" i="63"/>
  <c r="E83" i="63"/>
  <c r="AR218" i="71"/>
  <c r="AR218" i="68"/>
  <c r="AR218" i="72"/>
  <c r="AR218" i="73"/>
  <c r="AR218" i="70"/>
  <c r="AR218" i="75"/>
  <c r="AR218" i="69"/>
  <c r="AR218" i="74"/>
  <c r="AR218" i="67"/>
  <c r="AR211" i="71"/>
  <c r="AR211" i="72"/>
  <c r="AR211" i="73"/>
  <c r="AR211" i="74"/>
  <c r="AR211" i="70"/>
  <c r="AR211" i="75"/>
  <c r="AR211" i="67"/>
  <c r="AR211" i="69"/>
  <c r="AR211" i="68"/>
  <c r="AR217" i="71"/>
  <c r="AR217" i="67"/>
  <c r="AR217" i="69"/>
  <c r="AR217" i="70"/>
  <c r="AR217" i="75"/>
  <c r="AR217" i="68"/>
  <c r="AR217" i="74"/>
  <c r="AR217" i="72"/>
  <c r="AR217" i="73"/>
  <c r="AS191" i="63"/>
  <c r="AS197" i="63"/>
  <c r="AS198" i="63"/>
  <c r="AR218" i="88"/>
  <c r="AR217" i="88"/>
  <c r="F28" i="2"/>
  <c r="F26" i="2"/>
  <c r="F30" i="2"/>
  <c r="F31" i="2"/>
  <c r="F34" i="2"/>
  <c r="F25" i="2"/>
  <c r="F33" i="2"/>
  <c r="F29" i="2"/>
  <c r="F27" i="2"/>
  <c r="F32" i="2"/>
  <c r="U77" i="63"/>
  <c r="AC77" i="63"/>
  <c r="AK77" i="63"/>
  <c r="AS77" i="63"/>
  <c r="BA77" i="63"/>
  <c r="E77" i="63"/>
  <c r="E192" i="63" s="1"/>
  <c r="Y77" i="63"/>
  <c r="AW77" i="63"/>
  <c r="J77" i="63"/>
  <c r="AH77" i="63"/>
  <c r="S77" i="63"/>
  <c r="AQ77" i="63"/>
  <c r="AB77" i="63"/>
  <c r="F77" i="63"/>
  <c r="N77" i="63"/>
  <c r="V77" i="63"/>
  <c r="AD77" i="63"/>
  <c r="AL77" i="63"/>
  <c r="AT77" i="63"/>
  <c r="BB77" i="63"/>
  <c r="O77" i="63"/>
  <c r="AM77" i="63"/>
  <c r="AU77" i="63"/>
  <c r="I77" i="63"/>
  <c r="AG77" i="63"/>
  <c r="R77" i="63"/>
  <c r="AX77" i="63"/>
  <c r="AY77" i="63"/>
  <c r="T77" i="63"/>
  <c r="AR77" i="63"/>
  <c r="G77" i="63"/>
  <c r="Q77" i="63"/>
  <c r="AO77" i="63"/>
  <c r="Z77" i="63"/>
  <c r="AP77" i="63"/>
  <c r="K77" i="63"/>
  <c r="AI77" i="63"/>
  <c r="L77" i="63"/>
  <c r="AJ77" i="63"/>
  <c r="AZ77" i="63"/>
  <c r="H77" i="63"/>
  <c r="P77" i="63"/>
  <c r="X77" i="63"/>
  <c r="AF77" i="63"/>
  <c r="AN77" i="63"/>
  <c r="AV77" i="63"/>
  <c r="W77" i="63"/>
  <c r="AE77" i="63"/>
  <c r="AA77" i="63"/>
  <c r="M77" i="63"/>
  <c r="E131" i="63"/>
  <c r="AL41" i="81"/>
  <c r="F128" i="63" l="1"/>
  <c r="AF192" i="63"/>
  <c r="AF212" i="70"/>
  <c r="AF212" i="73"/>
  <c r="AF212" i="71"/>
  <c r="AF212" i="69"/>
  <c r="AF212" i="68"/>
  <c r="AF212" i="75"/>
  <c r="AF212" i="67"/>
  <c r="AF212" i="72"/>
  <c r="K192" i="63"/>
  <c r="K212" i="70"/>
  <c r="K212" i="71"/>
  <c r="K212" i="67"/>
  <c r="K212" i="72"/>
  <c r="K212" i="68"/>
  <c r="K212" i="69"/>
  <c r="K212" i="73"/>
  <c r="K212" i="75"/>
  <c r="AQ192" i="63"/>
  <c r="AQ212" i="75"/>
  <c r="AQ212" i="67"/>
  <c r="AQ212" i="71"/>
  <c r="AQ212" i="72"/>
  <c r="AQ212" i="70"/>
  <c r="AQ212" i="68"/>
  <c r="AQ212" i="73"/>
  <c r="AQ212" i="69"/>
  <c r="AS192" i="63"/>
  <c r="AS212" i="70"/>
  <c r="AS212" i="69"/>
  <c r="AS212" i="75"/>
  <c r="AS212" i="68"/>
  <c r="AS212" i="72"/>
  <c r="AS212" i="67"/>
  <c r="AS212" i="73"/>
  <c r="AS212" i="71"/>
  <c r="X192" i="63"/>
  <c r="X212" i="73"/>
  <c r="X212" i="72"/>
  <c r="X212" i="70"/>
  <c r="X212" i="71"/>
  <c r="X212" i="68"/>
  <c r="X212" i="75"/>
  <c r="X212" i="67"/>
  <c r="X212" i="69"/>
  <c r="AP192" i="63"/>
  <c r="AP212" i="73"/>
  <c r="AP212" i="75"/>
  <c r="AP212" i="70"/>
  <c r="AP212" i="71"/>
  <c r="AP212" i="68"/>
  <c r="AP212" i="67"/>
  <c r="AP212" i="69"/>
  <c r="AP212" i="72"/>
  <c r="AT212" i="70"/>
  <c r="AT212" i="73"/>
  <c r="AT212" i="69"/>
  <c r="AT212" i="71"/>
  <c r="AT212" i="67"/>
  <c r="AT212" i="72"/>
  <c r="AT212" i="75"/>
  <c r="AT212" i="68"/>
  <c r="S192" i="63"/>
  <c r="S212" i="68"/>
  <c r="S212" i="69"/>
  <c r="S212" i="72"/>
  <c r="S212" i="67"/>
  <c r="S212" i="75"/>
  <c r="S212" i="73"/>
  <c r="S212" i="71"/>
  <c r="S212" i="70"/>
  <c r="AK192" i="63"/>
  <c r="AK212" i="70"/>
  <c r="AK212" i="75"/>
  <c r="AK212" i="69"/>
  <c r="AK212" i="67"/>
  <c r="AK212" i="71"/>
  <c r="AK212" i="72"/>
  <c r="AK212" i="73"/>
  <c r="AK212" i="68"/>
  <c r="M192" i="63"/>
  <c r="M212" i="71"/>
  <c r="M212" i="70"/>
  <c r="M212" i="67"/>
  <c r="M212" i="75"/>
  <c r="M212" i="73"/>
  <c r="M212" i="68"/>
  <c r="M212" i="69"/>
  <c r="M212" i="72"/>
  <c r="P192" i="63"/>
  <c r="P212" i="69"/>
  <c r="P212" i="73"/>
  <c r="P212" i="67"/>
  <c r="P212" i="72"/>
  <c r="P212" i="71"/>
  <c r="P212" i="70"/>
  <c r="P212" i="68"/>
  <c r="P212" i="75"/>
  <c r="Z192" i="63"/>
  <c r="Z212" i="70"/>
  <c r="Z212" i="67"/>
  <c r="Z212" i="71"/>
  <c r="Z212" i="69"/>
  <c r="Z212" i="72"/>
  <c r="Z212" i="75"/>
  <c r="Z212" i="73"/>
  <c r="Z212" i="68"/>
  <c r="R192" i="63"/>
  <c r="R212" i="68"/>
  <c r="R212" i="69"/>
  <c r="R212" i="73"/>
  <c r="R212" i="67"/>
  <c r="R212" i="70"/>
  <c r="R212" i="75"/>
  <c r="R212" i="71"/>
  <c r="R212" i="72"/>
  <c r="AL192" i="63"/>
  <c r="AL212" i="71"/>
  <c r="AL212" i="67"/>
  <c r="AL212" i="68"/>
  <c r="AL212" i="69"/>
  <c r="AL212" i="70"/>
  <c r="AL212" i="73"/>
  <c r="AL212" i="72"/>
  <c r="AL212" i="75"/>
  <c r="AH192" i="63"/>
  <c r="AH212" i="71"/>
  <c r="AH212" i="75"/>
  <c r="AH212" i="72"/>
  <c r="AH212" i="68"/>
  <c r="AH212" i="73"/>
  <c r="AH212" i="69"/>
  <c r="AH212" i="70"/>
  <c r="AH212" i="67"/>
  <c r="AC192" i="63"/>
  <c r="AC212" i="72"/>
  <c r="AC212" i="68"/>
  <c r="AC212" i="67"/>
  <c r="AC212" i="70"/>
  <c r="AC212" i="75"/>
  <c r="AC212" i="71"/>
  <c r="AC212" i="69"/>
  <c r="AC212" i="73"/>
  <c r="AS218" i="71"/>
  <c r="AS218" i="70"/>
  <c r="AS218" i="68"/>
  <c r="AS218" i="73"/>
  <c r="AS218" i="72"/>
  <c r="AS218" i="74"/>
  <c r="AS218" i="67"/>
  <c r="AS218" i="75"/>
  <c r="AS218" i="69"/>
  <c r="AA192" i="63"/>
  <c r="AA212" i="69"/>
  <c r="AA212" i="67"/>
  <c r="AA212" i="72"/>
  <c r="AA212" i="73"/>
  <c r="AA212" i="75"/>
  <c r="AA212" i="71"/>
  <c r="AA212" i="70"/>
  <c r="AA212" i="68"/>
  <c r="H192" i="63"/>
  <c r="H212" i="75"/>
  <c r="H212" i="69"/>
  <c r="H212" i="70"/>
  <c r="H212" i="73"/>
  <c r="H212" i="67"/>
  <c r="H212" i="71"/>
  <c r="H212" i="72"/>
  <c r="H212" i="68"/>
  <c r="AO192" i="63"/>
  <c r="AO212" i="73"/>
  <c r="AO212" i="67"/>
  <c r="AO212" i="71"/>
  <c r="AO212" i="72"/>
  <c r="AO212" i="68"/>
  <c r="AO212" i="69"/>
  <c r="AO212" i="70"/>
  <c r="AO212" i="75"/>
  <c r="AG192" i="63"/>
  <c r="AG212" i="68"/>
  <c r="AG212" i="69"/>
  <c r="AG212" i="70"/>
  <c r="AG212" i="73"/>
  <c r="AG212" i="67"/>
  <c r="AG212" i="75"/>
  <c r="AG212" i="72"/>
  <c r="AG212" i="71"/>
  <c r="AD192" i="63"/>
  <c r="AD212" i="68"/>
  <c r="AD212" i="75"/>
  <c r="AD212" i="72"/>
  <c r="AD212" i="67"/>
  <c r="AD212" i="71"/>
  <c r="AD212" i="69"/>
  <c r="AD212" i="70"/>
  <c r="AD212" i="73"/>
  <c r="J192" i="63"/>
  <c r="J212" i="72"/>
  <c r="J212" i="75"/>
  <c r="J212" i="70"/>
  <c r="J212" i="67"/>
  <c r="J212" i="68"/>
  <c r="J212" i="69"/>
  <c r="J212" i="71"/>
  <c r="J212" i="73"/>
  <c r="U192" i="63"/>
  <c r="U212" i="75"/>
  <c r="U212" i="68"/>
  <c r="U212" i="69"/>
  <c r="U212" i="72"/>
  <c r="U212" i="73"/>
  <c r="U212" i="70"/>
  <c r="U212" i="71"/>
  <c r="U212" i="67"/>
  <c r="AS217" i="71"/>
  <c r="AS217" i="73"/>
  <c r="AS217" i="70"/>
  <c r="AS217" i="72"/>
  <c r="AS217" i="69"/>
  <c r="AS217" i="74"/>
  <c r="AS217" i="75"/>
  <c r="AS217" i="68"/>
  <c r="AS217" i="67"/>
  <c r="AE192" i="63"/>
  <c r="AE212" i="68"/>
  <c r="AE212" i="73"/>
  <c r="AE212" i="71"/>
  <c r="AE212" i="69"/>
  <c r="AE212" i="75"/>
  <c r="AE212" i="70"/>
  <c r="AE212" i="72"/>
  <c r="AE212" i="67"/>
  <c r="Q192" i="63"/>
  <c r="Q212" i="67"/>
  <c r="Q212" i="72"/>
  <c r="Q212" i="75"/>
  <c r="Q212" i="73"/>
  <c r="Q212" i="69"/>
  <c r="Q212" i="68"/>
  <c r="Q212" i="70"/>
  <c r="Q212" i="71"/>
  <c r="I192" i="63"/>
  <c r="I212" i="67"/>
  <c r="I212" i="68"/>
  <c r="I212" i="71"/>
  <c r="I212" i="72"/>
  <c r="I212" i="69"/>
  <c r="I212" i="70"/>
  <c r="I212" i="73"/>
  <c r="I212" i="75"/>
  <c r="V192" i="63"/>
  <c r="V212" i="69"/>
  <c r="V212" i="72"/>
  <c r="V212" i="71"/>
  <c r="V212" i="67"/>
  <c r="V212" i="70"/>
  <c r="V212" i="73"/>
  <c r="V212" i="75"/>
  <c r="V212" i="68"/>
  <c r="AS211" i="71"/>
  <c r="AS211" i="73"/>
  <c r="AS211" i="69"/>
  <c r="AS211" i="74"/>
  <c r="AS211" i="75"/>
  <c r="AS211" i="68"/>
  <c r="AS211" i="70"/>
  <c r="AS211" i="67"/>
  <c r="AS211" i="72"/>
  <c r="W192" i="63"/>
  <c r="W212" i="67"/>
  <c r="W212" i="73"/>
  <c r="W212" i="75"/>
  <c r="W212" i="68"/>
  <c r="W212" i="72"/>
  <c r="W212" i="71"/>
  <c r="W212" i="70"/>
  <c r="W212" i="69"/>
  <c r="AJ192" i="63"/>
  <c r="AJ212" i="72"/>
  <c r="AJ212" i="71"/>
  <c r="AJ212" i="75"/>
  <c r="AJ212" i="69"/>
  <c r="AJ212" i="67"/>
  <c r="AJ212" i="68"/>
  <c r="AJ212" i="73"/>
  <c r="AJ212" i="70"/>
  <c r="G192" i="63"/>
  <c r="G212" i="69"/>
  <c r="G212" i="70"/>
  <c r="G212" i="75"/>
  <c r="G212" i="68"/>
  <c r="G212" i="72"/>
  <c r="G212" i="73"/>
  <c r="G212" i="67"/>
  <c r="G212" i="71"/>
  <c r="N192" i="63"/>
  <c r="N212" i="71"/>
  <c r="N212" i="68"/>
  <c r="N212" i="69"/>
  <c r="N212" i="72"/>
  <c r="N212" i="67"/>
  <c r="N212" i="75"/>
  <c r="N212" i="70"/>
  <c r="N212" i="73"/>
  <c r="Y192" i="63"/>
  <c r="Y212" i="69"/>
  <c r="Y212" i="67"/>
  <c r="Y212" i="70"/>
  <c r="Y212" i="68"/>
  <c r="Y212" i="71"/>
  <c r="Y212" i="72"/>
  <c r="Y212" i="75"/>
  <c r="Y212" i="73"/>
  <c r="L192" i="63"/>
  <c r="L212" i="70"/>
  <c r="L212" i="73"/>
  <c r="L212" i="67"/>
  <c r="L212" i="68"/>
  <c r="L212" i="69"/>
  <c r="L212" i="72"/>
  <c r="L212" i="71"/>
  <c r="L212" i="75"/>
  <c r="AR192" i="63"/>
  <c r="AR212" i="69"/>
  <c r="AR212" i="75"/>
  <c r="AR212" i="67"/>
  <c r="AR212" i="70"/>
  <c r="AR212" i="73"/>
  <c r="AR212" i="72"/>
  <c r="AR212" i="68"/>
  <c r="AR212" i="71"/>
  <c r="AM192" i="63"/>
  <c r="AM212" i="72"/>
  <c r="AM212" i="69"/>
  <c r="AM212" i="70"/>
  <c r="AM212" i="67"/>
  <c r="AM212" i="75"/>
  <c r="AM212" i="68"/>
  <c r="AM212" i="73"/>
  <c r="AM212" i="71"/>
  <c r="F192" i="63"/>
  <c r="F212" i="75"/>
  <c r="F212" i="70"/>
  <c r="F212" i="71"/>
  <c r="F212" i="73"/>
  <c r="F212" i="67"/>
  <c r="F212" i="72"/>
  <c r="F212" i="68"/>
  <c r="F212" i="69"/>
  <c r="E212" i="75"/>
  <c r="E212" i="69"/>
  <c r="E212" i="72"/>
  <c r="E212" i="68"/>
  <c r="E212" i="70"/>
  <c r="E212" i="71"/>
  <c r="E212" i="67"/>
  <c r="E212" i="73"/>
  <c r="AN192" i="63"/>
  <c r="AN212" i="73"/>
  <c r="AN212" i="69"/>
  <c r="AN212" i="72"/>
  <c r="AN212" i="71"/>
  <c r="AN212" i="70"/>
  <c r="AN212" i="75"/>
  <c r="AN212" i="67"/>
  <c r="AN212" i="68"/>
  <c r="AI192" i="63"/>
  <c r="AI212" i="68"/>
  <c r="AI212" i="73"/>
  <c r="AI212" i="70"/>
  <c r="AI212" i="69"/>
  <c r="AI212" i="75"/>
  <c r="AI212" i="71"/>
  <c r="AI212" i="67"/>
  <c r="AI212" i="72"/>
  <c r="T192" i="63"/>
  <c r="T212" i="70"/>
  <c r="T212" i="68"/>
  <c r="T212" i="71"/>
  <c r="T212" i="67"/>
  <c r="T212" i="75"/>
  <c r="T212" i="72"/>
  <c r="T212" i="69"/>
  <c r="T212" i="73"/>
  <c r="O192" i="63"/>
  <c r="O212" i="73"/>
  <c r="O212" i="67"/>
  <c r="O212" i="71"/>
  <c r="O212" i="72"/>
  <c r="O212" i="70"/>
  <c r="O212" i="68"/>
  <c r="O212" i="69"/>
  <c r="O212" i="75"/>
  <c r="AB192" i="63"/>
  <c r="AB212" i="75"/>
  <c r="AB212" i="72"/>
  <c r="AB212" i="73"/>
  <c r="AB212" i="71"/>
  <c r="AB212" i="70"/>
  <c r="AB212" i="69"/>
  <c r="AB212" i="67"/>
  <c r="AB212" i="68"/>
  <c r="E212" i="88"/>
  <c r="AT191" i="63"/>
  <c r="AT192" i="63"/>
  <c r="G212" i="88"/>
  <c r="F212" i="88"/>
  <c r="I212" i="88"/>
  <c r="H212" i="88"/>
  <c r="J212" i="88"/>
  <c r="AA134" i="63"/>
  <c r="AA212" i="88"/>
  <c r="AO134" i="63"/>
  <c r="AO212" i="88"/>
  <c r="AG134" i="63"/>
  <c r="AG212" i="88"/>
  <c r="AD134" i="63"/>
  <c r="AD212" i="88"/>
  <c r="U134" i="63"/>
  <c r="U212" i="88"/>
  <c r="AE134" i="63"/>
  <c r="AE212" i="88"/>
  <c r="AZ134" i="63"/>
  <c r="Q134" i="63"/>
  <c r="Q212" i="88"/>
  <c r="V134" i="63"/>
  <c r="V212" i="88"/>
  <c r="AW134" i="63"/>
  <c r="W134" i="63"/>
  <c r="W212" i="88"/>
  <c r="AJ134" i="63"/>
  <c r="AJ212" i="88"/>
  <c r="AU134" i="63"/>
  <c r="N134" i="63"/>
  <c r="N212" i="88"/>
  <c r="Y134" i="63"/>
  <c r="Y212" i="88"/>
  <c r="AT197" i="63"/>
  <c r="AT198" i="63"/>
  <c r="AV134" i="63"/>
  <c r="L134" i="63"/>
  <c r="L212" i="88"/>
  <c r="AR134" i="63"/>
  <c r="AR212" i="88"/>
  <c r="AM134" i="63"/>
  <c r="AM212" i="88"/>
  <c r="B27" i="63"/>
  <c r="AN134" i="63"/>
  <c r="AN212" i="88"/>
  <c r="AI134" i="63"/>
  <c r="AI212" i="88"/>
  <c r="T134" i="63"/>
  <c r="T212" i="88"/>
  <c r="O134" i="63"/>
  <c r="O212" i="88"/>
  <c r="AB134" i="63"/>
  <c r="AB212" i="88"/>
  <c r="BA134" i="63"/>
  <c r="AF134" i="63"/>
  <c r="AF212" i="88"/>
  <c r="K134" i="63"/>
  <c r="K212" i="88"/>
  <c r="AY134" i="63"/>
  <c r="BB134" i="63"/>
  <c r="AQ134" i="63"/>
  <c r="AQ212" i="88"/>
  <c r="AS134" i="63"/>
  <c r="AS212" i="88"/>
  <c r="X134" i="63"/>
  <c r="X212" i="88"/>
  <c r="AP134" i="63"/>
  <c r="AP212" i="88"/>
  <c r="AX134" i="63"/>
  <c r="AT134" i="63"/>
  <c r="AT212" i="88"/>
  <c r="S134" i="63"/>
  <c r="S212" i="88"/>
  <c r="AK134" i="63"/>
  <c r="AK212" i="88"/>
  <c r="AS218" i="88"/>
  <c r="M134" i="63"/>
  <c r="M212" i="88"/>
  <c r="P134" i="63"/>
  <c r="P212" i="88"/>
  <c r="Z134" i="63"/>
  <c r="Z212" i="88"/>
  <c r="R134" i="63"/>
  <c r="R212" i="88"/>
  <c r="AL134" i="63"/>
  <c r="AL212" i="88"/>
  <c r="AH134" i="63"/>
  <c r="AH212" i="88"/>
  <c r="AC134" i="63"/>
  <c r="AC212" i="88"/>
  <c r="AS217" i="88"/>
  <c r="AY128" i="63"/>
  <c r="AZ128" i="63"/>
  <c r="BA128" i="63"/>
  <c r="BB128" i="63"/>
  <c r="E134" i="63"/>
  <c r="G27" i="63"/>
  <c r="J134" i="63"/>
  <c r="H134" i="63"/>
  <c r="E27" i="63"/>
  <c r="F134" i="63"/>
  <c r="C27" i="63"/>
  <c r="G134" i="63"/>
  <c r="D27" i="63"/>
  <c r="I134" i="63"/>
  <c r="F27" i="63"/>
  <c r="E130" i="63"/>
  <c r="E132" i="63" s="1"/>
  <c r="E133" i="63" s="1"/>
  <c r="E190" i="63" s="1"/>
  <c r="F129" i="63"/>
  <c r="AM41" i="81"/>
  <c r="G9" i="2"/>
  <c r="AU212" i="70" l="1"/>
  <c r="F131" i="63"/>
  <c r="G129" i="63" s="1"/>
  <c r="G131" i="63" s="1"/>
  <c r="H128" i="63"/>
  <c r="AT218" i="71"/>
  <c r="AT218" i="70"/>
  <c r="AT218" i="74"/>
  <c r="AT218" i="68"/>
  <c r="AT218" i="73"/>
  <c r="AT218" i="72"/>
  <c r="AT218" i="75"/>
  <c r="AT218" i="67"/>
  <c r="AT218" i="69"/>
  <c r="AU212" i="69"/>
  <c r="AT217" i="71"/>
  <c r="AT217" i="70"/>
  <c r="AT217" i="72"/>
  <c r="AT217" i="73"/>
  <c r="AT217" i="75"/>
  <c r="AT217" i="74"/>
  <c r="AT217" i="67"/>
  <c r="AT217" i="69"/>
  <c r="AT217" i="68"/>
  <c r="AU212" i="68"/>
  <c r="AT211" i="71"/>
  <c r="AT211" i="67"/>
  <c r="AT211" i="70"/>
  <c r="AT211" i="74"/>
  <c r="AT211" i="72"/>
  <c r="AT211" i="73"/>
  <c r="AT211" i="69"/>
  <c r="AT211" i="75"/>
  <c r="AT211" i="68"/>
  <c r="AU212" i="72"/>
  <c r="AU212" i="73"/>
  <c r="AU212" i="71"/>
  <c r="AU212" i="75"/>
  <c r="AU212" i="67"/>
  <c r="AU192" i="63"/>
  <c r="AU191" i="63"/>
  <c r="J211" i="88"/>
  <c r="AL211" i="88"/>
  <c r="M211" i="88"/>
  <c r="AT218" i="88"/>
  <c r="I211" i="88"/>
  <c r="AQ211" i="88"/>
  <c r="AF211" i="88"/>
  <c r="T211" i="88"/>
  <c r="AM211" i="88"/>
  <c r="AT217" i="88"/>
  <c r="AJ211" i="88"/>
  <c r="Q211" i="88"/>
  <c r="AD211" i="88"/>
  <c r="R211" i="88"/>
  <c r="G211" i="88"/>
  <c r="AU197" i="63"/>
  <c r="AU198" i="63"/>
  <c r="AT211" i="88"/>
  <c r="AK211" i="88"/>
  <c r="AP211" i="88"/>
  <c r="AI211" i="88"/>
  <c r="AR211" i="88"/>
  <c r="Y211" i="88"/>
  <c r="W211" i="88"/>
  <c r="AG211" i="88"/>
  <c r="AC211" i="88"/>
  <c r="Z211" i="88"/>
  <c r="F211" i="88"/>
  <c r="S211" i="88"/>
  <c r="X211" i="88"/>
  <c r="AB211" i="88"/>
  <c r="AN211" i="88"/>
  <c r="L211" i="88"/>
  <c r="N211" i="88"/>
  <c r="AE211" i="88"/>
  <c r="AO211" i="88"/>
  <c r="AH211" i="88"/>
  <c r="P211" i="88"/>
  <c r="AU212" i="88"/>
  <c r="H211" i="88"/>
  <c r="AS211" i="88"/>
  <c r="K211" i="88"/>
  <c r="O211" i="88"/>
  <c r="V211" i="88"/>
  <c r="U211" i="88"/>
  <c r="AA211" i="88"/>
  <c r="G29" i="2"/>
  <c r="G28" i="2"/>
  <c r="G25" i="2"/>
  <c r="G30" i="2"/>
  <c r="G33" i="2"/>
  <c r="G34" i="2"/>
  <c r="G31" i="2"/>
  <c r="G26" i="2"/>
  <c r="G27" i="2"/>
  <c r="G32" i="2"/>
  <c r="E135" i="63"/>
  <c r="AN41" i="81"/>
  <c r="J128" i="63" l="1"/>
  <c r="F130" i="63"/>
  <c r="F132" i="63" s="1"/>
  <c r="F133" i="63" s="1"/>
  <c r="I128" i="63"/>
  <c r="K128" i="63"/>
  <c r="AV212" i="70"/>
  <c r="AV212" i="71"/>
  <c r="AV212" i="73"/>
  <c r="AV212" i="68"/>
  <c r="AV212" i="69"/>
  <c r="AV212" i="75"/>
  <c r="AV212" i="72"/>
  <c r="AV212" i="67"/>
  <c r="AU218" i="71"/>
  <c r="AU218" i="69"/>
  <c r="AU218" i="70"/>
  <c r="AU218" i="67"/>
  <c r="AU218" i="75"/>
  <c r="AU218" i="68"/>
  <c r="AU218" i="73"/>
  <c r="AU218" i="72"/>
  <c r="AU218" i="74"/>
  <c r="AU217" i="71"/>
  <c r="AU217" i="72"/>
  <c r="AU217" i="69"/>
  <c r="AU217" i="70"/>
  <c r="AU217" i="73"/>
  <c r="AU217" i="74"/>
  <c r="AU217" i="75"/>
  <c r="AU217" i="67"/>
  <c r="AU217" i="68"/>
  <c r="AU211" i="71"/>
  <c r="AU211" i="70"/>
  <c r="AU211" i="68"/>
  <c r="AU211" i="72"/>
  <c r="AU211" i="69"/>
  <c r="AU211" i="73"/>
  <c r="AU211" i="74"/>
  <c r="AU211" i="75"/>
  <c r="AU211" i="67"/>
  <c r="AV192" i="63"/>
  <c r="AV191" i="63"/>
  <c r="AU217" i="88"/>
  <c r="AU211" i="88"/>
  <c r="AV197" i="63"/>
  <c r="AV198" i="63"/>
  <c r="AV212" i="88"/>
  <c r="AU218" i="88"/>
  <c r="G130" i="63"/>
  <c r="G132" i="63" s="1"/>
  <c r="G133" i="63" s="1"/>
  <c r="G190" i="63" s="1"/>
  <c r="H129" i="63"/>
  <c r="H131" i="63" s="1"/>
  <c r="AO41" i="81"/>
  <c r="F135" i="63" l="1"/>
  <c r="F190" i="63"/>
  <c r="F210" i="70" s="1"/>
  <c r="L128" i="63"/>
  <c r="AW212" i="67"/>
  <c r="AW212" i="68"/>
  <c r="AW212" i="73"/>
  <c r="AW212" i="75"/>
  <c r="AW212" i="72"/>
  <c r="AW212" i="70"/>
  <c r="AW212" i="71"/>
  <c r="AW212" i="69"/>
  <c r="AV217" i="71"/>
  <c r="AV217" i="69"/>
  <c r="AV217" i="68"/>
  <c r="AV217" i="70"/>
  <c r="AV217" i="73"/>
  <c r="AV217" i="75"/>
  <c r="AV217" i="67"/>
  <c r="AV217" i="72"/>
  <c r="AV217" i="74"/>
  <c r="AV211" i="71"/>
  <c r="AV211" i="75"/>
  <c r="AV211" i="72"/>
  <c r="AV211" i="67"/>
  <c r="AV211" i="74"/>
  <c r="AV211" i="68"/>
  <c r="AV211" i="73"/>
  <c r="AV211" i="70"/>
  <c r="AV211" i="69"/>
  <c r="AV218" i="71"/>
  <c r="AV218" i="73"/>
  <c r="AV218" i="74"/>
  <c r="AV218" i="68"/>
  <c r="AV218" i="75"/>
  <c r="AV218" i="72"/>
  <c r="AV218" i="67"/>
  <c r="AV218" i="69"/>
  <c r="AV218" i="70"/>
  <c r="F210" i="73"/>
  <c r="F210" i="74"/>
  <c r="F210" i="75"/>
  <c r="F210" i="69"/>
  <c r="F210" i="71"/>
  <c r="F210" i="68"/>
  <c r="F210" i="72"/>
  <c r="F210" i="67"/>
  <c r="AW192" i="63"/>
  <c r="AW191" i="63"/>
  <c r="AV211" i="88"/>
  <c r="AV218" i="88"/>
  <c r="AW197" i="63"/>
  <c r="AW198" i="63"/>
  <c r="AW212" i="88"/>
  <c r="AV217" i="88"/>
  <c r="G135" i="63"/>
  <c r="H130" i="63"/>
  <c r="H132" i="63" s="1"/>
  <c r="H133" i="63" s="1"/>
  <c r="H190" i="63" s="1"/>
  <c r="I129" i="63"/>
  <c r="I131" i="63" s="1"/>
  <c r="AP41" i="81"/>
  <c r="N128" i="63" l="1"/>
  <c r="AX212" i="68"/>
  <c r="AX212" i="72"/>
  <c r="AX212" i="70"/>
  <c r="AX212" i="71"/>
  <c r="AX212" i="75"/>
  <c r="AX212" i="67"/>
  <c r="AX212" i="73"/>
  <c r="AX212" i="69"/>
  <c r="AW218" i="71"/>
  <c r="AW218" i="67"/>
  <c r="AW218" i="69"/>
  <c r="AW218" i="68"/>
  <c r="AW218" i="75"/>
  <c r="AW218" i="72"/>
  <c r="AW218" i="70"/>
  <c r="AW218" i="73"/>
  <c r="AW218" i="74"/>
  <c r="AW211" i="71"/>
  <c r="AW211" i="75"/>
  <c r="AW211" i="69"/>
  <c r="AW211" i="68"/>
  <c r="AW211" i="72"/>
  <c r="AW211" i="73"/>
  <c r="AW211" i="70"/>
  <c r="AW211" i="67"/>
  <c r="AW211" i="74"/>
  <c r="AW217" i="71"/>
  <c r="AW217" i="69"/>
  <c r="AW217" i="67"/>
  <c r="AW217" i="72"/>
  <c r="AW217" i="73"/>
  <c r="AW217" i="75"/>
  <c r="AW217" i="74"/>
  <c r="AW217" i="70"/>
  <c r="AW217" i="68"/>
  <c r="G210" i="75"/>
  <c r="G210" i="67"/>
  <c r="G210" i="72"/>
  <c r="G210" i="73"/>
  <c r="G210" i="71"/>
  <c r="G210" i="70"/>
  <c r="G210" i="69"/>
  <c r="G210" i="74"/>
  <c r="G210" i="68"/>
  <c r="AX192" i="63"/>
  <c r="AX191" i="63"/>
  <c r="AW218" i="88"/>
  <c r="AW217" i="88"/>
  <c r="AW211" i="88"/>
  <c r="AX197" i="63"/>
  <c r="AX198" i="63"/>
  <c r="AX212" i="88"/>
  <c r="H135" i="63"/>
  <c r="I130" i="63"/>
  <c r="I132" i="63" s="1"/>
  <c r="I133" i="63" s="1"/>
  <c r="I190" i="63" s="1"/>
  <c r="J129" i="63"/>
  <c r="J131" i="63" s="1"/>
  <c r="AQ41" i="81"/>
  <c r="M128" i="63" l="1"/>
  <c r="O128" i="63"/>
  <c r="AY212" i="75"/>
  <c r="AY212" i="67"/>
  <c r="AY212" i="70"/>
  <c r="AY212" i="71"/>
  <c r="AY212" i="72"/>
  <c r="AY212" i="73"/>
  <c r="AY212" i="69"/>
  <c r="AY212" i="68"/>
  <c r="AX211" i="71"/>
  <c r="AX211" i="67"/>
  <c r="AX211" i="69"/>
  <c r="AX211" i="68"/>
  <c r="AX211" i="72"/>
  <c r="AX211" i="70"/>
  <c r="AX211" i="73"/>
  <c r="AX211" i="74"/>
  <c r="AX211" i="75"/>
  <c r="AX218" i="71"/>
  <c r="AX218" i="73"/>
  <c r="AX218" i="69"/>
  <c r="AX218" i="68"/>
  <c r="AX218" i="70"/>
  <c r="AX218" i="75"/>
  <c r="AX218" i="74"/>
  <c r="AX218" i="72"/>
  <c r="AX218" i="67"/>
  <c r="AX217" i="71"/>
  <c r="AX217" i="70"/>
  <c r="AX217" i="72"/>
  <c r="AX217" i="74"/>
  <c r="AX217" i="73"/>
  <c r="AX217" i="68"/>
  <c r="AX217" i="75"/>
  <c r="AX217" i="67"/>
  <c r="AX217" i="69"/>
  <c r="H210" i="69"/>
  <c r="H210" i="71"/>
  <c r="H210" i="67"/>
  <c r="H210" i="70"/>
  <c r="H210" i="68"/>
  <c r="H210" i="74"/>
  <c r="H210" i="72"/>
  <c r="H210" i="75"/>
  <c r="H210" i="73"/>
  <c r="AY192" i="63"/>
  <c r="AY191" i="63"/>
  <c r="AX218" i="88"/>
  <c r="AX217" i="88"/>
  <c r="AX211" i="88"/>
  <c r="AY197" i="63"/>
  <c r="AY198" i="63"/>
  <c r="AY212" i="88"/>
  <c r="I135" i="63"/>
  <c r="AY194" i="63"/>
  <c r="J130" i="63"/>
  <c r="J132" i="63" s="1"/>
  <c r="J133" i="63" s="1"/>
  <c r="J190" i="63" s="1"/>
  <c r="K129" i="63"/>
  <c r="K131" i="63" s="1"/>
  <c r="AR41" i="81"/>
  <c r="P128" i="63" l="1"/>
  <c r="AY211" i="71"/>
  <c r="AY211" i="67"/>
  <c r="AY211" i="70"/>
  <c r="AY211" i="69"/>
  <c r="AY211" i="72"/>
  <c r="AY211" i="74"/>
  <c r="AY211" i="75"/>
  <c r="AY211" i="68"/>
  <c r="AY211" i="73"/>
  <c r="AZ212" i="68"/>
  <c r="AZ212" i="72"/>
  <c r="AZ212" i="70"/>
  <c r="AZ212" i="71"/>
  <c r="AZ212" i="75"/>
  <c r="AZ212" i="73"/>
  <c r="AZ212" i="69"/>
  <c r="AZ212" i="67"/>
  <c r="AY218" i="71"/>
  <c r="AY218" i="69"/>
  <c r="AY218" i="73"/>
  <c r="AY218" i="70"/>
  <c r="AY218" i="67"/>
  <c r="AY218" i="75"/>
  <c r="AY218" i="74"/>
  <c r="AY218" i="72"/>
  <c r="AY218" i="68"/>
  <c r="AY217" i="71"/>
  <c r="AY217" i="72"/>
  <c r="AY217" i="67"/>
  <c r="AY217" i="69"/>
  <c r="AY217" i="73"/>
  <c r="AY217" i="70"/>
  <c r="AY217" i="75"/>
  <c r="AY217" i="74"/>
  <c r="AY217" i="68"/>
  <c r="AY214" i="72"/>
  <c r="AY214" i="69"/>
  <c r="AY214" i="74"/>
  <c r="AY214" i="75"/>
  <c r="AY214" i="68"/>
  <c r="AY214" i="67"/>
  <c r="AY214" i="73"/>
  <c r="AY214" i="71"/>
  <c r="AY214" i="70"/>
  <c r="I210" i="71"/>
  <c r="I210" i="67"/>
  <c r="I210" i="75"/>
  <c r="I210" i="72"/>
  <c r="I210" i="70"/>
  <c r="I210" i="69"/>
  <c r="I210" i="73"/>
  <c r="I210" i="68"/>
  <c r="I210" i="74"/>
  <c r="AZ191" i="63"/>
  <c r="AZ192" i="63"/>
  <c r="AZ197" i="63"/>
  <c r="AZ198" i="63"/>
  <c r="AZ212" i="88"/>
  <c r="AY217" i="88"/>
  <c r="AY211" i="88"/>
  <c r="AY214" i="88"/>
  <c r="AY218" i="88"/>
  <c r="AZ194" i="63"/>
  <c r="J135" i="63"/>
  <c r="K130" i="63"/>
  <c r="K132" i="63" s="1"/>
  <c r="K133" i="63" s="1"/>
  <c r="K190" i="63" s="1"/>
  <c r="L129" i="63"/>
  <c r="L131" i="63" s="1"/>
  <c r="AS41" i="81"/>
  <c r="Q128" i="63" l="1"/>
  <c r="AZ211" i="71"/>
  <c r="AZ211" i="69"/>
  <c r="AZ211" i="72"/>
  <c r="AZ211" i="73"/>
  <c r="AZ211" i="75"/>
  <c r="AZ211" i="67"/>
  <c r="AZ211" i="70"/>
  <c r="AZ211" i="74"/>
  <c r="AZ211" i="68"/>
  <c r="AZ217" i="71"/>
  <c r="AZ217" i="74"/>
  <c r="AZ217" i="69"/>
  <c r="AZ217" i="73"/>
  <c r="AZ217" i="67"/>
  <c r="AZ217" i="75"/>
  <c r="AZ217" i="70"/>
  <c r="AZ217" i="68"/>
  <c r="AZ217" i="72"/>
  <c r="AZ214" i="73"/>
  <c r="AZ214" i="70"/>
  <c r="AZ214" i="68"/>
  <c r="AZ214" i="71"/>
  <c r="AZ214" i="75"/>
  <c r="AZ214" i="72"/>
  <c r="AZ214" i="69"/>
  <c r="AZ214" i="67"/>
  <c r="AZ214" i="74"/>
  <c r="BA212" i="70"/>
  <c r="BA212" i="69"/>
  <c r="BA212" i="67"/>
  <c r="BA212" i="71"/>
  <c r="BA212" i="73"/>
  <c r="BA212" i="75"/>
  <c r="BA212" i="68"/>
  <c r="BA212" i="72"/>
  <c r="AZ218" i="71"/>
  <c r="AZ218" i="72"/>
  <c r="AZ218" i="75"/>
  <c r="AZ218" i="74"/>
  <c r="AZ218" i="70"/>
  <c r="AZ218" i="67"/>
  <c r="AZ218" i="73"/>
  <c r="AZ218" i="69"/>
  <c r="AZ218" i="68"/>
  <c r="J210" i="71"/>
  <c r="J210" i="69"/>
  <c r="J210" i="72"/>
  <c r="J210" i="67"/>
  <c r="J210" i="75"/>
  <c r="J210" i="68"/>
  <c r="J210" i="70"/>
  <c r="J210" i="73"/>
  <c r="J210" i="74"/>
  <c r="BA191" i="63"/>
  <c r="BA192" i="63"/>
  <c r="AZ214" i="88"/>
  <c r="AZ211" i="88"/>
  <c r="BA197" i="63"/>
  <c r="BA198" i="63"/>
  <c r="BA212" i="88"/>
  <c r="AZ218" i="88"/>
  <c r="AZ217" i="88"/>
  <c r="K135" i="63"/>
  <c r="BA194" i="63"/>
  <c r="L130" i="63"/>
  <c r="L132" i="63" s="1"/>
  <c r="L133" i="63" s="1"/>
  <c r="L190" i="63" s="1"/>
  <c r="M129" i="63"/>
  <c r="M131" i="63" s="1"/>
  <c r="AT41" i="81"/>
  <c r="R128" i="63" l="1"/>
  <c r="BA214" i="70"/>
  <c r="BA214" i="75"/>
  <c r="BA214" i="69"/>
  <c r="BA214" i="68"/>
  <c r="BA214" i="73"/>
  <c r="BA214" i="72"/>
  <c r="BA214" i="71"/>
  <c r="BA214" i="74"/>
  <c r="BA214" i="67"/>
  <c r="BA218" i="71"/>
  <c r="BA218" i="74"/>
  <c r="BA218" i="68"/>
  <c r="BA218" i="75"/>
  <c r="BA218" i="69"/>
  <c r="BA218" i="73"/>
  <c r="BA218" i="70"/>
  <c r="BA218" i="67"/>
  <c r="BA218" i="72"/>
  <c r="BA211" i="71"/>
  <c r="BA211" i="67"/>
  <c r="BA211" i="75"/>
  <c r="BA211" i="73"/>
  <c r="BA211" i="74"/>
  <c r="BA211" i="72"/>
  <c r="BA211" i="68"/>
  <c r="BA211" i="70"/>
  <c r="BA211" i="69"/>
  <c r="BB212" i="67"/>
  <c r="BB212" i="68"/>
  <c r="BB212" i="72"/>
  <c r="BB212" i="71"/>
  <c r="BB212" i="73"/>
  <c r="BB212" i="70"/>
  <c r="BB212" i="75"/>
  <c r="BB212" i="69"/>
  <c r="BA217" i="71"/>
  <c r="BA217" i="68"/>
  <c r="BA217" i="69"/>
  <c r="BA217" i="73"/>
  <c r="BA217" i="72"/>
  <c r="BA217" i="67"/>
  <c r="BA217" i="70"/>
  <c r="BA217" i="74"/>
  <c r="BA217" i="75"/>
  <c r="K210" i="68"/>
  <c r="K210" i="73"/>
  <c r="K210" i="71"/>
  <c r="K210" i="70"/>
  <c r="K210" i="69"/>
  <c r="K210" i="75"/>
  <c r="K210" i="72"/>
  <c r="K210" i="67"/>
  <c r="K210" i="74"/>
  <c r="BB192" i="63"/>
  <c r="BB191" i="63"/>
  <c r="BA218" i="88"/>
  <c r="BA217" i="88"/>
  <c r="BA214" i="88"/>
  <c r="BA211" i="88"/>
  <c r="BB197" i="63"/>
  <c r="BB198" i="63"/>
  <c r="BB212" i="88"/>
  <c r="L135" i="63"/>
  <c r="BB195" i="63"/>
  <c r="BB194" i="63"/>
  <c r="M130" i="63"/>
  <c r="M132" i="63" s="1"/>
  <c r="M133" i="63" s="1"/>
  <c r="M190" i="63" s="1"/>
  <c r="N129" i="63"/>
  <c r="N131" i="63" s="1"/>
  <c r="AU41" i="81"/>
  <c r="S128" i="63" l="1"/>
  <c r="BB211" i="71"/>
  <c r="BB211" i="72"/>
  <c r="BB211" i="74"/>
  <c r="BB211" i="75"/>
  <c r="BB211" i="67"/>
  <c r="BB211" i="69"/>
  <c r="BB211" i="70"/>
  <c r="BB211" i="68"/>
  <c r="BB211" i="73"/>
  <c r="BB218" i="71"/>
  <c r="BB218" i="73"/>
  <c r="BB218" i="72"/>
  <c r="BB218" i="74"/>
  <c r="BB218" i="75"/>
  <c r="BB218" i="68"/>
  <c r="BB218" i="69"/>
  <c r="BB218" i="70"/>
  <c r="BB218" i="67"/>
  <c r="BB217" i="71"/>
  <c r="BB217" i="68"/>
  <c r="BB217" i="70"/>
  <c r="BB217" i="69"/>
  <c r="BB217" i="73"/>
  <c r="BB217" i="75"/>
  <c r="BB217" i="67"/>
  <c r="BB217" i="74"/>
  <c r="BB217" i="72"/>
  <c r="BB214" i="74"/>
  <c r="BB214" i="72"/>
  <c r="BB214" i="71"/>
  <c r="BB214" i="69"/>
  <c r="BB214" i="70"/>
  <c r="BB214" i="75"/>
  <c r="BB214" i="73"/>
  <c r="BB214" i="67"/>
  <c r="BB214" i="68"/>
  <c r="BB215" i="72"/>
  <c r="BB215" i="70"/>
  <c r="BB215" i="67"/>
  <c r="BB215" i="74"/>
  <c r="BB215" i="68"/>
  <c r="BB215" i="71"/>
  <c r="BB215" i="75"/>
  <c r="BB215" i="73"/>
  <c r="BB215" i="69"/>
  <c r="L210" i="67"/>
  <c r="L210" i="74"/>
  <c r="L210" i="70"/>
  <c r="L210" i="71"/>
  <c r="L210" i="72"/>
  <c r="L210" i="69"/>
  <c r="L210" i="75"/>
  <c r="L210" i="73"/>
  <c r="L210" i="68"/>
  <c r="BB214" i="88"/>
  <c r="BB218" i="88"/>
  <c r="BB215" i="88"/>
  <c r="BB217" i="88"/>
  <c r="BB211" i="88"/>
  <c r="M135" i="63"/>
  <c r="N130" i="63"/>
  <c r="N132" i="63" s="1"/>
  <c r="N133" i="63" s="1"/>
  <c r="N190" i="63" s="1"/>
  <c r="O129" i="63"/>
  <c r="O131" i="63" s="1"/>
  <c r="AV41" i="81"/>
  <c r="T128" i="63" l="1"/>
  <c r="M210" i="73"/>
  <c r="M210" i="68"/>
  <c r="M210" i="69"/>
  <c r="M210" i="74"/>
  <c r="M210" i="71"/>
  <c r="M210" i="75"/>
  <c r="M210" i="72"/>
  <c r="M210" i="70"/>
  <c r="M210" i="67"/>
  <c r="N135" i="63"/>
  <c r="O130" i="63"/>
  <c r="O132" i="63" s="1"/>
  <c r="O133" i="63" s="1"/>
  <c r="O190" i="63" s="1"/>
  <c r="P129" i="63"/>
  <c r="P131" i="63" s="1"/>
  <c r="AW41" i="81"/>
  <c r="U128" i="63" l="1"/>
  <c r="N210" i="74"/>
  <c r="N210" i="70"/>
  <c r="N210" i="73"/>
  <c r="N210" i="75"/>
  <c r="N210" i="68"/>
  <c r="N210" i="71"/>
  <c r="N210" i="67"/>
  <c r="N210" i="69"/>
  <c r="N210" i="72"/>
  <c r="O135" i="63"/>
  <c r="P130" i="63"/>
  <c r="P132" i="63" s="1"/>
  <c r="P133" i="63" s="1"/>
  <c r="P190" i="63" s="1"/>
  <c r="Q129" i="63"/>
  <c r="Q131" i="63" s="1"/>
  <c r="AX41" i="81"/>
  <c r="V128" i="63" l="1"/>
  <c r="O210" i="75"/>
  <c r="O210" i="67"/>
  <c r="O210" i="72"/>
  <c r="O210" i="70"/>
  <c r="O210" i="74"/>
  <c r="O210" i="73"/>
  <c r="O210" i="71"/>
  <c r="O210" i="68"/>
  <c r="O210" i="69"/>
  <c r="P135" i="63"/>
  <c r="Q130" i="63"/>
  <c r="Q132" i="63" s="1"/>
  <c r="Q133" i="63" s="1"/>
  <c r="Q190" i="63" s="1"/>
  <c r="R129" i="63"/>
  <c r="R131" i="63" s="1"/>
  <c r="AY41" i="81"/>
  <c r="W128" i="63" l="1"/>
  <c r="P210" i="69"/>
  <c r="P210" i="71"/>
  <c r="P210" i="72"/>
  <c r="P210" i="75"/>
  <c r="P210" i="68"/>
  <c r="P210" i="67"/>
  <c r="P210" i="70"/>
  <c r="P210" i="73"/>
  <c r="P210" i="74"/>
  <c r="Q135" i="63"/>
  <c r="R130" i="63"/>
  <c r="R132" i="63" s="1"/>
  <c r="R133" i="63" s="1"/>
  <c r="R190" i="63" s="1"/>
  <c r="S129" i="63"/>
  <c r="S131" i="63" s="1"/>
  <c r="AZ41" i="81"/>
  <c r="X128" i="63" l="1"/>
  <c r="Q210" i="71"/>
  <c r="Q210" i="74"/>
  <c r="Q210" i="70"/>
  <c r="Q210" i="69"/>
  <c r="Q210" i="67"/>
  <c r="Q210" i="75"/>
  <c r="Q210" i="73"/>
  <c r="Q210" i="72"/>
  <c r="Q210" i="68"/>
  <c r="R135" i="63"/>
  <c r="S130" i="63"/>
  <c r="S132" i="63" s="1"/>
  <c r="S133" i="63" s="1"/>
  <c r="S190" i="63" s="1"/>
  <c r="T129" i="63"/>
  <c r="T131" i="63" s="1"/>
  <c r="BA41" i="81"/>
  <c r="Y128" i="63" l="1"/>
  <c r="R210" i="69"/>
  <c r="R210" i="67"/>
  <c r="R210" i="72"/>
  <c r="R210" i="71"/>
  <c r="R210" i="73"/>
  <c r="R210" i="75"/>
  <c r="R210" i="70"/>
  <c r="R210" i="68"/>
  <c r="R210" i="74"/>
  <c r="S135" i="63"/>
  <c r="T130" i="63"/>
  <c r="T132" i="63" s="1"/>
  <c r="T133" i="63" s="1"/>
  <c r="T190" i="63" s="1"/>
  <c r="U129" i="63"/>
  <c r="U131" i="63" s="1"/>
  <c r="BB41" i="81"/>
  <c r="Z128" i="63" l="1"/>
  <c r="S210" i="68"/>
  <c r="S210" i="70"/>
  <c r="S210" i="67"/>
  <c r="S210" i="69"/>
  <c r="S210" i="75"/>
  <c r="S210" i="71"/>
  <c r="S210" i="73"/>
  <c r="S210" i="72"/>
  <c r="S210" i="74"/>
  <c r="T135" i="63"/>
  <c r="U130" i="63"/>
  <c r="U132" i="63" s="1"/>
  <c r="U133" i="63" s="1"/>
  <c r="U190" i="63" s="1"/>
  <c r="V129" i="63"/>
  <c r="V131" i="63" s="1"/>
  <c r="BC41" i="81"/>
  <c r="AA128" i="63" l="1"/>
  <c r="T210" i="71"/>
  <c r="T210" i="67"/>
  <c r="T210" i="73"/>
  <c r="T210" i="75"/>
  <c r="T210" i="74"/>
  <c r="T210" i="69"/>
  <c r="T210" i="70"/>
  <c r="T210" i="68"/>
  <c r="T210" i="72"/>
  <c r="U135" i="63"/>
  <c r="V130" i="63"/>
  <c r="V132" i="63" s="1"/>
  <c r="V133" i="63" s="1"/>
  <c r="V190" i="63" s="1"/>
  <c r="W129" i="63"/>
  <c r="W131" i="63" s="1"/>
  <c r="BD41" i="81"/>
  <c r="AB128" i="63" l="1"/>
  <c r="U210" i="73"/>
  <c r="U210" i="68"/>
  <c r="U210" i="69"/>
  <c r="U210" i="75"/>
  <c r="U210" i="74"/>
  <c r="U210" i="72"/>
  <c r="U210" i="71"/>
  <c r="U210" i="70"/>
  <c r="U210" i="67"/>
  <c r="V135" i="63"/>
  <c r="W130" i="63"/>
  <c r="W132" i="63" s="1"/>
  <c r="W133" i="63" s="1"/>
  <c r="W190" i="63" s="1"/>
  <c r="X129" i="63"/>
  <c r="X131" i="63" s="1"/>
  <c r="BE41" i="81"/>
  <c r="AC128" i="63" l="1"/>
  <c r="V210" i="70"/>
  <c r="V210" i="72"/>
  <c r="V210" i="73"/>
  <c r="V210" i="75"/>
  <c r="V210" i="74"/>
  <c r="V210" i="67"/>
  <c r="V210" i="69"/>
  <c r="V210" i="71"/>
  <c r="V210" i="68"/>
  <c r="W135" i="63"/>
  <c r="BF41" i="81"/>
  <c r="X130" i="63"/>
  <c r="X132" i="63" s="1"/>
  <c r="X133" i="63" s="1"/>
  <c r="X190" i="63" s="1"/>
  <c r="Y129" i="63"/>
  <c r="Y131" i="63" s="1"/>
  <c r="AD128" i="63" l="1"/>
  <c r="W210" i="67"/>
  <c r="W210" i="75"/>
  <c r="W210" i="68"/>
  <c r="W210" i="74"/>
  <c r="W210" i="72"/>
  <c r="W210" i="69"/>
  <c r="W210" i="71"/>
  <c r="W210" i="70"/>
  <c r="W210" i="73"/>
  <c r="BG41" i="81"/>
  <c r="BH41" i="81" s="1"/>
  <c r="BI41" i="81" s="1"/>
  <c r="BI42" i="81" s="1"/>
  <c r="X135" i="63"/>
  <c r="Y130" i="63"/>
  <c r="Y132" i="63" s="1"/>
  <c r="Y133" i="63" s="1"/>
  <c r="Y190" i="63" s="1"/>
  <c r="Z129" i="63"/>
  <c r="Z131" i="63" s="1"/>
  <c r="AE128" i="63" l="1"/>
  <c r="BB143" i="74"/>
  <c r="BB193" i="74" s="1"/>
  <c r="BB143" i="70"/>
  <c r="BB193" i="70" s="1"/>
  <c r="BB143" i="75"/>
  <c r="BB193" i="75" s="1"/>
  <c r="BB143" i="69"/>
  <c r="BB193" i="69" s="1"/>
  <c r="BB143" i="67"/>
  <c r="BB193" i="67" s="1"/>
  <c r="BB193" i="71"/>
  <c r="BB143" i="88"/>
  <c r="BB193" i="88" s="1"/>
  <c r="BB143" i="73"/>
  <c r="BB193" i="73" s="1"/>
  <c r="BB143" i="72"/>
  <c r="BB193" i="72" s="1"/>
  <c r="BB143" i="68"/>
  <c r="BB193" i="68" s="1"/>
  <c r="BB143" i="63"/>
  <c r="BB193" i="63" s="1"/>
  <c r="X210" i="69"/>
  <c r="X210" i="68"/>
  <c r="X210" i="74"/>
  <c r="X210" i="75"/>
  <c r="X210" i="73"/>
  <c r="X210" i="72"/>
  <c r="X210" i="70"/>
  <c r="X210" i="67"/>
  <c r="X210" i="71"/>
  <c r="Y135" i="63"/>
  <c r="Z130" i="63"/>
  <c r="Z132" i="63" s="1"/>
  <c r="Z133" i="63" s="1"/>
  <c r="Z190" i="63" s="1"/>
  <c r="AA129" i="63"/>
  <c r="AA131" i="63" s="1"/>
  <c r="BB213" i="88" l="1"/>
  <c r="AF128" i="63"/>
  <c r="BB213" i="71"/>
  <c r="BB213" i="73"/>
  <c r="BB213" i="67"/>
  <c r="BB213" i="69"/>
  <c r="BB213" i="75"/>
  <c r="BB213" i="68"/>
  <c r="BB213" i="70"/>
  <c r="BB213" i="72"/>
  <c r="BB213" i="74"/>
  <c r="Y210" i="71"/>
  <c r="Y210" i="69"/>
  <c r="Y210" i="75"/>
  <c r="Y210" i="73"/>
  <c r="Y210" i="68"/>
  <c r="Y210" i="70"/>
  <c r="Y210" i="74"/>
  <c r="Y210" i="72"/>
  <c r="Y210" i="67"/>
  <c r="Z135" i="63"/>
  <c r="AA130" i="63"/>
  <c r="AA132" i="63" s="1"/>
  <c r="AA133" i="63" s="1"/>
  <c r="AA190" i="63" s="1"/>
  <c r="AB129" i="63"/>
  <c r="AB131" i="63" s="1"/>
  <c r="AG128" i="63" l="1"/>
  <c r="Z210" i="71"/>
  <c r="Z210" i="72"/>
  <c r="Z210" i="69"/>
  <c r="Z210" i="68"/>
  <c r="Z210" i="67"/>
  <c r="Z210" i="73"/>
  <c r="Z210" i="70"/>
  <c r="Z210" i="74"/>
  <c r="Z210" i="75"/>
  <c r="AA135" i="63"/>
  <c r="AB130" i="63"/>
  <c r="AB132" i="63" s="1"/>
  <c r="AB133" i="63" s="1"/>
  <c r="AB190" i="63" s="1"/>
  <c r="AC129" i="63"/>
  <c r="AC131" i="63" s="1"/>
  <c r="AH128" i="63" l="1"/>
  <c r="AA210" i="68"/>
  <c r="AA210" i="71"/>
  <c r="AA210" i="74"/>
  <c r="AA210" i="69"/>
  <c r="AA210" i="75"/>
  <c r="AA210" i="72"/>
  <c r="AA210" i="67"/>
  <c r="AA210" i="73"/>
  <c r="AA210" i="70"/>
  <c r="AB135" i="63"/>
  <c r="AC130" i="63"/>
  <c r="AC132" i="63" s="1"/>
  <c r="AC133" i="63" s="1"/>
  <c r="AC190" i="63" s="1"/>
  <c r="AD129" i="63"/>
  <c r="AD131" i="63" s="1"/>
  <c r="AI128" i="63" l="1"/>
  <c r="AB210" i="73"/>
  <c r="AB210" i="67"/>
  <c r="AB210" i="70"/>
  <c r="AB210" i="68"/>
  <c r="AB210" i="69"/>
  <c r="AB210" i="71"/>
  <c r="AB210" i="75"/>
  <c r="AB210" i="72"/>
  <c r="AB210" i="74"/>
  <c r="AC135" i="63"/>
  <c r="AD130" i="63"/>
  <c r="AD132" i="63" s="1"/>
  <c r="AD133" i="63" s="1"/>
  <c r="AD190" i="63" s="1"/>
  <c r="AE129" i="63"/>
  <c r="AE131" i="63" s="1"/>
  <c r="AJ128" i="63" l="1"/>
  <c r="AC210" i="68"/>
  <c r="AC210" i="73"/>
  <c r="AC210" i="69"/>
  <c r="AC210" i="75"/>
  <c r="AC210" i="67"/>
  <c r="AC210" i="72"/>
  <c r="AC210" i="71"/>
  <c r="AC210" i="70"/>
  <c r="AC210" i="74"/>
  <c r="AD135" i="63"/>
  <c r="AE130" i="63"/>
  <c r="AE132" i="63" s="1"/>
  <c r="AE133" i="63" s="1"/>
  <c r="AE190" i="63" s="1"/>
  <c r="AF129" i="63"/>
  <c r="AF131" i="63" s="1"/>
  <c r="AK128" i="63" l="1"/>
  <c r="AD210" i="75"/>
  <c r="AD210" i="68"/>
  <c r="AD210" i="70"/>
  <c r="AD210" i="73"/>
  <c r="AD210" i="74"/>
  <c r="AD210" i="69"/>
  <c r="AD210" i="67"/>
  <c r="AD210" i="71"/>
  <c r="AD210" i="72"/>
  <c r="AE135" i="63"/>
  <c r="AF130" i="63"/>
  <c r="AF132" i="63" s="1"/>
  <c r="AF133" i="63" s="1"/>
  <c r="AF190" i="63" s="1"/>
  <c r="AG129" i="63"/>
  <c r="AG131" i="63" s="1"/>
  <c r="AL128" i="63" l="1"/>
  <c r="AE210" i="75"/>
  <c r="AE210" i="67"/>
  <c r="AE210" i="73"/>
  <c r="AE210" i="70"/>
  <c r="AE210" i="74"/>
  <c r="AE210" i="72"/>
  <c r="AE210" i="69"/>
  <c r="AE210" i="71"/>
  <c r="AE210" i="68"/>
  <c r="AF135" i="63"/>
  <c r="AG130" i="63"/>
  <c r="AG132" i="63" s="1"/>
  <c r="AG133" i="63" s="1"/>
  <c r="AG190" i="63" s="1"/>
  <c r="AH129" i="63"/>
  <c r="AH131" i="63" s="1"/>
  <c r="AM128" i="63" l="1"/>
  <c r="AF210" i="71"/>
  <c r="AF210" i="69"/>
  <c r="AF210" i="68"/>
  <c r="AF210" i="67"/>
  <c r="AF210" i="70"/>
  <c r="AF210" i="72"/>
  <c r="AF210" i="75"/>
  <c r="AF210" i="74"/>
  <c r="AF210" i="73"/>
  <c r="AG135" i="63"/>
  <c r="AH130" i="63"/>
  <c r="AH132" i="63" s="1"/>
  <c r="AH133" i="63" s="1"/>
  <c r="AH190" i="63" s="1"/>
  <c r="AI129" i="63"/>
  <c r="AI131" i="63" s="1"/>
  <c r="AN128" i="63" l="1"/>
  <c r="AG210" i="71"/>
  <c r="AG210" i="70"/>
  <c r="AG210" i="69"/>
  <c r="AG210" i="73"/>
  <c r="AG210" i="75"/>
  <c r="AG210" i="68"/>
  <c r="AG210" i="74"/>
  <c r="AG210" i="67"/>
  <c r="AG210" i="72"/>
  <c r="AH135" i="63"/>
  <c r="AI130" i="63"/>
  <c r="AI132" i="63" s="1"/>
  <c r="AI133" i="63" s="1"/>
  <c r="AI190" i="63" s="1"/>
  <c r="AJ129" i="63"/>
  <c r="AJ131" i="63" s="1"/>
  <c r="AO128" i="63" l="1"/>
  <c r="AH210" i="72"/>
  <c r="AH210" i="71"/>
  <c r="AH210" i="69"/>
  <c r="AH210" i="67"/>
  <c r="AH210" i="68"/>
  <c r="AH210" i="70"/>
  <c r="AH210" i="74"/>
  <c r="AH210" i="73"/>
  <c r="AH210" i="75"/>
  <c r="AI135" i="63"/>
  <c r="AJ130" i="63"/>
  <c r="AJ132" i="63" s="1"/>
  <c r="AJ133" i="63" s="1"/>
  <c r="AJ190" i="63" s="1"/>
  <c r="AK129" i="63"/>
  <c r="AK131" i="63" s="1"/>
  <c r="AP128" i="63" l="1"/>
  <c r="AI210" i="68"/>
  <c r="AI210" i="72"/>
  <c r="AI210" i="71"/>
  <c r="AI210" i="70"/>
  <c r="AI210" i="73"/>
  <c r="AI210" i="75"/>
  <c r="AI210" i="69"/>
  <c r="AI210" i="74"/>
  <c r="AI210" i="67"/>
  <c r="AJ135" i="63"/>
  <c r="AK130" i="63"/>
  <c r="AK132" i="63" s="1"/>
  <c r="AK133" i="63" s="1"/>
  <c r="AK190" i="63" s="1"/>
  <c r="AL129" i="63"/>
  <c r="AL131" i="63" s="1"/>
  <c r="AQ128" i="63" l="1"/>
  <c r="AJ210" i="71"/>
  <c r="AJ210" i="72"/>
  <c r="AJ210" i="70"/>
  <c r="AJ210" i="74"/>
  <c r="AJ210" i="73"/>
  <c r="AJ210" i="68"/>
  <c r="AJ210" i="75"/>
  <c r="AJ210" i="67"/>
  <c r="AJ210" i="69"/>
  <c r="AK135" i="63"/>
  <c r="AL130" i="63"/>
  <c r="AL132" i="63" s="1"/>
  <c r="AL133" i="63" s="1"/>
  <c r="AL190" i="63" s="1"/>
  <c r="AM129" i="63"/>
  <c r="AM131" i="63" s="1"/>
  <c r="AR128" i="63" l="1"/>
  <c r="AK210" i="71"/>
  <c r="AK210" i="67"/>
  <c r="AK210" i="70"/>
  <c r="AK210" i="73"/>
  <c r="AK210" i="75"/>
  <c r="AK210" i="69"/>
  <c r="AK210" i="74"/>
  <c r="AK210" i="68"/>
  <c r="AK210" i="72"/>
  <c r="AL135" i="63"/>
  <c r="AM130" i="63"/>
  <c r="AM132" i="63" s="1"/>
  <c r="AM133" i="63" s="1"/>
  <c r="AM190" i="63" s="1"/>
  <c r="AN129" i="63"/>
  <c r="AN131" i="63" s="1"/>
  <c r="AS128" i="63" l="1"/>
  <c r="AL210" i="71"/>
  <c r="AL210" i="67"/>
  <c r="AL210" i="70"/>
  <c r="AL210" i="69"/>
  <c r="AL210" i="74"/>
  <c r="AL210" i="73"/>
  <c r="AL210" i="75"/>
  <c r="AL210" i="72"/>
  <c r="AL210" i="68"/>
  <c r="AM135" i="63"/>
  <c r="AN130" i="63"/>
  <c r="AN132" i="63" s="1"/>
  <c r="AN133" i="63" s="1"/>
  <c r="AN190" i="63" s="1"/>
  <c r="AO129" i="63"/>
  <c r="AO131" i="63" s="1"/>
  <c r="AT128" i="63" l="1"/>
  <c r="AM210" i="71"/>
  <c r="AM210" i="74"/>
  <c r="AM210" i="73"/>
  <c r="AM210" i="69"/>
  <c r="AM210" i="68"/>
  <c r="AM210" i="72"/>
  <c r="AM210" i="70"/>
  <c r="AM210" i="75"/>
  <c r="AM210" i="67"/>
  <c r="AN135" i="63"/>
  <c r="AO130" i="63"/>
  <c r="AO132" i="63" s="1"/>
  <c r="AO133" i="63" s="1"/>
  <c r="AO190" i="63" s="1"/>
  <c r="AP129" i="63"/>
  <c r="AP131" i="63" s="1"/>
  <c r="AU128" i="63" l="1"/>
  <c r="AN210" i="71"/>
  <c r="AN210" i="70"/>
  <c r="AN210" i="69"/>
  <c r="AN210" i="75"/>
  <c r="AN210" i="74"/>
  <c r="AN210" i="73"/>
  <c r="AN210" i="72"/>
  <c r="AN210" i="68"/>
  <c r="AN210" i="67"/>
  <c r="AO135" i="63"/>
  <c r="AP130" i="63"/>
  <c r="AP132" i="63" s="1"/>
  <c r="AP133" i="63" s="1"/>
  <c r="AP190" i="63" s="1"/>
  <c r="AQ129" i="63"/>
  <c r="AQ131" i="63" s="1"/>
  <c r="AV128" i="63" l="1"/>
  <c r="AO210" i="71"/>
  <c r="AO210" i="69"/>
  <c r="AO210" i="73"/>
  <c r="AO210" i="68"/>
  <c r="AO210" i="70"/>
  <c r="AO210" i="67"/>
  <c r="AO210" i="72"/>
  <c r="AO210" i="74"/>
  <c r="AO210" i="75"/>
  <c r="AP135" i="63"/>
  <c r="AQ130" i="63"/>
  <c r="AQ132" i="63" s="1"/>
  <c r="AQ133" i="63" s="1"/>
  <c r="AQ190" i="63" s="1"/>
  <c r="AR129" i="63"/>
  <c r="AR131" i="63" s="1"/>
  <c r="AW128" i="63" l="1"/>
  <c r="AX128" i="63"/>
  <c r="AP210" i="71"/>
  <c r="AP210" i="70"/>
  <c r="AP210" i="67"/>
  <c r="AP210" i="69"/>
  <c r="AP210" i="68"/>
  <c r="AP210" i="74"/>
  <c r="AP210" i="72"/>
  <c r="AP210" i="75"/>
  <c r="AP210" i="73"/>
  <c r="AQ135" i="63"/>
  <c r="AR130" i="63"/>
  <c r="AR132" i="63" s="1"/>
  <c r="AR133" i="63" s="1"/>
  <c r="AR190" i="63" s="1"/>
  <c r="AS129" i="63"/>
  <c r="AS131" i="63" s="1"/>
  <c r="AQ210" i="71" l="1"/>
  <c r="AQ210" i="68"/>
  <c r="AQ210" i="67"/>
  <c r="AQ210" i="72"/>
  <c r="AQ210" i="69"/>
  <c r="AQ210" i="75"/>
  <c r="AQ210" i="74"/>
  <c r="AQ210" i="70"/>
  <c r="AQ210" i="73"/>
  <c r="AR135" i="63"/>
  <c r="AS130" i="63"/>
  <c r="AS132" i="63" s="1"/>
  <c r="AS133" i="63" s="1"/>
  <c r="AS190" i="63" s="1"/>
  <c r="AT129" i="63"/>
  <c r="AT131" i="63" s="1"/>
  <c r="AR210" i="71" l="1"/>
  <c r="AR210" i="73"/>
  <c r="AR210" i="72"/>
  <c r="AR210" i="70"/>
  <c r="AR210" i="68"/>
  <c r="AR210" i="67"/>
  <c r="AR210" i="74"/>
  <c r="AR210" i="69"/>
  <c r="AR210" i="75"/>
  <c r="AS135" i="63"/>
  <c r="AT130" i="63"/>
  <c r="AT132" i="63" s="1"/>
  <c r="AT133" i="63" s="1"/>
  <c r="AT190" i="63" s="1"/>
  <c r="AU129" i="63"/>
  <c r="AU131" i="63" s="1"/>
  <c r="AS210" i="71" l="1"/>
  <c r="AS210" i="72"/>
  <c r="AS210" i="68"/>
  <c r="AS210" i="67"/>
  <c r="AS210" i="73"/>
  <c r="AS210" i="70"/>
  <c r="AS210" i="69"/>
  <c r="AS210" i="75"/>
  <c r="AS210" i="74"/>
  <c r="AT135" i="63"/>
  <c r="AU130" i="63"/>
  <c r="AU132" i="63" s="1"/>
  <c r="AU133" i="63" s="1"/>
  <c r="AU190" i="63" s="1"/>
  <c r="AV129" i="63"/>
  <c r="AV131" i="63" s="1"/>
  <c r="AT210" i="71" l="1"/>
  <c r="AT210" i="74"/>
  <c r="AT210" i="73"/>
  <c r="AT210" i="69"/>
  <c r="AT210" i="68"/>
  <c r="AT210" i="70"/>
  <c r="AT210" i="67"/>
  <c r="AT210" i="75"/>
  <c r="AT210" i="72"/>
  <c r="AU135" i="63"/>
  <c r="AV130" i="63"/>
  <c r="AV132" i="63" s="1"/>
  <c r="AV133" i="63" s="1"/>
  <c r="AV190" i="63" s="1"/>
  <c r="AW129" i="63"/>
  <c r="AW131" i="63" s="1"/>
  <c r="AW130" i="63" s="1"/>
  <c r="AW132" i="63" s="1"/>
  <c r="AW133" i="63" s="1"/>
  <c r="AW190" i="63" s="1"/>
  <c r="AU210" i="71" l="1"/>
  <c r="AU210" i="69"/>
  <c r="AU210" i="75"/>
  <c r="AU210" i="72"/>
  <c r="AU210" i="67"/>
  <c r="AU210" i="73"/>
  <c r="AU210" i="70"/>
  <c r="AU210" i="68"/>
  <c r="AU210" i="74"/>
  <c r="AV135" i="63"/>
  <c r="AW135" i="63"/>
  <c r="AW210" i="71" l="1"/>
  <c r="AW210" i="74"/>
  <c r="AW210" i="68"/>
  <c r="AW210" i="69"/>
  <c r="AW210" i="73"/>
  <c r="AW210" i="67"/>
  <c r="AW210" i="75"/>
  <c r="AW210" i="72"/>
  <c r="AW210" i="70"/>
  <c r="AV210" i="71"/>
  <c r="AV210" i="68"/>
  <c r="AV210" i="70"/>
  <c r="AV210" i="67"/>
  <c r="AV210" i="74"/>
  <c r="AV210" i="72"/>
  <c r="AV210" i="73"/>
  <c r="AV210" i="69"/>
  <c r="AV210" i="75"/>
  <c r="AX129" i="63" l="1"/>
  <c r="AX131" i="63" l="1"/>
  <c r="AX130" i="63" l="1"/>
  <c r="AX132" i="63" s="1"/>
  <c r="AX133" i="63" s="1"/>
  <c r="AX190" i="63" s="1"/>
  <c r="AY129" i="63"/>
  <c r="AX135" i="63" l="1"/>
  <c r="AY131" i="63"/>
  <c r="AX210" i="71" l="1"/>
  <c r="AX210" i="73"/>
  <c r="AX210" i="69"/>
  <c r="AX210" i="67"/>
  <c r="AX210" i="74"/>
  <c r="AX210" i="72"/>
  <c r="AX210" i="68"/>
  <c r="AX210" i="75"/>
  <c r="AX210" i="70"/>
  <c r="AY130" i="63"/>
  <c r="AY132" i="63" s="1"/>
  <c r="AY133" i="63" s="1"/>
  <c r="AY190" i="63" s="1"/>
  <c r="AZ129" i="63"/>
  <c r="AY135" i="63" l="1"/>
  <c r="AZ131" i="63"/>
  <c r="AY210" i="71" l="1"/>
  <c r="AY210" i="68"/>
  <c r="AY210" i="75"/>
  <c r="AY210" i="70"/>
  <c r="AY210" i="74"/>
  <c r="AY210" i="69"/>
  <c r="AY210" i="72"/>
  <c r="AY210" i="73"/>
  <c r="AY210" i="67"/>
  <c r="AZ130" i="63"/>
  <c r="AZ132" i="63" s="1"/>
  <c r="AZ133" i="63" s="1"/>
  <c r="AZ190" i="63" s="1"/>
  <c r="BA129" i="63"/>
  <c r="AZ135" i="63" l="1"/>
  <c r="BA131" i="63"/>
  <c r="AZ210" i="71" l="1"/>
  <c r="AZ210" i="68"/>
  <c r="AZ210" i="73"/>
  <c r="AZ210" i="70"/>
  <c r="AZ210" i="67"/>
  <c r="AZ210" i="75"/>
  <c r="AZ210" i="69"/>
  <c r="AZ210" i="74"/>
  <c r="AZ210" i="72"/>
  <c r="BA130" i="63"/>
  <c r="BA132" i="63" s="1"/>
  <c r="BA133" i="63" s="1"/>
  <c r="BA190" i="63" s="1"/>
  <c r="BB129" i="63"/>
  <c r="BA135" i="63" l="1"/>
  <c r="BB131" i="63"/>
  <c r="BB130" i="63" s="1"/>
  <c r="BB132" i="63" s="1"/>
  <c r="BB133" i="63" s="1"/>
  <c r="BB190" i="63" s="1"/>
  <c r="BA210" i="71" l="1"/>
  <c r="BA210" i="74"/>
  <c r="BA210" i="69"/>
  <c r="BA210" i="73"/>
  <c r="BA210" i="67"/>
  <c r="BA210" i="72"/>
  <c r="BA210" i="75"/>
  <c r="BA210" i="70"/>
  <c r="BA210" i="68"/>
  <c r="BB135" i="63"/>
  <c r="BB210" i="71" l="1"/>
  <c r="BB210" i="68"/>
  <c r="BB210" i="72"/>
  <c r="BB210" i="69"/>
  <c r="BB210" i="67"/>
  <c r="BB210" i="70"/>
  <c r="BB210" i="73"/>
  <c r="BB210" i="74"/>
  <c r="BB210" i="75"/>
  <c r="E211" i="88" l="1"/>
  <c r="E210" i="73" l="1"/>
  <c r="E210" i="69"/>
  <c r="E210" i="68"/>
  <c r="E210" i="67"/>
  <c r="E210" i="74"/>
  <c r="E210" i="71"/>
  <c r="E210" i="72"/>
  <c r="E210" i="75"/>
  <c r="E210" i="70"/>
  <c r="E210" i="88"/>
  <c r="L44" i="81" l="1"/>
  <c r="E172" i="74" s="1"/>
  <c r="E194" i="74" s="1"/>
  <c r="E172" i="69" l="1"/>
  <c r="E194" i="69" s="1"/>
  <c r="E172" i="88"/>
  <c r="E194" i="88" s="1"/>
  <c r="E172" i="63"/>
  <c r="E194" i="63" s="1"/>
  <c r="E172" i="71"/>
  <c r="E194" i="71" s="1"/>
  <c r="E172" i="68"/>
  <c r="E194" i="68" s="1"/>
  <c r="E172" i="67"/>
  <c r="E194" i="67" s="1"/>
  <c r="E172" i="73"/>
  <c r="E194" i="73" s="1"/>
  <c r="E172" i="72"/>
  <c r="E194" i="72" s="1"/>
  <c r="E172" i="75"/>
  <c r="E194" i="75" s="1"/>
  <c r="E172" i="70"/>
  <c r="E194" i="70" s="1"/>
  <c r="E214" i="74" l="1"/>
  <c r="E214" i="68"/>
  <c r="E214" i="69"/>
  <c r="E214" i="71"/>
  <c r="E214" i="72"/>
  <c r="E214" i="67"/>
  <c r="E214" i="70"/>
  <c r="E214" i="75"/>
  <c r="E214" i="73"/>
  <c r="E214" i="88"/>
  <c r="BC44" i="81"/>
  <c r="AZ44" i="81"/>
  <c r="AS172" i="75"/>
  <c r="AS194" i="75" s="1"/>
  <c r="BE44" i="81"/>
  <c r="AX172" i="74" s="1"/>
  <c r="AX194" i="74" s="1"/>
  <c r="BA44" i="81"/>
  <c r="AT172" i="74" s="1"/>
  <c r="AT194" i="74" s="1"/>
  <c r="BD44" i="81"/>
  <c r="AW172" i="74" s="1"/>
  <c r="AW194" i="74" s="1"/>
  <c r="AS46" i="81"/>
  <c r="AL176" i="74" s="1"/>
  <c r="AX44" i="81"/>
  <c r="AQ172" i="74" s="1"/>
  <c r="AQ194" i="74" s="1"/>
  <c r="AQ172" i="63"/>
  <c r="AQ194" i="63" s="1"/>
  <c r="BC42" i="81"/>
  <c r="AV143" i="74" s="1"/>
  <c r="AV193" i="74" s="1"/>
  <c r="AV143" i="73"/>
  <c r="AV193" i="73" s="1"/>
  <c r="AL44" i="81"/>
  <c r="AE172" i="71" s="1"/>
  <c r="AE194" i="71" s="1"/>
  <c r="AT172" i="71" l="1"/>
  <c r="AT194" i="71" s="1"/>
  <c r="AQ172" i="88"/>
  <c r="AQ194" i="88" s="1"/>
  <c r="AQ214" i="88" s="1"/>
  <c r="AS172" i="68"/>
  <c r="AS194" i="68" s="1"/>
  <c r="AS172" i="74"/>
  <c r="AS194" i="74" s="1"/>
  <c r="AQ214" i="74"/>
  <c r="AQ172" i="72"/>
  <c r="AQ194" i="72" s="1"/>
  <c r="AE172" i="75"/>
  <c r="AE194" i="75" s="1"/>
  <c r="AV172" i="73"/>
  <c r="AV194" i="73" s="1"/>
  <c r="AV172" i="74"/>
  <c r="AV194" i="74" s="1"/>
  <c r="AE172" i="68"/>
  <c r="AE194" i="68" s="1"/>
  <c r="AE172" i="74"/>
  <c r="AE194" i="74" s="1"/>
  <c r="AW172" i="70"/>
  <c r="AW194" i="70" s="1"/>
  <c r="AW172" i="73"/>
  <c r="AW194" i="73" s="1"/>
  <c r="AW172" i="67"/>
  <c r="AW194" i="67" s="1"/>
  <c r="AW172" i="69"/>
  <c r="AW194" i="69" s="1"/>
  <c r="AW172" i="75"/>
  <c r="AW194" i="75" s="1"/>
  <c r="AW172" i="68"/>
  <c r="AW194" i="68" s="1"/>
  <c r="AW172" i="72"/>
  <c r="AW194" i="72" s="1"/>
  <c r="AW172" i="63"/>
  <c r="AW194" i="63" s="1"/>
  <c r="AW172" i="71"/>
  <c r="AW194" i="71" s="1"/>
  <c r="AW172" i="88"/>
  <c r="AW194" i="88" s="1"/>
  <c r="AV143" i="69"/>
  <c r="AV193" i="69" s="1"/>
  <c r="AV143" i="67"/>
  <c r="AV193" i="67" s="1"/>
  <c r="AV193" i="71"/>
  <c r="AV143" i="88"/>
  <c r="AV193" i="88" s="1"/>
  <c r="AV143" i="63"/>
  <c r="AV193" i="63" s="1"/>
  <c r="AV143" i="68"/>
  <c r="AV193" i="68" s="1"/>
  <c r="AV143" i="70"/>
  <c r="AV193" i="70" s="1"/>
  <c r="AV143" i="72"/>
  <c r="AV193" i="72" s="1"/>
  <c r="AQ172" i="75"/>
  <c r="AQ194" i="75" s="1"/>
  <c r="AQ172" i="68"/>
  <c r="AQ194" i="68" s="1"/>
  <c r="AQ172" i="67"/>
  <c r="AQ194" i="67" s="1"/>
  <c r="AQ172" i="71"/>
  <c r="AQ194" i="71" s="1"/>
  <c r="AQ172" i="70"/>
  <c r="AQ194" i="70" s="1"/>
  <c r="AQ172" i="73"/>
  <c r="AQ194" i="73" s="1"/>
  <c r="AQ172" i="69"/>
  <c r="AQ194" i="69" s="1"/>
  <c r="AL176" i="70"/>
  <c r="AL176" i="71"/>
  <c r="AL176" i="68"/>
  <c r="AL195" i="68" s="1"/>
  <c r="AL176" i="67"/>
  <c r="AL195" i="67" s="1"/>
  <c r="AL176" i="69"/>
  <c r="AL176" i="75"/>
  <c r="AL176" i="72"/>
  <c r="AL176" i="63"/>
  <c r="AL195" i="63" s="1"/>
  <c r="AL176" i="88"/>
  <c r="AL195" i="88" s="1"/>
  <c r="AL176" i="73"/>
  <c r="AV143" i="75"/>
  <c r="AV193" i="75" s="1"/>
  <c r="AE172" i="70"/>
  <c r="AE194" i="70" s="1"/>
  <c r="AE172" i="69"/>
  <c r="AE194" i="69" s="1"/>
  <c r="AE172" i="67"/>
  <c r="AE194" i="67" s="1"/>
  <c r="AE172" i="63"/>
  <c r="AE194" i="63" s="1"/>
  <c r="AE172" i="72"/>
  <c r="AE194" i="72" s="1"/>
  <c r="AE172" i="88"/>
  <c r="AE194" i="88" s="1"/>
  <c r="AE172" i="73"/>
  <c r="AE194" i="73" s="1"/>
  <c r="AX172" i="73"/>
  <c r="AX194" i="73" s="1"/>
  <c r="AX172" i="63"/>
  <c r="AX194" i="63" s="1"/>
  <c r="AX172" i="70"/>
  <c r="AX194" i="70" s="1"/>
  <c r="AX172" i="67"/>
  <c r="AX194" i="67" s="1"/>
  <c r="AX172" i="88"/>
  <c r="AX194" i="88" s="1"/>
  <c r="AX172" i="68"/>
  <c r="AX194" i="68" s="1"/>
  <c r="AX172" i="71"/>
  <c r="AX194" i="71" s="1"/>
  <c r="AX172" i="75"/>
  <c r="AX194" i="75" s="1"/>
  <c r="AX172" i="69"/>
  <c r="AX194" i="69" s="1"/>
  <c r="AX172" i="72"/>
  <c r="AX194" i="72" s="1"/>
  <c r="AT172" i="70"/>
  <c r="AT194" i="70" s="1"/>
  <c r="AT172" i="69"/>
  <c r="AT194" i="69" s="1"/>
  <c r="AT172" i="63"/>
  <c r="AT194" i="63" s="1"/>
  <c r="AT172" i="75"/>
  <c r="AT194" i="75" s="1"/>
  <c r="AT172" i="73"/>
  <c r="AT194" i="73" s="1"/>
  <c r="AT172" i="68"/>
  <c r="AT194" i="68" s="1"/>
  <c r="AT172" i="72"/>
  <c r="AT194" i="72" s="1"/>
  <c r="AT172" i="67"/>
  <c r="AT194" i="67" s="1"/>
  <c r="AT172" i="88"/>
  <c r="AT194" i="88" s="1"/>
  <c r="AS172" i="71"/>
  <c r="AS194" i="71" s="1"/>
  <c r="AS172" i="69"/>
  <c r="AS194" i="69" s="1"/>
  <c r="AS172" i="73"/>
  <c r="AS194" i="73" s="1"/>
  <c r="AS172" i="88"/>
  <c r="AS194" i="88" s="1"/>
  <c r="AS172" i="63"/>
  <c r="AS194" i="63" s="1"/>
  <c r="AS172" i="72"/>
  <c r="AS194" i="72" s="1"/>
  <c r="AV172" i="75"/>
  <c r="AV194" i="75" s="1"/>
  <c r="AV172" i="68"/>
  <c r="AV194" i="68" s="1"/>
  <c r="AV172" i="88"/>
  <c r="AV194" i="88" s="1"/>
  <c r="AV172" i="72"/>
  <c r="AV194" i="72" s="1"/>
  <c r="AV172" i="67"/>
  <c r="AV194" i="67" s="1"/>
  <c r="AV172" i="63"/>
  <c r="AV194" i="63" s="1"/>
  <c r="AV172" i="70"/>
  <c r="AV194" i="70" s="1"/>
  <c r="AV172" i="69"/>
  <c r="AV194" i="69" s="1"/>
  <c r="AV172" i="71"/>
  <c r="AV194" i="71" s="1"/>
  <c r="AS172" i="67"/>
  <c r="AS194" i="67" s="1"/>
  <c r="AS172" i="70"/>
  <c r="AS194" i="70" s="1"/>
  <c r="AO44" i="81"/>
  <c r="AH172" i="74" s="1"/>
  <c r="AH194" i="74" s="1"/>
  <c r="AH172" i="69"/>
  <c r="AH194" i="69" s="1"/>
  <c r="AU44" i="81"/>
  <c r="AN172" i="74" s="1"/>
  <c r="AN194" i="74" s="1"/>
  <c r="AM44" i="81"/>
  <c r="AF172" i="74" s="1"/>
  <c r="AF194" i="74" s="1"/>
  <c r="AR44" i="81"/>
  <c r="AK172" i="74" s="1"/>
  <c r="AK194" i="74" s="1"/>
  <c r="BC46" i="81"/>
  <c r="AV176" i="74" s="1"/>
  <c r="AV176" i="69"/>
  <c r="AS44" i="81"/>
  <c r="BB44" i="81"/>
  <c r="AU172" i="74" s="1"/>
  <c r="AU194" i="74" s="1"/>
  <c r="AU172" i="67"/>
  <c r="AU194" i="67" s="1"/>
  <c r="AT44" i="81"/>
  <c r="AS214" i="75" l="1"/>
  <c r="AL215" i="74"/>
  <c r="AT214" i="74"/>
  <c r="AE214" i="71"/>
  <c r="AW214" i="74"/>
  <c r="AV213" i="73"/>
  <c r="AX214" i="74"/>
  <c r="AF172" i="67"/>
  <c r="AF194" i="67" s="1"/>
  <c r="AK172" i="88"/>
  <c r="AK194" i="88" s="1"/>
  <c r="AV214" i="69"/>
  <c r="AS214" i="72"/>
  <c r="AT214" i="72"/>
  <c r="AX214" i="69"/>
  <c r="AX214" i="73"/>
  <c r="AV213" i="75"/>
  <c r="AL215" i="68"/>
  <c r="AQ214" i="68"/>
  <c r="AV213" i="67"/>
  <c r="AW214" i="69"/>
  <c r="AE214" i="68"/>
  <c r="AS214" i="74"/>
  <c r="AT214" i="68"/>
  <c r="AX214" i="75"/>
  <c r="AE214" i="73"/>
  <c r="AL215" i="73"/>
  <c r="AL215" i="71"/>
  <c r="AQ214" i="75"/>
  <c r="AV213" i="69"/>
  <c r="AW214" i="67"/>
  <c r="AV213" i="74"/>
  <c r="AS214" i="68"/>
  <c r="AT214" i="73"/>
  <c r="AX214" i="71"/>
  <c r="AL215" i="70"/>
  <c r="AV213" i="72"/>
  <c r="AW214" i="73"/>
  <c r="AV214" i="74"/>
  <c r="AV214" i="67"/>
  <c r="AT214" i="75"/>
  <c r="AX214" i="68"/>
  <c r="AE214" i="72"/>
  <c r="AQ214" i="69"/>
  <c r="AV213" i="70"/>
  <c r="AW214" i="71"/>
  <c r="AW214" i="70"/>
  <c r="AV214" i="73"/>
  <c r="AV214" i="72"/>
  <c r="AS214" i="69"/>
  <c r="AL215" i="72"/>
  <c r="AQ214" i="73"/>
  <c r="AV213" i="68"/>
  <c r="AE214" i="75"/>
  <c r="AS214" i="73"/>
  <c r="AS214" i="70"/>
  <c r="AS214" i="71"/>
  <c r="AT214" i="69"/>
  <c r="AX214" i="67"/>
  <c r="AE214" i="67"/>
  <c r="AL215" i="75"/>
  <c r="AQ214" i="70"/>
  <c r="AW214" i="72"/>
  <c r="AQ214" i="72"/>
  <c r="AT214" i="71"/>
  <c r="AL172" i="70"/>
  <c r="AL194" i="70" s="1"/>
  <c r="AL172" i="74"/>
  <c r="AL194" i="74" s="1"/>
  <c r="AS214" i="67"/>
  <c r="AT214" i="70"/>
  <c r="AX214" i="70"/>
  <c r="AE214" i="69"/>
  <c r="AL215" i="69"/>
  <c r="AQ214" i="71"/>
  <c r="AW214" i="68"/>
  <c r="AV214" i="70"/>
  <c r="AV214" i="68"/>
  <c r="AM172" i="75"/>
  <c r="AM194" i="75" s="1"/>
  <c r="AM172" i="74"/>
  <c r="AM194" i="74" s="1"/>
  <c r="AV214" i="71"/>
  <c r="AV214" i="75"/>
  <c r="AT214" i="67"/>
  <c r="AX214" i="72"/>
  <c r="AE214" i="70"/>
  <c r="AL215" i="67"/>
  <c r="AQ214" i="67"/>
  <c r="AV213" i="71"/>
  <c r="AW214" i="75"/>
  <c r="AE214" i="74"/>
  <c r="AU172" i="72"/>
  <c r="AU194" i="72" s="1"/>
  <c r="AU172" i="88"/>
  <c r="AU194" i="88" s="1"/>
  <c r="AU172" i="68"/>
  <c r="AU194" i="68" s="1"/>
  <c r="AU172" i="69"/>
  <c r="AU194" i="69" s="1"/>
  <c r="AU172" i="75"/>
  <c r="AU194" i="75" s="1"/>
  <c r="AU172" i="71"/>
  <c r="AU194" i="71" s="1"/>
  <c r="AU172" i="73"/>
  <c r="AU194" i="73" s="1"/>
  <c r="AU172" i="63"/>
  <c r="AU194" i="63" s="1"/>
  <c r="AU172" i="70"/>
  <c r="AU194" i="70" s="1"/>
  <c r="AF172" i="68"/>
  <c r="AF194" i="68" s="1"/>
  <c r="AF172" i="72"/>
  <c r="AF194" i="72" s="1"/>
  <c r="AF172" i="71"/>
  <c r="AF194" i="71" s="1"/>
  <c r="AF172" i="70"/>
  <c r="AF194" i="70" s="1"/>
  <c r="AF172" i="73"/>
  <c r="AF194" i="73" s="1"/>
  <c r="AF172" i="88"/>
  <c r="AF194" i="88" s="1"/>
  <c r="AF172" i="75"/>
  <c r="AF194" i="75" s="1"/>
  <c r="AF172" i="63"/>
  <c r="AF194" i="63" s="1"/>
  <c r="AN172" i="68"/>
  <c r="AN194" i="68" s="1"/>
  <c r="AN172" i="67"/>
  <c r="AN194" i="67" s="1"/>
  <c r="AN172" i="69"/>
  <c r="AN194" i="69" s="1"/>
  <c r="AN172" i="71"/>
  <c r="AN194" i="71" s="1"/>
  <c r="AN172" i="63"/>
  <c r="AN194" i="63" s="1"/>
  <c r="AN172" i="75"/>
  <c r="AN194" i="75" s="1"/>
  <c r="AN172" i="72"/>
  <c r="AN194" i="72" s="1"/>
  <c r="AN172" i="70"/>
  <c r="AN194" i="70" s="1"/>
  <c r="AN172" i="73"/>
  <c r="AN194" i="73" s="1"/>
  <c r="AV213" i="88"/>
  <c r="AM172" i="72"/>
  <c r="AM194" i="72" s="1"/>
  <c r="AM172" i="68"/>
  <c r="AM194" i="68" s="1"/>
  <c r="AM172" i="67"/>
  <c r="AM194" i="67" s="1"/>
  <c r="AM172" i="88"/>
  <c r="AM194" i="88" s="1"/>
  <c r="AM172" i="71"/>
  <c r="AM194" i="71" s="1"/>
  <c r="AM172" i="63"/>
  <c r="AM194" i="63" s="1"/>
  <c r="AM172" i="69"/>
  <c r="AM194" i="69" s="1"/>
  <c r="AM172" i="70"/>
  <c r="AM194" i="70" s="1"/>
  <c r="AM172" i="73"/>
  <c r="AM194" i="73" s="1"/>
  <c r="AL172" i="69"/>
  <c r="AL194" i="69" s="1"/>
  <c r="AL172" i="75"/>
  <c r="AL194" i="75" s="1"/>
  <c r="AL172" i="72"/>
  <c r="AL194" i="72" s="1"/>
  <c r="AL172" i="88"/>
  <c r="AL194" i="88" s="1"/>
  <c r="AL172" i="63"/>
  <c r="AL194" i="63" s="1"/>
  <c r="AL172" i="67"/>
  <c r="AL194" i="67" s="1"/>
  <c r="AL172" i="71"/>
  <c r="AL194" i="71" s="1"/>
  <c r="AL172" i="73"/>
  <c r="AL194" i="73" s="1"/>
  <c r="AL172" i="68"/>
  <c r="AL194" i="68" s="1"/>
  <c r="AF172" i="69"/>
  <c r="AF194" i="69" s="1"/>
  <c r="AV214" i="88"/>
  <c r="AX214" i="88"/>
  <c r="AL215" i="88"/>
  <c r="AT214" i="88"/>
  <c r="AV176" i="71"/>
  <c r="AV176" i="72"/>
  <c r="AV176" i="75"/>
  <c r="AV176" i="73"/>
  <c r="AV176" i="88"/>
  <c r="AV195" i="88" s="1"/>
  <c r="AV176" i="68"/>
  <c r="AV195" i="68" s="1"/>
  <c r="AV176" i="63"/>
  <c r="AV195" i="63" s="1"/>
  <c r="AV176" i="70"/>
  <c r="AV176" i="67"/>
  <c r="AV195" i="67" s="1"/>
  <c r="AK172" i="63"/>
  <c r="AK194" i="63" s="1"/>
  <c r="AK172" i="71"/>
  <c r="AK194" i="71" s="1"/>
  <c r="AK172" i="73"/>
  <c r="AK194" i="73" s="1"/>
  <c r="AK172" i="72"/>
  <c r="AK194" i="72" s="1"/>
  <c r="AK172" i="68"/>
  <c r="AK194" i="68" s="1"/>
  <c r="AK172" i="67"/>
  <c r="AK194" i="67" s="1"/>
  <c r="AK172" i="70"/>
  <c r="AK194" i="70" s="1"/>
  <c r="AK172" i="75"/>
  <c r="AK194" i="75" s="1"/>
  <c r="AK172" i="69"/>
  <c r="AK194" i="69" s="1"/>
  <c r="AH172" i="63"/>
  <c r="AH194" i="63" s="1"/>
  <c r="AH172" i="88"/>
  <c r="AH194" i="88" s="1"/>
  <c r="AH172" i="72"/>
  <c r="AH194" i="72" s="1"/>
  <c r="AH172" i="73"/>
  <c r="AH194" i="73" s="1"/>
  <c r="AH172" i="68"/>
  <c r="AH194" i="68" s="1"/>
  <c r="AH172" i="70"/>
  <c r="AH194" i="70" s="1"/>
  <c r="AH172" i="75"/>
  <c r="AH194" i="75" s="1"/>
  <c r="AH172" i="71"/>
  <c r="AH194" i="71" s="1"/>
  <c r="AH172" i="67"/>
  <c r="AH194" i="67" s="1"/>
  <c r="AE214" i="88"/>
  <c r="AW214" i="88"/>
  <c r="AN172" i="88"/>
  <c r="AN194" i="88" s="1"/>
  <c r="AS214" i="88"/>
  <c r="AW44" i="81"/>
  <c r="AP172" i="74" s="1"/>
  <c r="AP194" i="74" s="1"/>
  <c r="AV44" i="81"/>
  <c r="AO172" i="74" s="1"/>
  <c r="AO194" i="74" s="1"/>
  <c r="AO172" i="88"/>
  <c r="AO194" i="88" s="1"/>
  <c r="AS42" i="81"/>
  <c r="AP44" i="81"/>
  <c r="AI172" i="74" s="1"/>
  <c r="AI194" i="74" s="1"/>
  <c r="AH214" i="74" l="1"/>
  <c r="AF214" i="74"/>
  <c r="AU214" i="67"/>
  <c r="AV215" i="69"/>
  <c r="AN214" i="74"/>
  <c r="AK214" i="74"/>
  <c r="AK214" i="70"/>
  <c r="AH214" i="68"/>
  <c r="AN214" i="70"/>
  <c r="AH214" i="72"/>
  <c r="AL214" i="72"/>
  <c r="AN214" i="75"/>
  <c r="AU214" i="73"/>
  <c r="AU214" i="74"/>
  <c r="AV215" i="74"/>
  <c r="AV215" i="70"/>
  <c r="AL214" i="67"/>
  <c r="AU214" i="70"/>
  <c r="AM214" i="75"/>
  <c r="AK214" i="72"/>
  <c r="AL193" i="71"/>
  <c r="AL143" i="74"/>
  <c r="AL193" i="74" s="1"/>
  <c r="AK214" i="73"/>
  <c r="AV215" i="73"/>
  <c r="AF214" i="69"/>
  <c r="AL214" i="75"/>
  <c r="AM214" i="67"/>
  <c r="AF214" i="73"/>
  <c r="AU214" i="71"/>
  <c r="AN214" i="73"/>
  <c r="AF214" i="68"/>
  <c r="AV215" i="75"/>
  <c r="AL214" i="68"/>
  <c r="AM214" i="68"/>
  <c r="AN214" i="71"/>
  <c r="AF214" i="70"/>
  <c r="AU214" i="75"/>
  <c r="AH214" i="67"/>
  <c r="AK214" i="71"/>
  <c r="AL214" i="69"/>
  <c r="AH214" i="71"/>
  <c r="AK214" i="69"/>
  <c r="AV215" i="72"/>
  <c r="AL214" i="73"/>
  <c r="AM214" i="73"/>
  <c r="AM214" i="72"/>
  <c r="AN214" i="69"/>
  <c r="AF214" i="71"/>
  <c r="AU214" i="69"/>
  <c r="AL214" i="74"/>
  <c r="AM214" i="69"/>
  <c r="AK214" i="67"/>
  <c r="AP172" i="63"/>
  <c r="AP194" i="63" s="1"/>
  <c r="AP214" i="74" s="1"/>
  <c r="AH214" i="75"/>
  <c r="AK214" i="75"/>
  <c r="AV215" i="67"/>
  <c r="AV215" i="71"/>
  <c r="AL214" i="71"/>
  <c r="AM214" i="70"/>
  <c r="AN214" i="67"/>
  <c r="AF214" i="72"/>
  <c r="AU214" i="68"/>
  <c r="AL214" i="70"/>
  <c r="AH214" i="70"/>
  <c r="AM214" i="74"/>
  <c r="AU214" i="72"/>
  <c r="AF214" i="67"/>
  <c r="AH214" i="69"/>
  <c r="AN214" i="68"/>
  <c r="AH214" i="73"/>
  <c r="AK214" i="68"/>
  <c r="AV215" i="68"/>
  <c r="AM214" i="71"/>
  <c r="AN214" i="72"/>
  <c r="AF214" i="75"/>
  <c r="AI172" i="68"/>
  <c r="AI194" i="68" s="1"/>
  <c r="AI172" i="67"/>
  <c r="AI194" i="67" s="1"/>
  <c r="AI172" i="69"/>
  <c r="AI194" i="69" s="1"/>
  <c r="AI172" i="75"/>
  <c r="AI194" i="75" s="1"/>
  <c r="AI172" i="70"/>
  <c r="AI194" i="70" s="1"/>
  <c r="AI172" i="73"/>
  <c r="AI194" i="73" s="1"/>
  <c r="AI172" i="71"/>
  <c r="AI194" i="71" s="1"/>
  <c r="AI172" i="72"/>
  <c r="AI194" i="72" s="1"/>
  <c r="AV215" i="88"/>
  <c r="AL214" i="88"/>
  <c r="AN214" i="88"/>
  <c r="AL143" i="68"/>
  <c r="AL193" i="68" s="1"/>
  <c r="AL143" i="63"/>
  <c r="AL193" i="63" s="1"/>
  <c r="AL143" i="70"/>
  <c r="AL193" i="70" s="1"/>
  <c r="AL143" i="88"/>
  <c r="AL193" i="88" s="1"/>
  <c r="AL143" i="75"/>
  <c r="AL193" i="75" s="1"/>
  <c r="AL143" i="72"/>
  <c r="AL193" i="72" s="1"/>
  <c r="AL143" i="67"/>
  <c r="AL193" i="67" s="1"/>
  <c r="AL143" i="69"/>
  <c r="AL193" i="69" s="1"/>
  <c r="AL143" i="73"/>
  <c r="AL193" i="73" s="1"/>
  <c r="AO172" i="67"/>
  <c r="AO194" i="67" s="1"/>
  <c r="AO172" i="70"/>
  <c r="AO194" i="70" s="1"/>
  <c r="AO172" i="69"/>
  <c r="AO194" i="69" s="1"/>
  <c r="AO172" i="71"/>
  <c r="AO194" i="71" s="1"/>
  <c r="AO172" i="68"/>
  <c r="AO194" i="68" s="1"/>
  <c r="AO172" i="73"/>
  <c r="AO194" i="73" s="1"/>
  <c r="AO172" i="72"/>
  <c r="AO194" i="72" s="1"/>
  <c r="AO172" i="63"/>
  <c r="AO194" i="63" s="1"/>
  <c r="AO172" i="75"/>
  <c r="AO194" i="75" s="1"/>
  <c r="AP172" i="67"/>
  <c r="AP194" i="67" s="1"/>
  <c r="AP172" i="73"/>
  <c r="AP194" i="73" s="1"/>
  <c r="AP172" i="68"/>
  <c r="AP194" i="68" s="1"/>
  <c r="AP172" i="72"/>
  <c r="AP194" i="72" s="1"/>
  <c r="AP172" i="75"/>
  <c r="AP194" i="75" s="1"/>
  <c r="AP172" i="71"/>
  <c r="AP194" i="71" s="1"/>
  <c r="AP172" i="70"/>
  <c r="AP194" i="70" s="1"/>
  <c r="AP172" i="69"/>
  <c r="AP194" i="69" s="1"/>
  <c r="AP172" i="88"/>
  <c r="AP194" i="88" s="1"/>
  <c r="AM214" i="88"/>
  <c r="AU214" i="88"/>
  <c r="AI172" i="88"/>
  <c r="AI194" i="88" s="1"/>
  <c r="AI172" i="63"/>
  <c r="AI194" i="63" s="1"/>
  <c r="AH214" i="88"/>
  <c r="AK214" i="88"/>
  <c r="AF214" i="88"/>
  <c r="AN44" i="81"/>
  <c r="AG172" i="74" s="1"/>
  <c r="AG194" i="74" s="1"/>
  <c r="AG172" i="73"/>
  <c r="AG194" i="73" s="1"/>
  <c r="AK44" i="81"/>
  <c r="AI214" i="74" l="1"/>
  <c r="AO214" i="88"/>
  <c r="AO214" i="74"/>
  <c r="AP214" i="75"/>
  <c r="AO214" i="69"/>
  <c r="AI214" i="71"/>
  <c r="AP214" i="67"/>
  <c r="AO214" i="70"/>
  <c r="AL213" i="70"/>
  <c r="AI214" i="73"/>
  <c r="AI214" i="67"/>
  <c r="AP214" i="73"/>
  <c r="AO214" i="67"/>
  <c r="AI214" i="70"/>
  <c r="AL213" i="74"/>
  <c r="AL213" i="73"/>
  <c r="AI214" i="75"/>
  <c r="AL213" i="71"/>
  <c r="AL213" i="67"/>
  <c r="AP214" i="69"/>
  <c r="AO214" i="75"/>
  <c r="AP214" i="70"/>
  <c r="AL213" i="68"/>
  <c r="AP214" i="71"/>
  <c r="AO214" i="72"/>
  <c r="AL213" i="69"/>
  <c r="AI214" i="69"/>
  <c r="AO214" i="73"/>
  <c r="AP214" i="72"/>
  <c r="AO214" i="68"/>
  <c r="AL213" i="72"/>
  <c r="AI214" i="68"/>
  <c r="AD172" i="63"/>
  <c r="AD194" i="63" s="1"/>
  <c r="AD172" i="74"/>
  <c r="AD194" i="74" s="1"/>
  <c r="AP214" i="68"/>
  <c r="AO214" i="71"/>
  <c r="AL213" i="75"/>
  <c r="AI214" i="72"/>
  <c r="AI214" i="88"/>
  <c r="AG172" i="68"/>
  <c r="AG194" i="68" s="1"/>
  <c r="AG172" i="63"/>
  <c r="AG194" i="63" s="1"/>
  <c r="AG172" i="67"/>
  <c r="AG194" i="67" s="1"/>
  <c r="AG172" i="72"/>
  <c r="AG194" i="72" s="1"/>
  <c r="AG172" i="70"/>
  <c r="AG194" i="70" s="1"/>
  <c r="AG172" i="88"/>
  <c r="AG194" i="88" s="1"/>
  <c r="AG172" i="75"/>
  <c r="AG194" i="75" s="1"/>
  <c r="AG172" i="71"/>
  <c r="AG194" i="71" s="1"/>
  <c r="AG172" i="69"/>
  <c r="AG194" i="69" s="1"/>
  <c r="AD172" i="75"/>
  <c r="AD194" i="75" s="1"/>
  <c r="AD172" i="73"/>
  <c r="AD194" i="73" s="1"/>
  <c r="AD172" i="68"/>
  <c r="AD194" i="68" s="1"/>
  <c r="AD172" i="70"/>
  <c r="AD194" i="70" s="1"/>
  <c r="AD172" i="71"/>
  <c r="AD194" i="71" s="1"/>
  <c r="AD172" i="88"/>
  <c r="AD194" i="88" s="1"/>
  <c r="AD172" i="69"/>
  <c r="AD194" i="69" s="1"/>
  <c r="AD172" i="72"/>
  <c r="AD194" i="72" s="1"/>
  <c r="AD172" i="67"/>
  <c r="AD194" i="67" s="1"/>
  <c r="AP214" i="88"/>
  <c r="AL213" i="88"/>
  <c r="AG214" i="73" l="1"/>
  <c r="AD214" i="68"/>
  <c r="AD214" i="69"/>
  <c r="AG214" i="71"/>
  <c r="AG214" i="74"/>
  <c r="AD214" i="70"/>
  <c r="AG214" i="70"/>
  <c r="AD214" i="71"/>
  <c r="AD214" i="73"/>
  <c r="AG214" i="67"/>
  <c r="AG214" i="75"/>
  <c r="AD214" i="74"/>
  <c r="AG214" i="72"/>
  <c r="AD214" i="67"/>
  <c r="AD214" i="75"/>
  <c r="AD214" i="72"/>
  <c r="AG214" i="69"/>
  <c r="AG214" i="68"/>
  <c r="AG214" i="88"/>
  <c r="AD214" i="88"/>
  <c r="AY44" i="81"/>
  <c r="AR172" i="74" s="1"/>
  <c r="AR194" i="74" s="1"/>
  <c r="AR172" i="67" l="1"/>
  <c r="AR194" i="67" s="1"/>
  <c r="AR172" i="69"/>
  <c r="AR194" i="69" s="1"/>
  <c r="AR172" i="75"/>
  <c r="AR194" i="75" s="1"/>
  <c r="AR172" i="88"/>
  <c r="AR194" i="88" s="1"/>
  <c r="AR172" i="72"/>
  <c r="AR194" i="72" s="1"/>
  <c r="AR172" i="71"/>
  <c r="AR194" i="71" s="1"/>
  <c r="AR172" i="68"/>
  <c r="AR194" i="68" s="1"/>
  <c r="AR172" i="63"/>
  <c r="AR194" i="63" s="1"/>
  <c r="AR172" i="70"/>
  <c r="AR194" i="70" s="1"/>
  <c r="AR172" i="73"/>
  <c r="AR194" i="73" s="1"/>
  <c r="AQ44" i="81"/>
  <c r="AJ172" i="74" s="1"/>
  <c r="AJ194" i="74" s="1"/>
  <c r="AJ172" i="71"/>
  <c r="AJ194" i="71" s="1"/>
  <c r="AG44" i="81"/>
  <c r="Z172" i="74" s="1"/>
  <c r="Z194" i="74" s="1"/>
  <c r="Z172" i="75"/>
  <c r="Z194" i="75" s="1"/>
  <c r="AR214" i="74" l="1"/>
  <c r="AR214" i="73"/>
  <c r="AR214" i="71"/>
  <c r="AR214" i="69"/>
  <c r="AR214" i="72"/>
  <c r="AR214" i="75"/>
  <c r="AR214" i="70"/>
  <c r="AR214" i="68"/>
  <c r="AR214" i="67"/>
  <c r="AJ172" i="63"/>
  <c r="AJ194" i="63" s="1"/>
  <c r="AJ172" i="88"/>
  <c r="AJ194" i="88" s="1"/>
  <c r="AJ172" i="72"/>
  <c r="AJ194" i="72" s="1"/>
  <c r="AJ172" i="75"/>
  <c r="AJ194" i="75" s="1"/>
  <c r="AJ172" i="67"/>
  <c r="AJ194" i="67" s="1"/>
  <c r="AJ172" i="70"/>
  <c r="AJ194" i="70" s="1"/>
  <c r="AJ172" i="73"/>
  <c r="AJ194" i="73" s="1"/>
  <c r="AJ172" i="68"/>
  <c r="AJ194" i="68" s="1"/>
  <c r="AJ172" i="69"/>
  <c r="AJ194" i="69" s="1"/>
  <c r="Z172" i="73"/>
  <c r="Z194" i="73" s="1"/>
  <c r="Z172" i="70"/>
  <c r="Z194" i="70" s="1"/>
  <c r="Z172" i="71"/>
  <c r="Z194" i="71" s="1"/>
  <c r="Z172" i="69"/>
  <c r="Z194" i="69" s="1"/>
  <c r="Z172" i="63"/>
  <c r="Z194" i="63" s="1"/>
  <c r="Z172" i="67"/>
  <c r="Z194" i="67" s="1"/>
  <c r="Z172" i="68"/>
  <c r="Z194" i="68" s="1"/>
  <c r="Z172" i="72"/>
  <c r="Z194" i="72" s="1"/>
  <c r="Z172" i="88"/>
  <c r="Z194" i="88" s="1"/>
  <c r="AR214" i="88"/>
  <c r="AF44" i="81"/>
  <c r="AJ214" i="71" l="1"/>
  <c r="Z214" i="75"/>
  <c r="AJ214" i="74"/>
  <c r="Z214" i="68"/>
  <c r="Z214" i="67"/>
  <c r="AJ214" i="70"/>
  <c r="AJ214" i="67"/>
  <c r="AJ214" i="68"/>
  <c r="Z214" i="71"/>
  <c r="AJ214" i="75"/>
  <c r="AJ214" i="73"/>
  <c r="Z214" i="69"/>
  <c r="Z214" i="74"/>
  <c r="Y172" i="69"/>
  <c r="Y194" i="69" s="1"/>
  <c r="Y172" i="74"/>
  <c r="Y194" i="74" s="1"/>
  <c r="Z214" i="73"/>
  <c r="Z214" i="70"/>
  <c r="AJ214" i="72"/>
  <c r="Z214" i="72"/>
  <c r="AJ214" i="69"/>
  <c r="AJ214" i="88"/>
  <c r="Z214" i="88"/>
  <c r="Y172" i="67"/>
  <c r="Y194" i="67" s="1"/>
  <c r="Y172" i="73"/>
  <c r="Y194" i="73" s="1"/>
  <c r="Y172" i="68"/>
  <c r="Y194" i="68" s="1"/>
  <c r="Y172" i="71"/>
  <c r="Y194" i="71" s="1"/>
  <c r="Y172" i="70"/>
  <c r="Y194" i="70" s="1"/>
  <c r="Y172" i="63"/>
  <c r="Y194" i="63" s="1"/>
  <c r="Y172" i="88"/>
  <c r="Y194" i="88" s="1"/>
  <c r="Y172" i="72"/>
  <c r="Y194" i="72" s="1"/>
  <c r="Y172" i="75"/>
  <c r="Y194" i="75" s="1"/>
  <c r="AD42" i="81"/>
  <c r="W143" i="74" s="1"/>
  <c r="W193" i="74" s="1"/>
  <c r="W143" i="68"/>
  <c r="W193" i="68" s="1"/>
  <c r="AC44" i="81"/>
  <c r="AH44" i="81"/>
  <c r="AA172" i="74" s="1"/>
  <c r="AA194" i="74" s="1"/>
  <c r="AI44" i="81"/>
  <c r="AB172" i="75" l="1"/>
  <c r="AB194" i="75" s="1"/>
  <c r="AB172" i="74"/>
  <c r="AB194" i="74" s="1"/>
  <c r="Y214" i="70"/>
  <c r="V172" i="72"/>
  <c r="V194" i="72" s="1"/>
  <c r="V172" i="74"/>
  <c r="V194" i="74" s="1"/>
  <c r="Y214" i="71"/>
  <c r="Y214" i="74"/>
  <c r="Y214" i="69"/>
  <c r="Y214" i="73"/>
  <c r="Y214" i="75"/>
  <c r="Y214" i="68"/>
  <c r="Y214" i="67"/>
  <c r="Y214" i="72"/>
  <c r="AA172" i="88"/>
  <c r="AA194" i="88" s="1"/>
  <c r="AA172" i="68"/>
  <c r="AA194" i="68" s="1"/>
  <c r="AA172" i="72"/>
  <c r="AA194" i="72" s="1"/>
  <c r="AA172" i="63"/>
  <c r="AA194" i="63" s="1"/>
  <c r="AA172" i="71"/>
  <c r="AA194" i="71" s="1"/>
  <c r="AA172" i="70"/>
  <c r="AA194" i="70" s="1"/>
  <c r="AA172" i="67"/>
  <c r="AA194" i="67" s="1"/>
  <c r="AA172" i="75"/>
  <c r="AA194" i="75" s="1"/>
  <c r="AA172" i="73"/>
  <c r="AA194" i="73" s="1"/>
  <c r="W143" i="72"/>
  <c r="W193" i="72" s="1"/>
  <c r="W143" i="75"/>
  <c r="W193" i="75" s="1"/>
  <c r="W143" i="88"/>
  <c r="W193" i="88" s="1"/>
  <c r="W143" i="69"/>
  <c r="W193" i="69" s="1"/>
  <c r="W143" i="63"/>
  <c r="W193" i="63" s="1"/>
  <c r="W143" i="73"/>
  <c r="W193" i="73" s="1"/>
  <c r="W143" i="67"/>
  <c r="W193" i="67" s="1"/>
  <c r="W143" i="70"/>
  <c r="W193" i="70" s="1"/>
  <c r="W193" i="71"/>
  <c r="AA172" i="69"/>
  <c r="AA194" i="69" s="1"/>
  <c r="V172" i="71"/>
  <c r="V194" i="71" s="1"/>
  <c r="V172" i="69"/>
  <c r="V194" i="69" s="1"/>
  <c r="V172" i="73"/>
  <c r="V194" i="73" s="1"/>
  <c r="V172" i="68"/>
  <c r="V194" i="68" s="1"/>
  <c r="V172" i="75"/>
  <c r="V194" i="75" s="1"/>
  <c r="V172" i="88"/>
  <c r="V194" i="88" s="1"/>
  <c r="V172" i="63"/>
  <c r="V194" i="63" s="1"/>
  <c r="V172" i="67"/>
  <c r="V194" i="67" s="1"/>
  <c r="V172" i="70"/>
  <c r="V194" i="70" s="1"/>
  <c r="Y214" i="88"/>
  <c r="AB172" i="67"/>
  <c r="AB194" i="67" s="1"/>
  <c r="AB172" i="63"/>
  <c r="AB194" i="63" s="1"/>
  <c r="AB172" i="69"/>
  <c r="AB194" i="69" s="1"/>
  <c r="AB172" i="71"/>
  <c r="AB194" i="71" s="1"/>
  <c r="AB172" i="68"/>
  <c r="AB194" i="68" s="1"/>
  <c r="AB172" i="88"/>
  <c r="AB194" i="88" s="1"/>
  <c r="AB172" i="70"/>
  <c r="AB194" i="70" s="1"/>
  <c r="AB172" i="73"/>
  <c r="AB194" i="73" s="1"/>
  <c r="AB172" i="72"/>
  <c r="AB194" i="72" s="1"/>
  <c r="AD44" i="81"/>
  <c r="W172" i="74" s="1"/>
  <c r="W194" i="74" s="1"/>
  <c r="W172" i="69"/>
  <c r="W194" i="69" s="1"/>
  <c r="AI46" i="81"/>
  <c r="AZ42" i="81"/>
  <c r="AL42" i="81"/>
  <c r="AA214" i="74" l="1"/>
  <c r="W213" i="74"/>
  <c r="AB214" i="73"/>
  <c r="V214" i="69"/>
  <c r="W213" i="69"/>
  <c r="AA214" i="71"/>
  <c r="V214" i="71"/>
  <c r="AE143" i="67"/>
  <c r="AE193" i="67" s="1"/>
  <c r="AE143" i="74"/>
  <c r="AE193" i="74" s="1"/>
  <c r="V214" i="67"/>
  <c r="AA214" i="69"/>
  <c r="W213" i="75"/>
  <c r="AA214" i="72"/>
  <c r="V214" i="74"/>
  <c r="AS143" i="67"/>
  <c r="AS193" i="67" s="1"/>
  <c r="AS143" i="74"/>
  <c r="AS193" i="74" s="1"/>
  <c r="AB214" i="68"/>
  <c r="W213" i="71"/>
  <c r="W213" i="72"/>
  <c r="AA214" i="68"/>
  <c r="W213" i="68"/>
  <c r="V214" i="72"/>
  <c r="V214" i="70"/>
  <c r="W213" i="70"/>
  <c r="AA214" i="73"/>
  <c r="AB214" i="70"/>
  <c r="AB176" i="88"/>
  <c r="AB195" i="88" s="1"/>
  <c r="AB176" i="74"/>
  <c r="V214" i="75"/>
  <c r="W213" i="67"/>
  <c r="AA214" i="75"/>
  <c r="AB214" i="71"/>
  <c r="AB214" i="69"/>
  <c r="V214" i="68"/>
  <c r="W213" i="73"/>
  <c r="AA214" i="67"/>
  <c r="AB214" i="74"/>
  <c r="AB214" i="72"/>
  <c r="AB214" i="67"/>
  <c r="V214" i="73"/>
  <c r="AA214" i="70"/>
  <c r="AB214" i="75"/>
  <c r="V214" i="88"/>
  <c r="W213" i="88"/>
  <c r="AE143" i="88"/>
  <c r="AE193" i="88" s="1"/>
  <c r="AE143" i="68"/>
  <c r="AE193" i="68" s="1"/>
  <c r="AE143" i="69"/>
  <c r="AE193" i="69" s="1"/>
  <c r="AE143" i="63"/>
  <c r="AE193" i="63" s="1"/>
  <c r="AE143" i="70"/>
  <c r="AE193" i="70" s="1"/>
  <c r="AE193" i="71"/>
  <c r="AE143" i="73"/>
  <c r="AE193" i="73" s="1"/>
  <c r="AE143" i="72"/>
  <c r="AE193" i="72" s="1"/>
  <c r="AE143" i="75"/>
  <c r="AE193" i="75" s="1"/>
  <c r="W172" i="68"/>
  <c r="W194" i="68" s="1"/>
  <c r="W172" i="75"/>
  <c r="W194" i="75" s="1"/>
  <c r="W172" i="70"/>
  <c r="W194" i="70" s="1"/>
  <c r="W172" i="71"/>
  <c r="W194" i="71" s="1"/>
  <c r="W172" i="72"/>
  <c r="W194" i="72" s="1"/>
  <c r="W172" i="88"/>
  <c r="W194" i="88" s="1"/>
  <c r="W172" i="67"/>
  <c r="W194" i="67" s="1"/>
  <c r="W172" i="63"/>
  <c r="W194" i="63" s="1"/>
  <c r="W172" i="73"/>
  <c r="W194" i="73" s="1"/>
  <c r="AB214" i="88"/>
  <c r="AB176" i="67"/>
  <c r="AB195" i="67" s="1"/>
  <c r="AB176" i="68"/>
  <c r="AB195" i="68" s="1"/>
  <c r="AB176" i="73"/>
  <c r="AB176" i="71"/>
  <c r="AB176" i="63"/>
  <c r="AB195" i="63" s="1"/>
  <c r="AB176" i="70"/>
  <c r="AB176" i="75"/>
  <c r="AB176" i="69"/>
  <c r="AB176" i="72"/>
  <c r="AA214" i="88"/>
  <c r="AS143" i="69"/>
  <c r="AS193" i="69" s="1"/>
  <c r="AS143" i="72"/>
  <c r="AS193" i="72" s="1"/>
  <c r="AS143" i="68"/>
  <c r="AS193" i="68" s="1"/>
  <c r="AS143" i="63"/>
  <c r="AS193" i="63" s="1"/>
  <c r="AS143" i="88"/>
  <c r="AS193" i="88" s="1"/>
  <c r="AS143" i="73"/>
  <c r="AS193" i="73" s="1"/>
  <c r="AS143" i="75"/>
  <c r="AS193" i="75" s="1"/>
  <c r="AS193" i="71"/>
  <c r="AS143" i="70"/>
  <c r="AS193" i="70" s="1"/>
  <c r="AI42" i="81"/>
  <c r="AB143" i="74" s="1"/>
  <c r="AB193" i="74" s="1"/>
  <c r="AB193" i="71"/>
  <c r="AB44" i="81"/>
  <c r="BE42" i="81"/>
  <c r="AN46" i="81"/>
  <c r="AG176" i="74" s="1"/>
  <c r="AR42" i="81"/>
  <c r="W214" i="74" l="1"/>
  <c r="AS213" i="74"/>
  <c r="AS213" i="68"/>
  <c r="W214" i="67"/>
  <c r="AE213" i="72"/>
  <c r="AS213" i="67"/>
  <c r="AB215" i="70"/>
  <c r="AS213" i="72"/>
  <c r="AB215" i="71"/>
  <c r="AE213" i="73"/>
  <c r="W214" i="69"/>
  <c r="AE213" i="75"/>
  <c r="AS213" i="70"/>
  <c r="AS213" i="69"/>
  <c r="AB215" i="73"/>
  <c r="W214" i="72"/>
  <c r="AE213" i="71"/>
  <c r="AB215" i="74"/>
  <c r="AE213" i="74"/>
  <c r="AE213" i="70"/>
  <c r="AG176" i="68"/>
  <c r="AG195" i="68" s="1"/>
  <c r="AS213" i="75"/>
  <c r="AB215" i="72"/>
  <c r="AB215" i="67"/>
  <c r="W214" i="70"/>
  <c r="AE213" i="67"/>
  <c r="U172" i="75"/>
  <c r="U194" i="75" s="1"/>
  <c r="U172" i="74"/>
  <c r="U194" i="74" s="1"/>
  <c r="AS213" i="71"/>
  <c r="AB215" i="68"/>
  <c r="AB215" i="69"/>
  <c r="AE213" i="69"/>
  <c r="AK143" i="67"/>
  <c r="AK193" i="67" s="1"/>
  <c r="AK143" i="74"/>
  <c r="AK193" i="74" s="1"/>
  <c r="W214" i="71"/>
  <c r="AS213" i="73"/>
  <c r="W214" i="75"/>
  <c r="AX143" i="67"/>
  <c r="AX193" i="67" s="1"/>
  <c r="AX143" i="74"/>
  <c r="AX193" i="74" s="1"/>
  <c r="AB215" i="75"/>
  <c r="W214" i="73"/>
  <c r="W214" i="68"/>
  <c r="AE213" i="68"/>
  <c r="AG176" i="63"/>
  <c r="AG195" i="63" s="1"/>
  <c r="AG176" i="69"/>
  <c r="AG176" i="88"/>
  <c r="AG195" i="88" s="1"/>
  <c r="AG176" i="70"/>
  <c r="AG176" i="67"/>
  <c r="AG195" i="67" s="1"/>
  <c r="AG176" i="75"/>
  <c r="AG176" i="71"/>
  <c r="AG176" i="73"/>
  <c r="AG176" i="72"/>
  <c r="W214" i="88"/>
  <c r="AK143" i="69"/>
  <c r="AK193" i="69" s="1"/>
  <c r="AK143" i="73"/>
  <c r="AK193" i="73" s="1"/>
  <c r="AK143" i="68"/>
  <c r="AK193" i="68" s="1"/>
  <c r="AK193" i="71"/>
  <c r="AK143" i="70"/>
  <c r="AK193" i="70" s="1"/>
  <c r="AK143" i="88"/>
  <c r="AK193" i="88" s="1"/>
  <c r="AK143" i="72"/>
  <c r="AK193" i="72" s="1"/>
  <c r="AK143" i="75"/>
  <c r="AK193" i="75" s="1"/>
  <c r="AK143" i="63"/>
  <c r="AK193" i="63" s="1"/>
  <c r="U172" i="71"/>
  <c r="U194" i="71" s="1"/>
  <c r="U172" i="73"/>
  <c r="U194" i="73" s="1"/>
  <c r="U172" i="67"/>
  <c r="U194" i="67" s="1"/>
  <c r="U172" i="72"/>
  <c r="U194" i="72" s="1"/>
  <c r="U172" i="70"/>
  <c r="U194" i="70" s="1"/>
  <c r="U172" i="88"/>
  <c r="U194" i="88" s="1"/>
  <c r="U172" i="63"/>
  <c r="U194" i="63" s="1"/>
  <c r="U172" i="68"/>
  <c r="U194" i="68" s="1"/>
  <c r="U172" i="69"/>
  <c r="U194" i="69" s="1"/>
  <c r="AS213" i="88"/>
  <c r="AE213" i="88"/>
  <c r="AB143" i="63"/>
  <c r="AB193" i="63" s="1"/>
  <c r="AB143" i="75"/>
  <c r="AB193" i="75" s="1"/>
  <c r="AB143" i="72"/>
  <c r="AB193" i="72" s="1"/>
  <c r="AB143" i="70"/>
  <c r="AB193" i="70" s="1"/>
  <c r="AB143" i="88"/>
  <c r="AB193" i="88" s="1"/>
  <c r="AB143" i="69"/>
  <c r="AB193" i="69" s="1"/>
  <c r="AB143" i="67"/>
  <c r="AB193" i="67" s="1"/>
  <c r="AB143" i="73"/>
  <c r="AB193" i="73" s="1"/>
  <c r="AB143" i="68"/>
  <c r="AB193" i="68" s="1"/>
  <c r="AX143" i="63"/>
  <c r="AX193" i="63" s="1"/>
  <c r="AX143" i="69"/>
  <c r="AX193" i="69" s="1"/>
  <c r="AX143" i="70"/>
  <c r="AX193" i="70" s="1"/>
  <c r="AX143" i="72"/>
  <c r="AX193" i="72" s="1"/>
  <c r="AX143" i="88"/>
  <c r="AX193" i="88" s="1"/>
  <c r="AX143" i="75"/>
  <c r="AX193" i="75" s="1"/>
  <c r="AX193" i="71"/>
  <c r="AX143" i="73"/>
  <c r="AX193" i="73" s="1"/>
  <c r="AX143" i="68"/>
  <c r="AX193" i="68" s="1"/>
  <c r="AB215" i="88"/>
  <c r="Y42" i="81"/>
  <c r="R143" i="74" s="1"/>
  <c r="R193" i="74" s="1"/>
  <c r="AA44" i="81"/>
  <c r="BH42" i="81"/>
  <c r="BA143" i="74" s="1"/>
  <c r="BA193" i="74" s="1"/>
  <c r="AW42" i="81"/>
  <c r="AP143" i="74" s="1"/>
  <c r="AP193" i="74" s="1"/>
  <c r="Y46" i="81"/>
  <c r="AP42" i="81"/>
  <c r="BF42" i="81"/>
  <c r="AB42" i="81"/>
  <c r="AJ42" i="81"/>
  <c r="AU42" i="81"/>
  <c r="AN143" i="74" s="1"/>
  <c r="AN193" i="74" s="1"/>
  <c r="Y44" i="81"/>
  <c r="R172" i="74" s="1"/>
  <c r="R194" i="74" s="1"/>
  <c r="AJ44" i="81"/>
  <c r="T46" i="81"/>
  <c r="X44" i="81"/>
  <c r="Z44" i="81"/>
  <c r="S172" i="74" s="1"/>
  <c r="S194" i="74" s="1"/>
  <c r="T44" i="81"/>
  <c r="M172" i="74" s="1"/>
  <c r="M194" i="74" s="1"/>
  <c r="R44" i="81"/>
  <c r="K172" i="67" s="1"/>
  <c r="K194" i="67" s="1"/>
  <c r="BB42" i="81"/>
  <c r="AU143" i="74" s="1"/>
  <c r="AU193" i="74" s="1"/>
  <c r="W44" i="81"/>
  <c r="P172" i="75" s="1"/>
  <c r="P194" i="75" s="1"/>
  <c r="AD46" i="81"/>
  <c r="W176" i="74" s="1"/>
  <c r="V42" i="81"/>
  <c r="O143" i="75" s="1"/>
  <c r="O193" i="75" s="1"/>
  <c r="AK46" i="81"/>
  <c r="AD176" i="74" s="1"/>
  <c r="AE44" i="81"/>
  <c r="X172" i="74" s="1"/>
  <c r="X194" i="74" s="1"/>
  <c r="X172" i="69"/>
  <c r="X194" i="69" s="1"/>
  <c r="AG42" i="81"/>
  <c r="Z143" i="74" s="1"/>
  <c r="Z193" i="74" s="1"/>
  <c r="Z143" i="67"/>
  <c r="Z193" i="67" s="1"/>
  <c r="AV46" i="81"/>
  <c r="AO176" i="74" s="1"/>
  <c r="AO176" i="68"/>
  <c r="AO195" i="68" s="1"/>
  <c r="I46" i="81"/>
  <c r="E44" i="81"/>
  <c r="E46" i="81"/>
  <c r="J46" i="81"/>
  <c r="G44" i="81"/>
  <c r="G42" i="81"/>
  <c r="H46" i="81"/>
  <c r="G46" i="81"/>
  <c r="H42" i="81"/>
  <c r="J42" i="81"/>
  <c r="K44" i="81"/>
  <c r="J44" i="81"/>
  <c r="F42" i="81"/>
  <c r="H44" i="81"/>
  <c r="I42" i="81"/>
  <c r="F44" i="81"/>
  <c r="K42" i="81"/>
  <c r="I44" i="81"/>
  <c r="E42" i="81"/>
  <c r="K46" i="81"/>
  <c r="F46" i="81"/>
  <c r="L46" i="81"/>
  <c r="E176" i="71" s="1"/>
  <c r="AQ46" i="81"/>
  <c r="AA46" i="81"/>
  <c r="T176" i="74" s="1"/>
  <c r="AN42" i="81"/>
  <c r="AG143" i="74" s="1"/>
  <c r="AG193" i="74" s="1"/>
  <c r="L42" i="81"/>
  <c r="E143" i="74" s="1"/>
  <c r="E193" i="74" s="1"/>
  <c r="W42" i="81"/>
  <c r="P143" i="74" s="1"/>
  <c r="P193" i="74" s="1"/>
  <c r="BF46" i="81"/>
  <c r="AG46" i="81"/>
  <c r="BG46" i="81"/>
  <c r="AZ176" i="74" s="1"/>
  <c r="AQ42" i="81"/>
  <c r="AJ143" i="74" s="1"/>
  <c r="AJ193" i="74" s="1"/>
  <c r="B21" i="81"/>
  <c r="AI147" i="75" s="1"/>
  <c r="AO46" i="81"/>
  <c r="AH176" i="74" s="1"/>
  <c r="BE46" i="81"/>
  <c r="AX176" i="74" s="1"/>
  <c r="AA42" i="81"/>
  <c r="T143" i="74" s="1"/>
  <c r="T193" i="74" s="1"/>
  <c r="BD42" i="81"/>
  <c r="AW143" i="74" s="1"/>
  <c r="AW193" i="74" s="1"/>
  <c r="V44" i="81"/>
  <c r="AF46" i="81"/>
  <c r="Y176" i="74" s="1"/>
  <c r="AF42" i="81"/>
  <c r="Y143" i="74" s="1"/>
  <c r="Y193" i="74" s="1"/>
  <c r="X46" i="81"/>
  <c r="AX42" i="81"/>
  <c r="AR46" i="81"/>
  <c r="AK176" i="74" s="1"/>
  <c r="AK176" i="68"/>
  <c r="AK195" i="68" s="1"/>
  <c r="N44" i="81"/>
  <c r="G172" i="74" s="1"/>
  <c r="G194" i="74" s="1"/>
  <c r="AY42" i="81"/>
  <c r="AK42" i="81"/>
  <c r="AD143" i="74" s="1"/>
  <c r="AD193" i="74" s="1"/>
  <c r="AD143" i="67"/>
  <c r="AD193" i="67" s="1"/>
  <c r="S42" i="81"/>
  <c r="AL46" i="81"/>
  <c r="AE176" i="74" s="1"/>
  <c r="M42" i="81"/>
  <c r="AM46" i="81"/>
  <c r="AF176" i="74" s="1"/>
  <c r="U44" i="81"/>
  <c r="S46" i="81"/>
  <c r="Q44" i="81"/>
  <c r="J172" i="74" s="1"/>
  <c r="J194" i="74" s="1"/>
  <c r="BA42" i="81"/>
  <c r="AT143" i="74" s="1"/>
  <c r="AT193" i="74" s="1"/>
  <c r="Z42" i="81"/>
  <c r="S143" i="74" s="1"/>
  <c r="S193" i="74" s="1"/>
  <c r="AH42" i="81"/>
  <c r="AM42" i="81"/>
  <c r="AF143" i="74" s="1"/>
  <c r="AF193" i="74" s="1"/>
  <c r="P44" i="81"/>
  <c r="I172" i="74" s="1"/>
  <c r="I194" i="74" s="1"/>
  <c r="AH46" i="81"/>
  <c r="AA176" i="74" s="1"/>
  <c r="Q42" i="81"/>
  <c r="T42" i="81"/>
  <c r="M143" i="74" s="1"/>
  <c r="M193" i="74" s="1"/>
  <c r="O46" i="81"/>
  <c r="H176" i="70" s="1"/>
  <c r="AE42" i="81"/>
  <c r="X143" i="74" s="1"/>
  <c r="X193" i="74" s="1"/>
  <c r="BG42" i="81"/>
  <c r="AZ143" i="74" s="1"/>
  <c r="AZ193" i="74" s="1"/>
  <c r="AE46" i="81"/>
  <c r="AT46" i="81"/>
  <c r="AM176" i="74" s="1"/>
  <c r="AU46" i="81"/>
  <c r="AC46" i="81"/>
  <c r="V176" i="74" s="1"/>
  <c r="AP46" i="81"/>
  <c r="AI176" i="74" s="1"/>
  <c r="W46" i="81"/>
  <c r="P176" i="74" s="1"/>
  <c r="BD46" i="81"/>
  <c r="AW176" i="74" s="1"/>
  <c r="N46" i="81"/>
  <c r="G176" i="74" s="1"/>
  <c r="O44" i="81"/>
  <c r="H172" i="74" s="1"/>
  <c r="H194" i="74" s="1"/>
  <c r="R42" i="81"/>
  <c r="K143" i="74" s="1"/>
  <c r="K193" i="74" s="1"/>
  <c r="AB46" i="81"/>
  <c r="U176" i="74" s="1"/>
  <c r="P46" i="81"/>
  <c r="I176" i="74" s="1"/>
  <c r="BB46" i="81"/>
  <c r="AU176" i="74" s="1"/>
  <c r="M46" i="81"/>
  <c r="F176" i="74" s="1"/>
  <c r="F176" i="69"/>
  <c r="AY46" i="81"/>
  <c r="BA46" i="81"/>
  <c r="AT176" i="74" s="1"/>
  <c r="AT176" i="68"/>
  <c r="AT195" i="68" s="1"/>
  <c r="Z46" i="81"/>
  <c r="AW46" i="81"/>
  <c r="X42" i="81"/>
  <c r="U46" i="81"/>
  <c r="N176" i="74" s="1"/>
  <c r="N176" i="69"/>
  <c r="P42" i="81"/>
  <c r="M44" i="81"/>
  <c r="F172" i="74" s="1"/>
  <c r="F194" i="74" s="1"/>
  <c r="F172" i="70"/>
  <c r="F194" i="70" s="1"/>
  <c r="AZ46" i="81"/>
  <c r="AS176" i="74" s="1"/>
  <c r="AT42" i="81"/>
  <c r="N42" i="81"/>
  <c r="G143" i="74" s="1"/>
  <c r="G193" i="74" s="1"/>
  <c r="G143" i="69"/>
  <c r="G193" i="69" s="1"/>
  <c r="AO42" i="81"/>
  <c r="R46" i="81"/>
  <c r="K176" i="74" s="1"/>
  <c r="Q46" i="81"/>
  <c r="O42" i="81"/>
  <c r="S44" i="81"/>
  <c r="L172" i="74" s="1"/>
  <c r="L194" i="74" s="1"/>
  <c r="AC42" i="81"/>
  <c r="U42" i="81"/>
  <c r="AJ46" i="81"/>
  <c r="AC176" i="74" s="1"/>
  <c r="BH46" i="81"/>
  <c r="AX46" i="81"/>
  <c r="AV42" i="81"/>
  <c r="AO143" i="74" s="1"/>
  <c r="AO193" i="74" s="1"/>
  <c r="B20" i="81"/>
  <c r="V46" i="81"/>
  <c r="O176" i="74" s="1"/>
  <c r="AG215" i="74" l="1"/>
  <c r="AB213" i="71"/>
  <c r="AZ143" i="67"/>
  <c r="AZ193" i="67" s="1"/>
  <c r="AF176" i="68"/>
  <c r="AF195" i="68" s="1"/>
  <c r="E176" i="69"/>
  <c r="E176" i="67"/>
  <c r="E195" i="67" s="1"/>
  <c r="AO143" i="67"/>
  <c r="AO193" i="67" s="1"/>
  <c r="AS176" i="68"/>
  <c r="AS195" i="68" s="1"/>
  <c r="I176" i="72"/>
  <c r="AI176" i="68"/>
  <c r="AI195" i="68" s="1"/>
  <c r="X143" i="67"/>
  <c r="X193" i="67" s="1"/>
  <c r="P172" i="88"/>
  <c r="P194" i="88" s="1"/>
  <c r="AC176" i="68"/>
  <c r="AC195" i="68" s="1"/>
  <c r="AZ176" i="68"/>
  <c r="AZ195" i="68" s="1"/>
  <c r="AH143" i="67"/>
  <c r="AH193" i="67" s="1"/>
  <c r="AH143" i="74"/>
  <c r="AH193" i="74" s="1"/>
  <c r="N147" i="73"/>
  <c r="BA147" i="68"/>
  <c r="AG147" i="68"/>
  <c r="AB213" i="72"/>
  <c r="AG215" i="72"/>
  <c r="N172" i="70"/>
  <c r="N194" i="70" s="1"/>
  <c r="N172" i="74"/>
  <c r="N194" i="74" s="1"/>
  <c r="T143" i="67"/>
  <c r="T193" i="67" s="1"/>
  <c r="AX147" i="68"/>
  <c r="AB147" i="88"/>
  <c r="F147" i="63"/>
  <c r="AI147" i="69"/>
  <c r="AZ147" i="69"/>
  <c r="AG143" i="67"/>
  <c r="AG193" i="67" s="1"/>
  <c r="E176" i="75"/>
  <c r="W176" i="70"/>
  <c r="U143" i="67"/>
  <c r="U193" i="67" s="1"/>
  <c r="U143" i="74"/>
  <c r="U193" i="74" s="1"/>
  <c r="BA143" i="67"/>
  <c r="BA193" i="67" s="1"/>
  <c r="AX213" i="68"/>
  <c r="AB213" i="75"/>
  <c r="U214" i="70"/>
  <c r="AG215" i="73"/>
  <c r="AX213" i="74"/>
  <c r="AK213" i="74"/>
  <c r="AG215" i="68"/>
  <c r="X146" i="73"/>
  <c r="X176" i="68"/>
  <c r="X195" i="68" s="1"/>
  <c r="X176" i="74"/>
  <c r="L143" i="67"/>
  <c r="L193" i="67" s="1"/>
  <c r="L143" i="74"/>
  <c r="L193" i="74" s="1"/>
  <c r="L176" i="63"/>
  <c r="L195" i="63" s="1"/>
  <c r="L176" i="74"/>
  <c r="AT147" i="88"/>
  <c r="T146" i="88"/>
  <c r="AA143" i="67"/>
  <c r="AA193" i="67" s="1"/>
  <c r="AA143" i="74"/>
  <c r="AA193" i="74" s="1"/>
  <c r="AR143" i="67"/>
  <c r="AR193" i="67" s="1"/>
  <c r="AR143" i="74"/>
  <c r="AR193" i="74" s="1"/>
  <c r="L143" i="73"/>
  <c r="L193" i="73" s="1"/>
  <c r="S147" i="70"/>
  <c r="AF147" i="63"/>
  <c r="Q147" i="75"/>
  <c r="AK147" i="68"/>
  <c r="AN147" i="63"/>
  <c r="Q172" i="67"/>
  <c r="Q194" i="67" s="1"/>
  <c r="Q172" i="74"/>
  <c r="Q194" i="74" s="1"/>
  <c r="AX213" i="73"/>
  <c r="AB213" i="68"/>
  <c r="U214" i="72"/>
  <c r="AK213" i="70"/>
  <c r="AG215" i="71"/>
  <c r="AX213" i="67"/>
  <c r="AK213" i="67"/>
  <c r="AB213" i="74"/>
  <c r="K146" i="69"/>
  <c r="AP176" i="68"/>
  <c r="AP195" i="68" s="1"/>
  <c r="AP176" i="74"/>
  <c r="V146" i="73"/>
  <c r="AC143" i="67"/>
  <c r="AC193" i="67" s="1"/>
  <c r="AC143" i="74"/>
  <c r="AC193" i="74" s="1"/>
  <c r="N143" i="67"/>
  <c r="N193" i="67" s="1"/>
  <c r="N143" i="74"/>
  <c r="N193" i="74" s="1"/>
  <c r="Z146" i="73"/>
  <c r="O176" i="71"/>
  <c r="AN146" i="68"/>
  <c r="AW146" i="75"/>
  <c r="H143" i="67"/>
  <c r="H193" i="67" s="1"/>
  <c r="H143" i="74"/>
  <c r="H193" i="74" s="1"/>
  <c r="H146" i="67"/>
  <c r="J146" i="69"/>
  <c r="I143" i="69"/>
  <c r="I193" i="69" s="1"/>
  <c r="I143" i="74"/>
  <c r="I193" i="74" s="1"/>
  <c r="AR176" i="68"/>
  <c r="AR195" i="68" s="1"/>
  <c r="AR176" i="74"/>
  <c r="K143" i="67"/>
  <c r="K193" i="67" s="1"/>
  <c r="S143" i="67"/>
  <c r="S193" i="67" s="1"/>
  <c r="AQ143" i="67"/>
  <c r="AQ193" i="67" s="1"/>
  <c r="AQ143" i="74"/>
  <c r="AQ193" i="74" s="1"/>
  <c r="AX176" i="68"/>
  <c r="AX195" i="68" s="1"/>
  <c r="R147" i="75"/>
  <c r="J147" i="67"/>
  <c r="H147" i="73"/>
  <c r="W147" i="68"/>
  <c r="U147" i="75"/>
  <c r="Z176" i="68"/>
  <c r="Z195" i="68" s="1"/>
  <c r="Z176" i="74"/>
  <c r="T176" i="68"/>
  <c r="T195" i="68" s="1"/>
  <c r="O143" i="73"/>
  <c r="O193" i="73" s="1"/>
  <c r="M176" i="70"/>
  <c r="M176" i="74"/>
  <c r="T172" i="67"/>
  <c r="T194" i="67" s="1"/>
  <c r="T172" i="74"/>
  <c r="T194" i="74" s="1"/>
  <c r="AX213" i="71"/>
  <c r="AB213" i="73"/>
  <c r="U214" i="67"/>
  <c r="AK213" i="71"/>
  <c r="AG215" i="75"/>
  <c r="AQ147" i="68"/>
  <c r="O143" i="70"/>
  <c r="O193" i="70" s="1"/>
  <c r="O143" i="74"/>
  <c r="O193" i="74" s="1"/>
  <c r="AK213" i="72"/>
  <c r="V143" i="67"/>
  <c r="V193" i="67" s="1"/>
  <c r="V143" i="74"/>
  <c r="V193" i="74" s="1"/>
  <c r="AQ176" i="68"/>
  <c r="AQ195" i="68" s="1"/>
  <c r="AQ176" i="74"/>
  <c r="H176" i="72"/>
  <c r="H176" i="74"/>
  <c r="F143" i="73"/>
  <c r="F193" i="73" s="1"/>
  <c r="F143" i="74"/>
  <c r="F193" i="74" s="1"/>
  <c r="L193" i="71"/>
  <c r="Q176" i="68"/>
  <c r="Q195" i="68" s="1"/>
  <c r="Q176" i="74"/>
  <c r="AO147" i="88"/>
  <c r="AY147" i="73"/>
  <c r="AZ147" i="88"/>
  <c r="AJ147" i="88"/>
  <c r="AY176" i="68"/>
  <c r="AY195" i="68" s="1"/>
  <c r="AY176" i="74"/>
  <c r="P172" i="72"/>
  <c r="P194" i="72" s="1"/>
  <c r="AC172" i="72"/>
  <c r="AC194" i="72" s="1"/>
  <c r="AC172" i="74"/>
  <c r="AC194" i="74" s="1"/>
  <c r="R143" i="67"/>
  <c r="R193" i="67" s="1"/>
  <c r="AX213" i="75"/>
  <c r="AB213" i="67"/>
  <c r="U214" i="73"/>
  <c r="AK213" i="68"/>
  <c r="AG215" i="67"/>
  <c r="O172" i="71"/>
  <c r="O194" i="71" s="1"/>
  <c r="O172" i="74"/>
  <c r="O194" i="74" s="1"/>
  <c r="S176" i="68"/>
  <c r="S195" i="68" s="1"/>
  <c r="S176" i="74"/>
  <c r="AX213" i="69"/>
  <c r="G146" i="72"/>
  <c r="AM143" i="67"/>
  <c r="AM193" i="67" s="1"/>
  <c r="AM143" i="74"/>
  <c r="AM193" i="74" s="1"/>
  <c r="AD146" i="72"/>
  <c r="F146" i="69"/>
  <c r="T146" i="68"/>
  <c r="AN146" i="69"/>
  <c r="W146" i="67"/>
  <c r="J176" i="68"/>
  <c r="J195" i="68" s="1"/>
  <c r="J176" i="74"/>
  <c r="AR146" i="69"/>
  <c r="H172" i="71"/>
  <c r="H194" i="71" s="1"/>
  <c r="AN176" i="68"/>
  <c r="AN195" i="68" s="1"/>
  <c r="AN176" i="74"/>
  <c r="AE176" i="68"/>
  <c r="AE195" i="68" s="1"/>
  <c r="AM147" i="67"/>
  <c r="AV147" i="67"/>
  <c r="AS147" i="68"/>
  <c r="AU147" i="75"/>
  <c r="AL147" i="72"/>
  <c r="P143" i="67"/>
  <c r="P193" i="67" s="1"/>
  <c r="AJ176" i="68"/>
  <c r="AJ195" i="68" s="1"/>
  <c r="AJ176" i="74"/>
  <c r="P172" i="70"/>
  <c r="P194" i="70" s="1"/>
  <c r="P172" i="74"/>
  <c r="P194" i="74" s="1"/>
  <c r="AY143" i="67"/>
  <c r="AY193" i="67" s="1"/>
  <c r="AY143" i="74"/>
  <c r="AY193" i="74" s="1"/>
  <c r="AB213" i="69"/>
  <c r="U214" i="69"/>
  <c r="U214" i="71"/>
  <c r="AK213" i="73"/>
  <c r="AG215" i="70"/>
  <c r="U214" i="74"/>
  <c r="AG146" i="73"/>
  <c r="F128" i="88"/>
  <c r="H146" i="74"/>
  <c r="P146" i="74"/>
  <c r="X146" i="74"/>
  <c r="AF146" i="74"/>
  <c r="AN146" i="74"/>
  <c r="AV146" i="74"/>
  <c r="J146" i="74"/>
  <c r="R146" i="74"/>
  <c r="Z146" i="74"/>
  <c r="AH146" i="74"/>
  <c r="AP146" i="74"/>
  <c r="AX146" i="74"/>
  <c r="K146" i="74"/>
  <c r="S146" i="74"/>
  <c r="AA146" i="74"/>
  <c r="AI146" i="74"/>
  <c r="AQ146" i="74"/>
  <c r="AY146" i="74"/>
  <c r="L146" i="74"/>
  <c r="T146" i="74"/>
  <c r="AB146" i="74"/>
  <c r="AJ146" i="74"/>
  <c r="AR146" i="74"/>
  <c r="AZ146" i="74"/>
  <c r="E146" i="74"/>
  <c r="M146" i="74"/>
  <c r="U146" i="74"/>
  <c r="AC146" i="74"/>
  <c r="AK146" i="74"/>
  <c r="AS146" i="74"/>
  <c r="BA146" i="74"/>
  <c r="F146" i="74"/>
  <c r="N146" i="74"/>
  <c r="V146" i="74"/>
  <c r="AD146" i="74"/>
  <c r="AL146" i="74"/>
  <c r="AT146" i="74"/>
  <c r="BB146" i="74"/>
  <c r="AG146" i="74"/>
  <c r="G146" i="74"/>
  <c r="AM146" i="74"/>
  <c r="I146" i="74"/>
  <c r="I196" i="74" s="1"/>
  <c r="AO146" i="74"/>
  <c r="O146" i="74"/>
  <c r="AU146" i="74"/>
  <c r="Q146" i="74"/>
  <c r="AW146" i="74"/>
  <c r="W146" i="74"/>
  <c r="Y146" i="74"/>
  <c r="AE146" i="74"/>
  <c r="BA176" i="68"/>
  <c r="BA195" i="68" s="1"/>
  <c r="BA176" i="74"/>
  <c r="L172" i="67"/>
  <c r="L194" i="67" s="1"/>
  <c r="K176" i="68"/>
  <c r="K195" i="68" s="1"/>
  <c r="F146" i="67"/>
  <c r="AR146" i="72"/>
  <c r="Q143" i="67"/>
  <c r="Q193" i="67" s="1"/>
  <c r="Q143" i="74"/>
  <c r="Q193" i="74" s="1"/>
  <c r="AU176" i="68"/>
  <c r="AU195" i="68" s="1"/>
  <c r="J143" i="72"/>
  <c r="J193" i="72" s="1"/>
  <c r="J143" i="74"/>
  <c r="J193" i="74" s="1"/>
  <c r="J172" i="68"/>
  <c r="J194" i="68" s="1"/>
  <c r="G172" i="88"/>
  <c r="G194" i="88" s="1"/>
  <c r="AJ147" i="67"/>
  <c r="AH147" i="68"/>
  <c r="AM147" i="70"/>
  <c r="BB147" i="69"/>
  <c r="AO147" i="70"/>
  <c r="AN143" i="67"/>
  <c r="AN193" i="67" s="1"/>
  <c r="AI143" i="67"/>
  <c r="AI193" i="67" s="1"/>
  <c r="AI143" i="74"/>
  <c r="AI193" i="74" s="1"/>
  <c r="O143" i="69"/>
  <c r="O193" i="69" s="1"/>
  <c r="AX213" i="72"/>
  <c r="U214" i="68"/>
  <c r="AK213" i="69"/>
  <c r="U214" i="75"/>
  <c r="Z147" i="63"/>
  <c r="F147" i="74"/>
  <c r="N147" i="74"/>
  <c r="V147" i="74"/>
  <c r="AD147" i="74"/>
  <c r="AL147" i="74"/>
  <c r="AT147" i="74"/>
  <c r="BB147" i="74"/>
  <c r="H147" i="74"/>
  <c r="P147" i="74"/>
  <c r="X147" i="74"/>
  <c r="AF147" i="74"/>
  <c r="AN147" i="74"/>
  <c r="AV147" i="74"/>
  <c r="I147" i="74"/>
  <c r="Q147" i="74"/>
  <c r="Y147" i="74"/>
  <c r="AG147" i="74"/>
  <c r="AO147" i="74"/>
  <c r="AW147" i="74"/>
  <c r="J147" i="74"/>
  <c r="R147" i="74"/>
  <c r="Z147" i="74"/>
  <c r="AH147" i="74"/>
  <c r="AP147" i="74"/>
  <c r="AX147" i="74"/>
  <c r="K147" i="74"/>
  <c r="S147" i="74"/>
  <c r="AA147" i="74"/>
  <c r="AI147" i="74"/>
  <c r="AQ147" i="74"/>
  <c r="AY147" i="74"/>
  <c r="L147" i="74"/>
  <c r="T147" i="74"/>
  <c r="AB147" i="74"/>
  <c r="AJ147" i="74"/>
  <c r="AR147" i="74"/>
  <c r="AZ147" i="74"/>
  <c r="O147" i="74"/>
  <c r="AU147" i="74"/>
  <c r="U147" i="74"/>
  <c r="BA147" i="74"/>
  <c r="W147" i="74"/>
  <c r="AC147" i="74"/>
  <c r="AE147" i="74"/>
  <c r="E147" i="74"/>
  <c r="AK147" i="74"/>
  <c r="G147" i="74"/>
  <c r="AM147" i="74"/>
  <c r="M147" i="74"/>
  <c r="AS147" i="74"/>
  <c r="H147" i="70"/>
  <c r="W147" i="63"/>
  <c r="AI147" i="70"/>
  <c r="AJ143" i="67"/>
  <c r="AJ193" i="67" s="1"/>
  <c r="E143" i="67"/>
  <c r="E193" i="67" s="1"/>
  <c r="E176" i="72"/>
  <c r="E176" i="74"/>
  <c r="O193" i="71"/>
  <c r="K172" i="68"/>
  <c r="K194" i="68" s="1"/>
  <c r="K172" i="74"/>
  <c r="K194" i="74" s="1"/>
  <c r="R176" i="67"/>
  <c r="R195" i="67" s="1"/>
  <c r="R176" i="74"/>
  <c r="AX213" i="70"/>
  <c r="AB213" i="70"/>
  <c r="AK213" i="75"/>
  <c r="AG215" i="69"/>
  <c r="L172" i="75"/>
  <c r="L194" i="75" s="1"/>
  <c r="L172" i="73"/>
  <c r="L194" i="73" s="1"/>
  <c r="L172" i="71"/>
  <c r="L194" i="71" s="1"/>
  <c r="L172" i="69"/>
  <c r="L194" i="69" s="1"/>
  <c r="L172" i="63"/>
  <c r="L194" i="63" s="1"/>
  <c r="L172" i="70"/>
  <c r="L194" i="70" s="1"/>
  <c r="L172" i="72"/>
  <c r="L194" i="72" s="1"/>
  <c r="L172" i="88"/>
  <c r="L194" i="88" s="1"/>
  <c r="L172" i="68"/>
  <c r="L194" i="68" s="1"/>
  <c r="AU146" i="69"/>
  <c r="AN146" i="75"/>
  <c r="AE146" i="73"/>
  <c r="S146" i="70"/>
  <c r="S196" i="70" s="1"/>
  <c r="S202" i="70" s="1"/>
  <c r="I146" i="68"/>
  <c r="AF146" i="70"/>
  <c r="AU146" i="75"/>
  <c r="AU196" i="75" s="1"/>
  <c r="R146" i="73"/>
  <c r="Z146" i="70"/>
  <c r="X146" i="67"/>
  <c r="Y146" i="75"/>
  <c r="O146" i="75"/>
  <c r="N146" i="72"/>
  <c r="AO146" i="69"/>
  <c r="J146" i="70"/>
  <c r="N176" i="70"/>
  <c r="N176" i="63"/>
  <c r="N195" i="63" s="1"/>
  <c r="N176" i="88"/>
  <c r="N195" i="88" s="1"/>
  <c r="N176" i="75"/>
  <c r="N176" i="67"/>
  <c r="N195" i="67" s="1"/>
  <c r="N176" i="73"/>
  <c r="N176" i="68"/>
  <c r="N195" i="68" s="1"/>
  <c r="N176" i="72"/>
  <c r="N176" i="71"/>
  <c r="AE146" i="68"/>
  <c r="F176" i="71"/>
  <c r="F176" i="88"/>
  <c r="F195" i="88" s="1"/>
  <c r="F176" i="70"/>
  <c r="F176" i="72"/>
  <c r="F176" i="73"/>
  <c r="F176" i="68"/>
  <c r="F195" i="68" s="1"/>
  <c r="F176" i="63"/>
  <c r="F195" i="63" s="1"/>
  <c r="F176" i="75"/>
  <c r="F176" i="67"/>
  <c r="F195" i="67" s="1"/>
  <c r="R146" i="70"/>
  <c r="H172" i="68"/>
  <c r="H194" i="68" s="1"/>
  <c r="H172" i="88"/>
  <c r="H194" i="88" s="1"/>
  <c r="H172" i="67"/>
  <c r="H194" i="67" s="1"/>
  <c r="H172" i="72"/>
  <c r="H194" i="72" s="1"/>
  <c r="H172" i="69"/>
  <c r="H194" i="69" s="1"/>
  <c r="H172" i="70"/>
  <c r="H194" i="70" s="1"/>
  <c r="H172" i="73"/>
  <c r="H194" i="73" s="1"/>
  <c r="AM146" i="73"/>
  <c r="Q146" i="72"/>
  <c r="V146" i="68"/>
  <c r="AM176" i="88"/>
  <c r="AM195" i="88" s="1"/>
  <c r="AM176" i="73"/>
  <c r="AM176" i="75"/>
  <c r="AM176" i="70"/>
  <c r="AM176" i="69"/>
  <c r="AM176" i="63"/>
  <c r="AM195" i="63" s="1"/>
  <c r="AM176" i="71"/>
  <c r="AM176" i="67"/>
  <c r="AM195" i="67" s="1"/>
  <c r="AM176" i="72"/>
  <c r="AM176" i="68"/>
  <c r="AM195" i="68" s="1"/>
  <c r="AP146" i="75"/>
  <c r="AF146" i="72"/>
  <c r="W146" i="70"/>
  <c r="M143" i="75"/>
  <c r="M193" i="75" s="1"/>
  <c r="M143" i="67"/>
  <c r="M193" i="67" s="1"/>
  <c r="M193" i="71"/>
  <c r="M143" i="63"/>
  <c r="M193" i="63" s="1"/>
  <c r="M143" i="72"/>
  <c r="M193" i="72" s="1"/>
  <c r="M143" i="88"/>
  <c r="M193" i="88" s="1"/>
  <c r="M143" i="68"/>
  <c r="M193" i="68" s="1"/>
  <c r="M143" i="73"/>
  <c r="M193" i="73" s="1"/>
  <c r="M143" i="69"/>
  <c r="M193" i="69" s="1"/>
  <c r="AG146" i="68"/>
  <c r="AT143" i="73"/>
  <c r="AT193" i="73" s="1"/>
  <c r="AT143" i="68"/>
  <c r="AT193" i="68" s="1"/>
  <c r="AT143" i="70"/>
  <c r="AT193" i="70" s="1"/>
  <c r="AT143" i="69"/>
  <c r="AT193" i="69" s="1"/>
  <c r="AT193" i="71"/>
  <c r="AT143" i="63"/>
  <c r="AT193" i="63" s="1"/>
  <c r="AT143" i="75"/>
  <c r="AT193" i="75" s="1"/>
  <c r="AT143" i="88"/>
  <c r="AT193" i="88" s="1"/>
  <c r="AT143" i="72"/>
  <c r="AT193" i="72" s="1"/>
  <c r="AT143" i="67"/>
  <c r="AT193" i="67" s="1"/>
  <c r="S146" i="67"/>
  <c r="AU146" i="72"/>
  <c r="BA176" i="69"/>
  <c r="BA176" i="63"/>
  <c r="BA195" i="63" s="1"/>
  <c r="BA176" i="88"/>
  <c r="BA195" i="88" s="1"/>
  <c r="BA176" i="71"/>
  <c r="BA176" i="72"/>
  <c r="BA176" i="67"/>
  <c r="BA195" i="67" s="1"/>
  <c r="BA176" i="73"/>
  <c r="BA176" i="70"/>
  <c r="BA176" i="75"/>
  <c r="V146" i="69"/>
  <c r="AQ146" i="67"/>
  <c r="G146" i="69"/>
  <c r="O146" i="67"/>
  <c r="N146" i="70"/>
  <c r="V146" i="70"/>
  <c r="O146" i="69"/>
  <c r="AH143" i="73"/>
  <c r="AH193" i="73" s="1"/>
  <c r="AH143" i="69"/>
  <c r="AH193" i="69" s="1"/>
  <c r="AH143" i="70"/>
  <c r="AH193" i="70" s="1"/>
  <c r="AH143" i="88"/>
  <c r="AH193" i="88" s="1"/>
  <c r="AH143" i="72"/>
  <c r="AH193" i="72" s="1"/>
  <c r="AH143" i="75"/>
  <c r="AH193" i="75" s="1"/>
  <c r="AH143" i="68"/>
  <c r="AH193" i="68" s="1"/>
  <c r="AH143" i="63"/>
  <c r="AH193" i="63" s="1"/>
  <c r="AH193" i="71"/>
  <c r="I146" i="70"/>
  <c r="AW146" i="72"/>
  <c r="AF146" i="75"/>
  <c r="AL146" i="67"/>
  <c r="AI146" i="67"/>
  <c r="F146" i="75"/>
  <c r="I193" i="71"/>
  <c r="I143" i="70"/>
  <c r="I193" i="70" s="1"/>
  <c r="I143" i="68"/>
  <c r="I193" i="68" s="1"/>
  <c r="I143" i="72"/>
  <c r="I193" i="72" s="1"/>
  <c r="I143" i="88"/>
  <c r="I193" i="88" s="1"/>
  <c r="I143" i="63"/>
  <c r="I193" i="63" s="1"/>
  <c r="I143" i="73"/>
  <c r="I193" i="73" s="1"/>
  <c r="I143" i="67"/>
  <c r="I193" i="67" s="1"/>
  <c r="G146" i="75"/>
  <c r="Q143" i="63"/>
  <c r="Q193" i="63" s="1"/>
  <c r="Q143" i="69"/>
  <c r="Q193" i="69" s="1"/>
  <c r="Q143" i="73"/>
  <c r="Q193" i="73" s="1"/>
  <c r="Q193" i="71"/>
  <c r="Q143" i="75"/>
  <c r="Q193" i="75" s="1"/>
  <c r="Q143" i="70"/>
  <c r="Q193" i="70" s="1"/>
  <c r="Q143" i="88"/>
  <c r="Q193" i="88" s="1"/>
  <c r="Q143" i="72"/>
  <c r="Q193" i="72" s="1"/>
  <c r="Q143" i="68"/>
  <c r="Q193" i="68" s="1"/>
  <c r="AP176" i="70"/>
  <c r="AP176" i="69"/>
  <c r="AP176" i="67"/>
  <c r="AP195" i="67" s="1"/>
  <c r="AP176" i="88"/>
  <c r="AP195" i="88" s="1"/>
  <c r="AP176" i="63"/>
  <c r="AP195" i="63" s="1"/>
  <c r="AP176" i="72"/>
  <c r="AP176" i="71"/>
  <c r="AP176" i="75"/>
  <c r="AP176" i="73"/>
  <c r="P176" i="75"/>
  <c r="P176" i="63"/>
  <c r="P195" i="63" s="1"/>
  <c r="P176" i="67"/>
  <c r="P195" i="67" s="1"/>
  <c r="P176" i="71"/>
  <c r="P176" i="69"/>
  <c r="P176" i="73"/>
  <c r="P176" i="88"/>
  <c r="P195" i="88" s="1"/>
  <c r="P176" i="70"/>
  <c r="P176" i="72"/>
  <c r="P176" i="68"/>
  <c r="P195" i="68" s="1"/>
  <c r="K146" i="72"/>
  <c r="K146" i="75"/>
  <c r="N143" i="88"/>
  <c r="N193" i="88" s="1"/>
  <c r="M143" i="70"/>
  <c r="M193" i="70" s="1"/>
  <c r="P146" i="72"/>
  <c r="AR176" i="71"/>
  <c r="AR176" i="73"/>
  <c r="AR176" i="72"/>
  <c r="AR176" i="67"/>
  <c r="AR195" i="67" s="1"/>
  <c r="AR176" i="69"/>
  <c r="AR176" i="63"/>
  <c r="AR195" i="63" s="1"/>
  <c r="AR176" i="88"/>
  <c r="AR195" i="88" s="1"/>
  <c r="AR176" i="70"/>
  <c r="AR176" i="75"/>
  <c r="U176" i="72"/>
  <c r="U176" i="75"/>
  <c r="U176" i="70"/>
  <c r="U176" i="67"/>
  <c r="U195" i="67" s="1"/>
  <c r="U176" i="63"/>
  <c r="U195" i="63" s="1"/>
  <c r="U176" i="88"/>
  <c r="U195" i="88" s="1"/>
  <c r="U176" i="73"/>
  <c r="U176" i="69"/>
  <c r="U176" i="71"/>
  <c r="U176" i="68"/>
  <c r="U195" i="68" s="1"/>
  <c r="AN146" i="67"/>
  <c r="AU146" i="68"/>
  <c r="AF146" i="68"/>
  <c r="AB146" i="68"/>
  <c r="AD146" i="67"/>
  <c r="X146" i="70"/>
  <c r="M146" i="70"/>
  <c r="L146" i="75"/>
  <c r="V143" i="88"/>
  <c r="V193" i="88" s="1"/>
  <c r="V143" i="72"/>
  <c r="V193" i="72" s="1"/>
  <c r="V143" i="69"/>
  <c r="V193" i="69" s="1"/>
  <c r="V143" i="63"/>
  <c r="V193" i="63" s="1"/>
  <c r="V143" i="70"/>
  <c r="V193" i="70" s="1"/>
  <c r="V193" i="71"/>
  <c r="V143" i="75"/>
  <c r="V193" i="75" s="1"/>
  <c r="V143" i="73"/>
  <c r="V193" i="73" s="1"/>
  <c r="V143" i="68"/>
  <c r="V193" i="68" s="1"/>
  <c r="AG146" i="75"/>
  <c r="I146" i="73"/>
  <c r="AJ146" i="67"/>
  <c r="AL146" i="69"/>
  <c r="AR146" i="75"/>
  <c r="I146" i="67"/>
  <c r="V146" i="72"/>
  <c r="Z146" i="72"/>
  <c r="AV146" i="67"/>
  <c r="T146" i="70"/>
  <c r="AX146" i="72"/>
  <c r="AV146" i="75"/>
  <c r="AJ146" i="69"/>
  <c r="AD146" i="69"/>
  <c r="AP146" i="73"/>
  <c r="Q146" i="73"/>
  <c r="AT146" i="70"/>
  <c r="AT176" i="69"/>
  <c r="AT176" i="71"/>
  <c r="AT176" i="67"/>
  <c r="AT195" i="67" s="1"/>
  <c r="AT176" i="88"/>
  <c r="AT195" i="88" s="1"/>
  <c r="AT176" i="63"/>
  <c r="AT195" i="63" s="1"/>
  <c r="AT176" i="70"/>
  <c r="AT176" i="73"/>
  <c r="AT176" i="72"/>
  <c r="AT176" i="75"/>
  <c r="I176" i="71"/>
  <c r="I176" i="73"/>
  <c r="I176" i="88"/>
  <c r="I195" i="88" s="1"/>
  <c r="I176" i="70"/>
  <c r="I176" i="75"/>
  <c r="I176" i="63"/>
  <c r="I195" i="63" s="1"/>
  <c r="I176" i="69"/>
  <c r="I176" i="68"/>
  <c r="I195" i="68" s="1"/>
  <c r="I176" i="67"/>
  <c r="I195" i="67" s="1"/>
  <c r="R146" i="72"/>
  <c r="AP146" i="67"/>
  <c r="V176" i="73"/>
  <c r="V176" i="63"/>
  <c r="V195" i="63" s="1"/>
  <c r="V176" i="71"/>
  <c r="V176" i="72"/>
  <c r="V176" i="75"/>
  <c r="V176" i="70"/>
  <c r="V176" i="67"/>
  <c r="V195" i="67" s="1"/>
  <c r="V176" i="88"/>
  <c r="V195" i="88" s="1"/>
  <c r="V176" i="69"/>
  <c r="V176" i="68"/>
  <c r="V195" i="68" s="1"/>
  <c r="L146" i="72"/>
  <c r="AO146" i="67"/>
  <c r="J146" i="63"/>
  <c r="P146" i="67"/>
  <c r="M146" i="72"/>
  <c r="E146" i="63"/>
  <c r="AF143" i="88"/>
  <c r="AF193" i="88" s="1"/>
  <c r="AF143" i="72"/>
  <c r="AF193" i="72" s="1"/>
  <c r="AF193" i="71"/>
  <c r="AF143" i="73"/>
  <c r="AF193" i="73" s="1"/>
  <c r="AF143" i="69"/>
  <c r="AF193" i="69" s="1"/>
  <c r="AF143" i="68"/>
  <c r="AF193" i="68" s="1"/>
  <c r="AF143" i="70"/>
  <c r="AF193" i="70" s="1"/>
  <c r="AF143" i="63"/>
  <c r="AF193" i="63" s="1"/>
  <c r="AF143" i="75"/>
  <c r="AF193" i="75" s="1"/>
  <c r="AF143" i="67"/>
  <c r="AF193" i="67" s="1"/>
  <c r="L146" i="63"/>
  <c r="AD146" i="75"/>
  <c r="AB146" i="70"/>
  <c r="AC176" i="75"/>
  <c r="AC176" i="72"/>
  <c r="AC176" i="73"/>
  <c r="AC176" i="69"/>
  <c r="AC176" i="71"/>
  <c r="AC176" i="67"/>
  <c r="AC195" i="67" s="1"/>
  <c r="AC176" i="70"/>
  <c r="AC176" i="88"/>
  <c r="AC195" i="88" s="1"/>
  <c r="AC176" i="63"/>
  <c r="AC195" i="63" s="1"/>
  <c r="N146" i="67"/>
  <c r="Q146" i="69"/>
  <c r="AJ146" i="75"/>
  <c r="M146" i="69"/>
  <c r="AR146" i="73"/>
  <c r="M146" i="75"/>
  <c r="G143" i="70"/>
  <c r="G193" i="70" s="1"/>
  <c r="G143" i="63"/>
  <c r="G193" i="63" s="1"/>
  <c r="G143" i="88"/>
  <c r="G193" i="88" s="1"/>
  <c r="G143" i="72"/>
  <c r="G193" i="72" s="1"/>
  <c r="G193" i="71"/>
  <c r="G143" i="68"/>
  <c r="G193" i="68" s="1"/>
  <c r="G143" i="75"/>
  <c r="G193" i="75" s="1"/>
  <c r="G143" i="67"/>
  <c r="G193" i="67" s="1"/>
  <c r="AD146" i="68"/>
  <c r="O146" i="68"/>
  <c r="V146" i="75"/>
  <c r="F146" i="72"/>
  <c r="AR146" i="70"/>
  <c r="H146" i="75"/>
  <c r="F172" i="67"/>
  <c r="F194" i="67" s="1"/>
  <c r="F172" i="63"/>
  <c r="F194" i="63" s="1"/>
  <c r="F172" i="69"/>
  <c r="F194" i="69" s="1"/>
  <c r="F172" i="72"/>
  <c r="F194" i="72" s="1"/>
  <c r="F172" i="88"/>
  <c r="F194" i="88" s="1"/>
  <c r="F172" i="73"/>
  <c r="F194" i="73" s="1"/>
  <c r="F172" i="68"/>
  <c r="F194" i="68" s="1"/>
  <c r="I146" i="69"/>
  <c r="AL146" i="68"/>
  <c r="AV146" i="72"/>
  <c r="AW176" i="70"/>
  <c r="AW176" i="73"/>
  <c r="AW176" i="67"/>
  <c r="AW195" i="67" s="1"/>
  <c r="AW176" i="88"/>
  <c r="AW195" i="88" s="1"/>
  <c r="AW176" i="75"/>
  <c r="AW176" i="63"/>
  <c r="AW195" i="63" s="1"/>
  <c r="AW176" i="69"/>
  <c r="AW176" i="72"/>
  <c r="AW176" i="71"/>
  <c r="AW176" i="68"/>
  <c r="AW195" i="68" s="1"/>
  <c r="I146" i="88"/>
  <c r="AI176" i="88"/>
  <c r="AI195" i="88" s="1"/>
  <c r="AI176" i="71"/>
  <c r="AI176" i="73"/>
  <c r="AI176" i="67"/>
  <c r="AI195" i="67" s="1"/>
  <c r="AI176" i="70"/>
  <c r="AI176" i="75"/>
  <c r="AI176" i="72"/>
  <c r="AI176" i="63"/>
  <c r="AI195" i="63" s="1"/>
  <c r="AI176" i="69"/>
  <c r="AK146" i="72"/>
  <c r="AK146" i="75"/>
  <c r="X176" i="72"/>
  <c r="X176" i="63"/>
  <c r="X195" i="63" s="1"/>
  <c r="X176" i="73"/>
  <c r="X176" i="67"/>
  <c r="X195" i="67" s="1"/>
  <c r="X176" i="69"/>
  <c r="X176" i="88"/>
  <c r="X195" i="88" s="1"/>
  <c r="X176" i="71"/>
  <c r="X176" i="75"/>
  <c r="X176" i="70"/>
  <c r="AE146" i="67"/>
  <c r="AB146" i="72"/>
  <c r="AC146" i="70"/>
  <c r="H193" i="71"/>
  <c r="H143" i="73"/>
  <c r="H193" i="73" s="1"/>
  <c r="H143" i="68"/>
  <c r="H193" i="68" s="1"/>
  <c r="H143" i="72"/>
  <c r="H193" i="72" s="1"/>
  <c r="H143" i="75"/>
  <c r="H193" i="75" s="1"/>
  <c r="H143" i="70"/>
  <c r="H193" i="70" s="1"/>
  <c r="H143" i="63"/>
  <c r="H193" i="63" s="1"/>
  <c r="H143" i="88"/>
  <c r="H193" i="88" s="1"/>
  <c r="H143" i="69"/>
  <c r="H193" i="69" s="1"/>
  <c r="J176" i="67"/>
  <c r="J195" i="67" s="1"/>
  <c r="J176" i="88"/>
  <c r="J195" i="88" s="1"/>
  <c r="J176" i="71"/>
  <c r="J176" i="72"/>
  <c r="J176" i="73"/>
  <c r="J176" i="69"/>
  <c r="J176" i="75"/>
  <c r="J176" i="63"/>
  <c r="J195" i="63" s="1"/>
  <c r="J176" i="70"/>
  <c r="T146" i="67"/>
  <c r="AC146" i="68"/>
  <c r="T146" i="72"/>
  <c r="AT146" i="72"/>
  <c r="AL146" i="73"/>
  <c r="U146" i="72"/>
  <c r="Y146" i="69"/>
  <c r="AS146" i="69"/>
  <c r="V146" i="67"/>
  <c r="U146" i="73"/>
  <c r="AG146" i="72"/>
  <c r="AP146" i="72"/>
  <c r="AF146" i="69"/>
  <c r="AW146" i="69"/>
  <c r="O146" i="73"/>
  <c r="AG146" i="69"/>
  <c r="K176" i="69"/>
  <c r="K176" i="88"/>
  <c r="K195" i="88" s="1"/>
  <c r="K176" i="63"/>
  <c r="K195" i="63" s="1"/>
  <c r="K176" i="67"/>
  <c r="K195" i="67" s="1"/>
  <c r="K176" i="71"/>
  <c r="K176" i="70"/>
  <c r="K176" i="72"/>
  <c r="K176" i="73"/>
  <c r="K176" i="75"/>
  <c r="AS146" i="70"/>
  <c r="K146" i="70"/>
  <c r="Y146" i="72"/>
  <c r="AB146" i="75"/>
  <c r="J146" i="75"/>
  <c r="N146" i="68"/>
  <c r="AK146" i="67"/>
  <c r="J146" i="72"/>
  <c r="AT146" i="73"/>
  <c r="AX146" i="68"/>
  <c r="AX196" i="68" s="1"/>
  <c r="X146" i="75"/>
  <c r="AM146" i="68"/>
  <c r="AE146" i="75"/>
  <c r="AX146" i="75"/>
  <c r="AJ146" i="70"/>
  <c r="AA146" i="72"/>
  <c r="K143" i="88"/>
  <c r="K193" i="88" s="1"/>
  <c r="K143" i="69"/>
  <c r="K193" i="69" s="1"/>
  <c r="K143" i="63"/>
  <c r="K193" i="63" s="1"/>
  <c r="K143" i="73"/>
  <c r="K193" i="73" s="1"/>
  <c r="K143" i="68"/>
  <c r="K193" i="68" s="1"/>
  <c r="K193" i="71"/>
  <c r="K143" i="70"/>
  <c r="K193" i="70" s="1"/>
  <c r="K143" i="72"/>
  <c r="K193" i="72" s="1"/>
  <c r="K143" i="75"/>
  <c r="K193" i="75" s="1"/>
  <c r="J146" i="73"/>
  <c r="AA146" i="67"/>
  <c r="M146" i="67"/>
  <c r="AV146" i="73"/>
  <c r="F172" i="75"/>
  <c r="F194" i="75" s="1"/>
  <c r="AA146" i="75"/>
  <c r="AJ146" i="73"/>
  <c r="M146" i="68"/>
  <c r="F146" i="73"/>
  <c r="J172" i="69"/>
  <c r="J194" i="69" s="1"/>
  <c r="J172" i="88"/>
  <c r="J194" i="88" s="1"/>
  <c r="J172" i="72"/>
  <c r="J194" i="72" s="1"/>
  <c r="J172" i="71"/>
  <c r="J194" i="71" s="1"/>
  <c r="J172" i="67"/>
  <c r="J194" i="67" s="1"/>
  <c r="J172" i="75"/>
  <c r="J194" i="75" s="1"/>
  <c r="J172" i="73"/>
  <c r="J194" i="73" s="1"/>
  <c r="J172" i="63"/>
  <c r="J194" i="63" s="1"/>
  <c r="J172" i="70"/>
  <c r="J194" i="70" s="1"/>
  <c r="I143" i="75"/>
  <c r="I193" i="75" s="1"/>
  <c r="AY146" i="63"/>
  <c r="BA146" i="63"/>
  <c r="AZ146" i="68"/>
  <c r="AZ146" i="69"/>
  <c r="AZ196" i="69" s="1"/>
  <c r="AZ146" i="63"/>
  <c r="AY146" i="68"/>
  <c r="E146" i="73"/>
  <c r="BA146" i="88"/>
  <c r="BA146" i="75"/>
  <c r="AY146" i="70"/>
  <c r="BB146" i="63"/>
  <c r="AY146" i="88"/>
  <c r="BB146" i="68"/>
  <c r="AZ146" i="88"/>
  <c r="AY146" i="73"/>
  <c r="AY196" i="73" s="1"/>
  <c r="E146" i="68"/>
  <c r="AY146" i="75"/>
  <c r="E146" i="69"/>
  <c r="BA146" i="73"/>
  <c r="BA146" i="67"/>
  <c r="AZ146" i="70"/>
  <c r="E146" i="67"/>
  <c r="AZ146" i="73"/>
  <c r="AY146" i="69"/>
  <c r="AY146" i="72"/>
  <c r="BA146" i="70"/>
  <c r="BB146" i="69"/>
  <c r="BB196" i="69" s="1"/>
  <c r="AY146" i="67"/>
  <c r="E146" i="71"/>
  <c r="E146" i="70"/>
  <c r="E146" i="72"/>
  <c r="E146" i="88"/>
  <c r="AZ146" i="67"/>
  <c r="BB146" i="75"/>
  <c r="BB146" i="70"/>
  <c r="BA146" i="69"/>
  <c r="BA146" i="68"/>
  <c r="BA196" i="68" s="1"/>
  <c r="BB146" i="88"/>
  <c r="BB146" i="72"/>
  <c r="AZ146" i="72"/>
  <c r="BB146" i="73"/>
  <c r="AZ146" i="75"/>
  <c r="BA146" i="72"/>
  <c r="E146" i="75"/>
  <c r="AX146" i="88"/>
  <c r="AA146" i="63"/>
  <c r="AE146" i="88"/>
  <c r="AS146" i="88"/>
  <c r="P146" i="63"/>
  <c r="AX146" i="63"/>
  <c r="AP146" i="88"/>
  <c r="AR146" i="88"/>
  <c r="AI146" i="88"/>
  <c r="AK146" i="88"/>
  <c r="Y146" i="73"/>
  <c r="AP146" i="63"/>
  <c r="AV146" i="63"/>
  <c r="R146" i="69"/>
  <c r="AQ146" i="63"/>
  <c r="AV146" i="88"/>
  <c r="AD146" i="63"/>
  <c r="AW146" i="63"/>
  <c r="AA146" i="88"/>
  <c r="U146" i="88"/>
  <c r="S146" i="88"/>
  <c r="AM146" i="63"/>
  <c r="AG146" i="63"/>
  <c r="Y146" i="63"/>
  <c r="AR146" i="67"/>
  <c r="F146" i="88"/>
  <c r="AU146" i="88"/>
  <c r="X146" i="88"/>
  <c r="AH146" i="63"/>
  <c r="K146" i="88"/>
  <c r="H146" i="63"/>
  <c r="AX146" i="70"/>
  <c r="AC146" i="63"/>
  <c r="AK146" i="63"/>
  <c r="J146" i="68"/>
  <c r="Z146" i="88"/>
  <c r="AE146" i="69"/>
  <c r="AS146" i="68"/>
  <c r="P146" i="88"/>
  <c r="G146" i="63"/>
  <c r="AU146" i="63"/>
  <c r="F146" i="63"/>
  <c r="F196" i="63" s="1"/>
  <c r="Q146" i="63"/>
  <c r="U146" i="70"/>
  <c r="U146" i="63"/>
  <c r="AI146" i="75"/>
  <c r="AI196" i="75" s="1"/>
  <c r="N146" i="63"/>
  <c r="O146" i="88"/>
  <c r="AC146" i="73"/>
  <c r="AB146" i="67"/>
  <c r="J146" i="88"/>
  <c r="AJ146" i="88"/>
  <c r="AJ196" i="88" s="1"/>
  <c r="G146" i="67"/>
  <c r="M146" i="63"/>
  <c r="T146" i="63"/>
  <c r="N146" i="69"/>
  <c r="V146" i="63"/>
  <c r="AI146" i="63"/>
  <c r="Z146" i="67"/>
  <c r="AE146" i="63"/>
  <c r="W146" i="75"/>
  <c r="AL146" i="63"/>
  <c r="AX146" i="69"/>
  <c r="AI146" i="70"/>
  <c r="AI196" i="70" s="1"/>
  <c r="AL146" i="88"/>
  <c r="T146" i="69"/>
  <c r="AW146" i="88"/>
  <c r="AB146" i="63"/>
  <c r="I146" i="63"/>
  <c r="Y146" i="88"/>
  <c r="H146" i="88"/>
  <c r="H146" i="68"/>
  <c r="G146" i="70"/>
  <c r="AC146" i="72"/>
  <c r="L146" i="70"/>
  <c r="AO146" i="88"/>
  <c r="AO146" i="63"/>
  <c r="Q146" i="68"/>
  <c r="W146" i="68"/>
  <c r="W196" i="68" s="1"/>
  <c r="AM146" i="88"/>
  <c r="AH146" i="70"/>
  <c r="AF146" i="63"/>
  <c r="L146" i="67"/>
  <c r="AJ146" i="72"/>
  <c r="BB146" i="67"/>
  <c r="AT146" i="88"/>
  <c r="AT196" i="88" s="1"/>
  <c r="S146" i="68"/>
  <c r="AQ146" i="75"/>
  <c r="Q146" i="67"/>
  <c r="AB146" i="73"/>
  <c r="AG146" i="70"/>
  <c r="AQ146" i="73"/>
  <c r="AO146" i="75"/>
  <c r="AN146" i="63"/>
  <c r="Q146" i="88"/>
  <c r="X146" i="68"/>
  <c r="AQ146" i="88"/>
  <c r="K146" i="63"/>
  <c r="AT146" i="63"/>
  <c r="S146" i="73"/>
  <c r="AS146" i="73"/>
  <c r="AN146" i="73"/>
  <c r="S146" i="72"/>
  <c r="AK146" i="69"/>
  <c r="Z146" i="69"/>
  <c r="AA146" i="73"/>
  <c r="AT146" i="75"/>
  <c r="M146" i="88"/>
  <c r="AA146" i="69"/>
  <c r="R146" i="67"/>
  <c r="AD146" i="73"/>
  <c r="AX146" i="67"/>
  <c r="K146" i="73"/>
  <c r="N146" i="88"/>
  <c r="Z146" i="63"/>
  <c r="Z196" i="63" s="1"/>
  <c r="Z201" i="63" s="1"/>
  <c r="Q146" i="70"/>
  <c r="AJ146" i="63"/>
  <c r="X146" i="69"/>
  <c r="Q146" i="75"/>
  <c r="Q196" i="75" s="1"/>
  <c r="X146" i="63"/>
  <c r="AA146" i="68"/>
  <c r="AK146" i="68"/>
  <c r="AK196" i="68" s="1"/>
  <c r="AK200" i="68" s="1"/>
  <c r="AM146" i="75"/>
  <c r="AD146" i="88"/>
  <c r="U146" i="75"/>
  <c r="U196" i="75" s="1"/>
  <c r="U201" i="75" s="1"/>
  <c r="S146" i="63"/>
  <c r="N146" i="75"/>
  <c r="AH146" i="75"/>
  <c r="AL146" i="70"/>
  <c r="G146" i="73"/>
  <c r="AS146" i="75"/>
  <c r="AQ146" i="72"/>
  <c r="AO146" i="73"/>
  <c r="AH146" i="73"/>
  <c r="AU146" i="73"/>
  <c r="AB146" i="88"/>
  <c r="AB196" i="88" s="1"/>
  <c r="AI146" i="72"/>
  <c r="L146" i="68"/>
  <c r="AV146" i="68"/>
  <c r="AU146" i="67"/>
  <c r="U146" i="67"/>
  <c r="O146" i="63"/>
  <c r="L196" i="71"/>
  <c r="L202" i="71" s="1"/>
  <c r="Y146" i="70"/>
  <c r="W146" i="88"/>
  <c r="AN146" i="70"/>
  <c r="T146" i="73"/>
  <c r="AQ146" i="69"/>
  <c r="AH146" i="69"/>
  <c r="W146" i="72"/>
  <c r="AL146" i="72"/>
  <c r="AL196" i="72" s="1"/>
  <c r="Y146" i="67"/>
  <c r="AM146" i="70"/>
  <c r="AM196" i="70" s="1"/>
  <c r="AP146" i="68"/>
  <c r="O146" i="70"/>
  <c r="H146" i="73"/>
  <c r="H196" i="73" s="1"/>
  <c r="H202" i="73" s="1"/>
  <c r="G146" i="68"/>
  <c r="AE146" i="70"/>
  <c r="G146" i="88"/>
  <c r="P146" i="68"/>
  <c r="R146" i="88"/>
  <c r="AT146" i="69"/>
  <c r="AF146" i="88"/>
  <c r="L146" i="69"/>
  <c r="H146" i="72"/>
  <c r="AH146" i="67"/>
  <c r="AR146" i="63"/>
  <c r="L146" i="88"/>
  <c r="W146" i="63"/>
  <c r="W196" i="63" s="1"/>
  <c r="AI146" i="68"/>
  <c r="F146" i="68"/>
  <c r="AS146" i="67"/>
  <c r="AM146" i="67"/>
  <c r="AW146" i="67"/>
  <c r="AH146" i="68"/>
  <c r="AH196" i="68" s="1"/>
  <c r="AV146" i="70"/>
  <c r="AI146" i="73"/>
  <c r="AA146" i="70"/>
  <c r="AQ146" i="70"/>
  <c r="AM146" i="69"/>
  <c r="AQ146" i="68"/>
  <c r="AK146" i="70"/>
  <c r="AN146" i="72"/>
  <c r="AO146" i="70"/>
  <c r="AO196" i="70" s="1"/>
  <c r="AK146" i="73"/>
  <c r="AN146" i="88"/>
  <c r="AB146" i="69"/>
  <c r="X146" i="72"/>
  <c r="AI146" i="69"/>
  <c r="AI196" i="69" s="1"/>
  <c r="AH146" i="88"/>
  <c r="AR146" i="68"/>
  <c r="AT146" i="68"/>
  <c r="AE146" i="72"/>
  <c r="R146" i="63"/>
  <c r="AV146" i="69"/>
  <c r="U146" i="68"/>
  <c r="W146" i="69"/>
  <c r="AC146" i="69"/>
  <c r="AT146" i="67"/>
  <c r="L146" i="73"/>
  <c r="Z146" i="68"/>
  <c r="AW146" i="68"/>
  <c r="R146" i="68"/>
  <c r="K146" i="67"/>
  <c r="AF146" i="67"/>
  <c r="K146" i="68"/>
  <c r="N143" i="69"/>
  <c r="N193" i="69" s="1"/>
  <c r="N143" i="72"/>
  <c r="N193" i="72" s="1"/>
  <c r="N143" i="70"/>
  <c r="N193" i="70" s="1"/>
  <c r="N143" i="63"/>
  <c r="N193" i="63" s="1"/>
  <c r="N143" i="75"/>
  <c r="N193" i="75" s="1"/>
  <c r="N143" i="73"/>
  <c r="N193" i="73" s="1"/>
  <c r="N143" i="68"/>
  <c r="N193" i="68" s="1"/>
  <c r="N193" i="71"/>
  <c r="W146" i="73"/>
  <c r="J146" i="67"/>
  <c r="J196" i="67" s="1"/>
  <c r="S146" i="69"/>
  <c r="P146" i="73"/>
  <c r="AU146" i="70"/>
  <c r="I146" i="75"/>
  <c r="Y146" i="68"/>
  <c r="F146" i="70"/>
  <c r="AC146" i="75"/>
  <c r="AG146" i="67"/>
  <c r="AW146" i="70"/>
  <c r="AH146" i="72"/>
  <c r="M146" i="73"/>
  <c r="S176" i="69"/>
  <c r="S176" i="72"/>
  <c r="S176" i="88"/>
  <c r="S195" i="88" s="1"/>
  <c r="S176" i="63"/>
  <c r="S195" i="63" s="1"/>
  <c r="S176" i="70"/>
  <c r="S176" i="73"/>
  <c r="S176" i="71"/>
  <c r="S176" i="75"/>
  <c r="S176" i="67"/>
  <c r="S195" i="67" s="1"/>
  <c r="H172" i="63"/>
  <c r="H194" i="63" s="1"/>
  <c r="G143" i="73"/>
  <c r="G193" i="73" s="1"/>
  <c r="AG146" i="88"/>
  <c r="V146" i="88"/>
  <c r="AM143" i="73"/>
  <c r="AM193" i="73" s="1"/>
  <c r="AM143" i="63"/>
  <c r="AM193" i="63" s="1"/>
  <c r="AM143" i="69"/>
  <c r="AM193" i="69" s="1"/>
  <c r="AM143" i="88"/>
  <c r="AM193" i="88" s="1"/>
  <c r="AM143" i="68"/>
  <c r="AM193" i="68" s="1"/>
  <c r="AM143" i="70"/>
  <c r="AM193" i="70" s="1"/>
  <c r="AM193" i="71"/>
  <c r="AM143" i="72"/>
  <c r="AM193" i="72" s="1"/>
  <c r="AM143" i="75"/>
  <c r="AM193" i="75" s="1"/>
  <c r="AO146" i="68"/>
  <c r="AS146" i="72"/>
  <c r="AO143" i="73"/>
  <c r="AO193" i="73" s="1"/>
  <c r="AO143" i="70"/>
  <c r="AO193" i="70" s="1"/>
  <c r="AO143" i="75"/>
  <c r="AO193" i="75" s="1"/>
  <c r="AO143" i="88"/>
  <c r="AO193" i="88" s="1"/>
  <c r="AO143" i="68"/>
  <c r="AO193" i="68" s="1"/>
  <c r="AO143" i="72"/>
  <c r="AO193" i="72" s="1"/>
  <c r="AO143" i="69"/>
  <c r="AO193" i="69" s="1"/>
  <c r="AO193" i="71"/>
  <c r="AO143" i="63"/>
  <c r="AO193" i="63" s="1"/>
  <c r="AS146" i="63"/>
  <c r="AQ176" i="72"/>
  <c r="AQ176" i="67"/>
  <c r="AQ195" i="67" s="1"/>
  <c r="AQ176" i="75"/>
  <c r="AQ176" i="70"/>
  <c r="AQ176" i="69"/>
  <c r="AQ176" i="63"/>
  <c r="AQ195" i="63" s="1"/>
  <c r="AQ176" i="73"/>
  <c r="AQ176" i="88"/>
  <c r="AQ195" i="88" s="1"/>
  <c r="AQ176" i="71"/>
  <c r="O176" i="88"/>
  <c r="O195" i="88" s="1"/>
  <c r="O176" i="70"/>
  <c r="O176" i="73"/>
  <c r="O176" i="72"/>
  <c r="O176" i="67"/>
  <c r="O195" i="67" s="1"/>
  <c r="O176" i="69"/>
  <c r="O176" i="68"/>
  <c r="O195" i="68" s="1"/>
  <c r="O176" i="75"/>
  <c r="O176" i="63"/>
  <c r="O195" i="63" s="1"/>
  <c r="O146" i="72"/>
  <c r="AJ146" i="68"/>
  <c r="H146" i="70"/>
  <c r="H196" i="70" s="1"/>
  <c r="H202" i="70" s="1"/>
  <c r="P146" i="75"/>
  <c r="I146" i="72"/>
  <c r="AW146" i="73"/>
  <c r="AC146" i="88"/>
  <c r="P146" i="69"/>
  <c r="AP146" i="70"/>
  <c r="AO146" i="72"/>
  <c r="S146" i="75"/>
  <c r="T146" i="75"/>
  <c r="AF146" i="73"/>
  <c r="N146" i="73"/>
  <c r="N196" i="73" s="1"/>
  <c r="N202" i="73" s="1"/>
  <c r="AD146" i="70"/>
  <c r="R146" i="75"/>
  <c r="R196" i="75" s="1"/>
  <c r="AS176" i="63"/>
  <c r="AS195" i="63" s="1"/>
  <c r="AS176" i="72"/>
  <c r="AS176" i="71"/>
  <c r="AS176" i="88"/>
  <c r="AS195" i="88" s="1"/>
  <c r="AS176" i="69"/>
  <c r="AS176" i="70"/>
  <c r="AS176" i="75"/>
  <c r="AS176" i="73"/>
  <c r="AS176" i="67"/>
  <c r="AS195" i="67" s="1"/>
  <c r="AM146" i="72"/>
  <c r="H146" i="69"/>
  <c r="Z146" i="75"/>
  <c r="G176" i="88"/>
  <c r="G195" i="88" s="1"/>
  <c r="G176" i="63"/>
  <c r="G195" i="63" s="1"/>
  <c r="G176" i="75"/>
  <c r="G176" i="72"/>
  <c r="G176" i="67"/>
  <c r="G195" i="67" s="1"/>
  <c r="G176" i="73"/>
  <c r="G176" i="69"/>
  <c r="G176" i="71"/>
  <c r="G176" i="68"/>
  <c r="G195" i="68" s="1"/>
  <c r="G176" i="70"/>
  <c r="P146" i="70"/>
  <c r="U146" i="69"/>
  <c r="AX146" i="73"/>
  <c r="AP146" i="69"/>
  <c r="AC146" i="67"/>
  <c r="J143" i="63"/>
  <c r="J193" i="63" s="1"/>
  <c r="J143" i="88"/>
  <c r="J193" i="88" s="1"/>
  <c r="J143" i="67"/>
  <c r="J193" i="67" s="1"/>
  <c r="J193" i="71"/>
  <c r="J143" i="70"/>
  <c r="J193" i="70" s="1"/>
  <c r="J143" i="73"/>
  <c r="J193" i="73" s="1"/>
  <c r="J143" i="68"/>
  <c r="J193" i="68" s="1"/>
  <c r="J143" i="69"/>
  <c r="J193" i="69" s="1"/>
  <c r="J143" i="75"/>
  <c r="J193" i="75" s="1"/>
  <c r="AA176" i="69"/>
  <c r="AA176" i="73"/>
  <c r="AA176" i="75"/>
  <c r="AA176" i="63"/>
  <c r="AA195" i="63" s="1"/>
  <c r="AA176" i="88"/>
  <c r="AA195" i="88" s="1"/>
  <c r="AA176" i="72"/>
  <c r="AA176" i="67"/>
  <c r="AA195" i="67" s="1"/>
  <c r="AA176" i="70"/>
  <c r="AA176" i="71"/>
  <c r="AA176" i="68"/>
  <c r="AA195" i="68" s="1"/>
  <c r="F172" i="71"/>
  <c r="F194" i="71" s="1"/>
  <c r="H172" i="75"/>
  <c r="H194" i="75" s="1"/>
  <c r="AL146" i="75"/>
  <c r="Y176" i="73"/>
  <c r="Y176" i="69"/>
  <c r="Y176" i="72"/>
  <c r="Y176" i="75"/>
  <c r="Y176" i="63"/>
  <c r="Y195" i="63" s="1"/>
  <c r="Y176" i="88"/>
  <c r="Y195" i="88" s="1"/>
  <c r="Y176" i="71"/>
  <c r="Y176" i="67"/>
  <c r="Y195" i="67" s="1"/>
  <c r="Y176" i="70"/>
  <c r="AH176" i="75"/>
  <c r="AH176" i="88"/>
  <c r="AH195" i="88" s="1"/>
  <c r="AH176" i="71"/>
  <c r="AH176" i="67"/>
  <c r="AH195" i="67" s="1"/>
  <c r="AH176" i="72"/>
  <c r="AH176" i="63"/>
  <c r="AH195" i="63" s="1"/>
  <c r="AH176" i="73"/>
  <c r="AH176" i="69"/>
  <c r="AH176" i="70"/>
  <c r="X143" i="63"/>
  <c r="X193" i="63" s="1"/>
  <c r="X143" i="69"/>
  <c r="X193" i="69" s="1"/>
  <c r="X143" i="73"/>
  <c r="X193" i="73" s="1"/>
  <c r="X143" i="75"/>
  <c r="X193" i="75" s="1"/>
  <c r="X143" i="70"/>
  <c r="X193" i="70" s="1"/>
  <c r="X143" i="68"/>
  <c r="X193" i="68" s="1"/>
  <c r="X143" i="72"/>
  <c r="X193" i="72" s="1"/>
  <c r="X143" i="88"/>
  <c r="X193" i="88" s="1"/>
  <c r="X193" i="71"/>
  <c r="I172" i="72"/>
  <c r="I194" i="72" s="1"/>
  <c r="I172" i="63"/>
  <c r="I194" i="63" s="1"/>
  <c r="I172" i="68"/>
  <c r="I194" i="68" s="1"/>
  <c r="I172" i="73"/>
  <c r="I194" i="73" s="1"/>
  <c r="I172" i="71"/>
  <c r="I194" i="71" s="1"/>
  <c r="I172" i="69"/>
  <c r="I194" i="69" s="1"/>
  <c r="AD193" i="71"/>
  <c r="AD143" i="68"/>
  <c r="AD193" i="68" s="1"/>
  <c r="AD143" i="88"/>
  <c r="AD193" i="88" s="1"/>
  <c r="AD143" i="75"/>
  <c r="AD193" i="75" s="1"/>
  <c r="AD143" i="69"/>
  <c r="AD193" i="69" s="1"/>
  <c r="AD143" i="73"/>
  <c r="AD193" i="73" s="1"/>
  <c r="AD143" i="70"/>
  <c r="AD193" i="70" s="1"/>
  <c r="AD143" i="63"/>
  <c r="AD193" i="63" s="1"/>
  <c r="AD143" i="72"/>
  <c r="AD193" i="72" s="1"/>
  <c r="AT147" i="73"/>
  <c r="N147" i="68"/>
  <c r="AH147" i="70"/>
  <c r="X147" i="68"/>
  <c r="K147" i="67"/>
  <c r="L147" i="75"/>
  <c r="AE147" i="70"/>
  <c r="AN147" i="70"/>
  <c r="T147" i="69"/>
  <c r="AW147" i="73"/>
  <c r="AY147" i="70"/>
  <c r="M147" i="88"/>
  <c r="N147" i="70"/>
  <c r="V147" i="72"/>
  <c r="K147" i="75"/>
  <c r="F147" i="70"/>
  <c r="AI147" i="88"/>
  <c r="Z147" i="88"/>
  <c r="AU147" i="88"/>
  <c r="T147" i="67"/>
  <c r="J147" i="88"/>
  <c r="I172" i="88"/>
  <c r="I194" i="88" s="1"/>
  <c r="I172" i="75"/>
  <c r="I194" i="75" s="1"/>
  <c r="I172" i="67"/>
  <c r="I194" i="67" s="1"/>
  <c r="G172" i="72"/>
  <c r="G194" i="72" s="1"/>
  <c r="G172" i="73"/>
  <c r="G194" i="73" s="1"/>
  <c r="G172" i="69"/>
  <c r="G194" i="69" s="1"/>
  <c r="G172" i="68"/>
  <c r="G194" i="68" s="1"/>
  <c r="G172" i="75"/>
  <c r="G194" i="75" s="1"/>
  <c r="G172" i="70"/>
  <c r="G194" i="70" s="1"/>
  <c r="G172" i="67"/>
  <c r="G194" i="67" s="1"/>
  <c r="G172" i="71"/>
  <c r="G194" i="71" s="1"/>
  <c r="R147" i="68"/>
  <c r="AP147" i="75"/>
  <c r="Z147" i="68"/>
  <c r="AZ147" i="73"/>
  <c r="E147" i="88"/>
  <c r="G147" i="73"/>
  <c r="AC147" i="75"/>
  <c r="BA147" i="69"/>
  <c r="AF147" i="69"/>
  <c r="F147" i="72"/>
  <c r="L147" i="72"/>
  <c r="V147" i="73"/>
  <c r="AA147" i="75"/>
  <c r="AP147" i="73"/>
  <c r="Q147" i="73"/>
  <c r="AY147" i="67"/>
  <c r="AU147" i="70"/>
  <c r="J147" i="75"/>
  <c r="AP147" i="69"/>
  <c r="AE147" i="68"/>
  <c r="AR147" i="75"/>
  <c r="AR143" i="75"/>
  <c r="AR193" i="75" s="1"/>
  <c r="AR143" i="72"/>
  <c r="AR193" i="72" s="1"/>
  <c r="AR143" i="73"/>
  <c r="AR193" i="73" s="1"/>
  <c r="AR143" i="70"/>
  <c r="AR193" i="70" s="1"/>
  <c r="AR143" i="63"/>
  <c r="AR193" i="63" s="1"/>
  <c r="AR193" i="71"/>
  <c r="AR143" i="69"/>
  <c r="AR193" i="69" s="1"/>
  <c r="AR143" i="68"/>
  <c r="AR193" i="68" s="1"/>
  <c r="AR143" i="88"/>
  <c r="AR193" i="88" s="1"/>
  <c r="Q176" i="67"/>
  <c r="Q195" i="67" s="1"/>
  <c r="Q176" i="63"/>
  <c r="Q195" i="63" s="1"/>
  <c r="Q176" i="75"/>
  <c r="Q176" i="71"/>
  <c r="Q176" i="72"/>
  <c r="Q176" i="69"/>
  <c r="Q176" i="88"/>
  <c r="Q195" i="88" s="1"/>
  <c r="Q176" i="73"/>
  <c r="Q176" i="70"/>
  <c r="O172" i="88"/>
  <c r="O194" i="88" s="1"/>
  <c r="O172" i="73"/>
  <c r="O194" i="73" s="1"/>
  <c r="O172" i="70"/>
  <c r="O194" i="70" s="1"/>
  <c r="O172" i="75"/>
  <c r="O194" i="75" s="1"/>
  <c r="O172" i="69"/>
  <c r="O194" i="69" s="1"/>
  <c r="O172" i="68"/>
  <c r="O194" i="68" s="1"/>
  <c r="O172" i="63"/>
  <c r="O194" i="63" s="1"/>
  <c r="O172" i="72"/>
  <c r="O194" i="72" s="1"/>
  <c r="O172" i="67"/>
  <c r="O194" i="67" s="1"/>
  <c r="AB147" i="70"/>
  <c r="AY147" i="69"/>
  <c r="BA147" i="75"/>
  <c r="H147" i="63"/>
  <c r="AC147" i="68"/>
  <c r="AV147" i="69"/>
  <c r="AZ143" i="73"/>
  <c r="AZ193" i="73" s="1"/>
  <c r="AZ143" i="72"/>
  <c r="AZ193" i="72" s="1"/>
  <c r="AZ143" i="70"/>
  <c r="AZ193" i="70" s="1"/>
  <c r="AZ143" i="88"/>
  <c r="AZ193" i="88" s="1"/>
  <c r="AZ143" i="68"/>
  <c r="AZ193" i="68" s="1"/>
  <c r="AZ143" i="75"/>
  <c r="AZ193" i="75" s="1"/>
  <c r="AZ143" i="63"/>
  <c r="AZ193" i="63" s="1"/>
  <c r="AZ143" i="69"/>
  <c r="AZ193" i="69" s="1"/>
  <c r="AZ200" i="69" s="1"/>
  <c r="AZ193" i="71"/>
  <c r="S143" i="73"/>
  <c r="S193" i="73" s="1"/>
  <c r="S143" i="88"/>
  <c r="S193" i="88" s="1"/>
  <c r="S143" i="75"/>
  <c r="S193" i="75" s="1"/>
  <c r="S143" i="69"/>
  <c r="S193" i="69" s="1"/>
  <c r="S143" i="70"/>
  <c r="S193" i="70" s="1"/>
  <c r="S200" i="70" s="1"/>
  <c r="S143" i="68"/>
  <c r="S193" i="68" s="1"/>
  <c r="S143" i="72"/>
  <c r="S193" i="72" s="1"/>
  <c r="S143" i="63"/>
  <c r="S193" i="63" s="1"/>
  <c r="S193" i="71"/>
  <c r="AF176" i="69"/>
  <c r="AF176" i="71"/>
  <c r="AF176" i="67"/>
  <c r="AF195" i="67" s="1"/>
  <c r="AF176" i="63"/>
  <c r="AF195" i="63" s="1"/>
  <c r="AF176" i="70"/>
  <c r="AF176" i="75"/>
  <c r="AF176" i="73"/>
  <c r="AF176" i="88"/>
  <c r="AF195" i="88" s="1"/>
  <c r="AF176" i="72"/>
  <c r="L143" i="69"/>
  <c r="L193" i="69" s="1"/>
  <c r="L176" i="68"/>
  <c r="L195" i="68" s="1"/>
  <c r="Y143" i="68"/>
  <c r="Y193" i="68" s="1"/>
  <c r="Y143" i="69"/>
  <c r="Y193" i="69" s="1"/>
  <c r="Y143" i="72"/>
  <c r="Y193" i="72" s="1"/>
  <c r="Y143" i="75"/>
  <c r="Y193" i="75" s="1"/>
  <c r="Y143" i="73"/>
  <c r="Y193" i="73" s="1"/>
  <c r="Y143" i="70"/>
  <c r="Y193" i="70" s="1"/>
  <c r="Y193" i="71"/>
  <c r="Y143" i="63"/>
  <c r="Y193" i="63" s="1"/>
  <c r="Y143" i="88"/>
  <c r="Y193" i="88" s="1"/>
  <c r="Y143" i="67"/>
  <c r="Y193" i="67" s="1"/>
  <c r="AW143" i="69"/>
  <c r="AW193" i="69" s="1"/>
  <c r="AW143" i="68"/>
  <c r="AW193" i="68" s="1"/>
  <c r="AW143" i="63"/>
  <c r="AW193" i="63" s="1"/>
  <c r="AW143" i="70"/>
  <c r="AW193" i="70" s="1"/>
  <c r="AW143" i="72"/>
  <c r="AW193" i="72" s="1"/>
  <c r="AW193" i="71"/>
  <c r="AW143" i="88"/>
  <c r="AW193" i="88" s="1"/>
  <c r="AW143" i="75"/>
  <c r="AW193" i="75" s="1"/>
  <c r="AW143" i="73"/>
  <c r="AW193" i="73" s="1"/>
  <c r="AW143" i="67"/>
  <c r="AW193" i="67" s="1"/>
  <c r="T143" i="63"/>
  <c r="T193" i="63" s="1"/>
  <c r="T143" i="72"/>
  <c r="T193" i="72" s="1"/>
  <c r="T143" i="69"/>
  <c r="T193" i="69" s="1"/>
  <c r="T143" i="68"/>
  <c r="T193" i="68" s="1"/>
  <c r="T193" i="71"/>
  <c r="T143" i="88"/>
  <c r="T193" i="88" s="1"/>
  <c r="T143" i="75"/>
  <c r="T193" i="75" s="1"/>
  <c r="T143" i="70"/>
  <c r="T193" i="70" s="1"/>
  <c r="T143" i="73"/>
  <c r="T193" i="73" s="1"/>
  <c r="AA147" i="63"/>
  <c r="AW147" i="69"/>
  <c r="AH147" i="67"/>
  <c r="AX147" i="73"/>
  <c r="AG147" i="63"/>
  <c r="AW147" i="67"/>
  <c r="AP147" i="68"/>
  <c r="Z147" i="75"/>
  <c r="AP147" i="72"/>
  <c r="P147" i="69"/>
  <c r="F147" i="69"/>
  <c r="N147" i="72"/>
  <c r="AZ147" i="75"/>
  <c r="R147" i="73"/>
  <c r="Q147" i="68"/>
  <c r="AT147" i="72"/>
  <c r="AD147" i="73"/>
  <c r="AP147" i="63"/>
  <c r="AG147" i="73"/>
  <c r="AA147" i="68"/>
  <c r="O147" i="67"/>
  <c r="F147" i="75"/>
  <c r="AX147" i="63"/>
  <c r="BA147" i="88"/>
  <c r="AT147" i="67"/>
  <c r="G147" i="88"/>
  <c r="P147" i="70"/>
  <c r="W147" i="88"/>
  <c r="AN147" i="73"/>
  <c r="AK147" i="73"/>
  <c r="AM147" i="69"/>
  <c r="Y147" i="72"/>
  <c r="W147" i="69"/>
  <c r="AA147" i="67"/>
  <c r="T147" i="68"/>
  <c r="G147" i="69"/>
  <c r="AX147" i="75"/>
  <c r="Y147" i="69"/>
  <c r="AV147" i="70"/>
  <c r="AH147" i="69"/>
  <c r="AJ147" i="70"/>
  <c r="AN147" i="72"/>
  <c r="AK147" i="75"/>
  <c r="AL147" i="70"/>
  <c r="AF147" i="73"/>
  <c r="P147" i="75"/>
  <c r="AU147" i="72"/>
  <c r="AN147" i="67"/>
  <c r="AT147" i="68"/>
  <c r="T147" i="70"/>
  <c r="AC147" i="63"/>
  <c r="AS147" i="88"/>
  <c r="AI147" i="63"/>
  <c r="X147" i="75"/>
  <c r="S147" i="68"/>
  <c r="M147" i="72"/>
  <c r="V147" i="88"/>
  <c r="AE147" i="72"/>
  <c r="I147" i="67"/>
  <c r="AS147" i="67"/>
  <c r="V147" i="69"/>
  <c r="L147" i="70"/>
  <c r="M147" i="73"/>
  <c r="AL147" i="63"/>
  <c r="AB147" i="75"/>
  <c r="S147" i="72"/>
  <c r="BA147" i="73"/>
  <c r="AB147" i="73"/>
  <c r="AF147" i="70"/>
  <c r="L147" i="73"/>
  <c r="E147" i="68"/>
  <c r="AX147" i="88"/>
  <c r="AT147" i="63"/>
  <c r="AL147" i="88"/>
  <c r="AR147" i="67"/>
  <c r="M147" i="68"/>
  <c r="AT147" i="70"/>
  <c r="AK147" i="70"/>
  <c r="S147" i="63"/>
  <c r="AG147" i="72"/>
  <c r="G147" i="63"/>
  <c r="AR147" i="88"/>
  <c r="Z147" i="67"/>
  <c r="O147" i="63"/>
  <c r="AY147" i="72"/>
  <c r="AJ147" i="72"/>
  <c r="K147" i="69"/>
  <c r="AR147" i="68"/>
  <c r="AU147" i="63"/>
  <c r="X147" i="63"/>
  <c r="O147" i="75"/>
  <c r="AB147" i="69"/>
  <c r="AO147" i="72"/>
  <c r="AV147" i="72"/>
  <c r="G147" i="67"/>
  <c r="AR147" i="69"/>
  <c r="V147" i="63"/>
  <c r="AX147" i="72"/>
  <c r="AE147" i="88"/>
  <c r="AQ147" i="63"/>
  <c r="AL147" i="69"/>
  <c r="AG147" i="75"/>
  <c r="P147" i="67"/>
  <c r="P147" i="63"/>
  <c r="AI147" i="68"/>
  <c r="AD147" i="75"/>
  <c r="X147" i="73"/>
  <c r="AX147" i="70"/>
  <c r="Y147" i="73"/>
  <c r="Y147" i="63"/>
  <c r="M147" i="75"/>
  <c r="Z196" i="71"/>
  <c r="AT147" i="69"/>
  <c r="O147" i="73"/>
  <c r="N147" i="67"/>
  <c r="R147" i="70"/>
  <c r="AQ147" i="70"/>
  <c r="Q147" i="69"/>
  <c r="AF147" i="75"/>
  <c r="T147" i="75"/>
  <c r="AS147" i="72"/>
  <c r="AN147" i="68"/>
  <c r="X147" i="69"/>
  <c r="AF147" i="67"/>
  <c r="AK147" i="72"/>
  <c r="E147" i="71"/>
  <c r="AV147" i="88"/>
  <c r="AE147" i="63"/>
  <c r="V147" i="68"/>
  <c r="V147" i="75"/>
  <c r="Y147" i="67"/>
  <c r="AC147" i="70"/>
  <c r="O147" i="68"/>
  <c r="AG147" i="69"/>
  <c r="BB147" i="75"/>
  <c r="M147" i="69"/>
  <c r="AM147" i="68"/>
  <c r="AQ147" i="72"/>
  <c r="I147" i="73"/>
  <c r="J147" i="73"/>
  <c r="W147" i="70"/>
  <c r="AR147" i="63"/>
  <c r="AW147" i="68"/>
  <c r="I147" i="70"/>
  <c r="AN147" i="75"/>
  <c r="AG147" i="88"/>
  <c r="AR147" i="70"/>
  <c r="F147" i="67"/>
  <c r="AO147" i="75"/>
  <c r="Q147" i="72"/>
  <c r="AU147" i="68"/>
  <c r="I147" i="72"/>
  <c r="AP147" i="67"/>
  <c r="O147" i="70"/>
  <c r="U147" i="72"/>
  <c r="AE147" i="75"/>
  <c r="AA147" i="73"/>
  <c r="AN147" i="88"/>
  <c r="H147" i="68"/>
  <c r="AC147" i="72"/>
  <c r="AZ147" i="68"/>
  <c r="AY147" i="68"/>
  <c r="U147" i="88"/>
  <c r="BA147" i="72"/>
  <c r="AQ147" i="69"/>
  <c r="E147" i="73"/>
  <c r="F147" i="88"/>
  <c r="AP147" i="70"/>
  <c r="AN147" i="69"/>
  <c r="AM147" i="63"/>
  <c r="S147" i="69"/>
  <c r="L147" i="69"/>
  <c r="Z147" i="72"/>
  <c r="R147" i="63"/>
  <c r="F147" i="68"/>
  <c r="T147" i="72"/>
  <c r="J147" i="63"/>
  <c r="L147" i="63"/>
  <c r="J147" i="72"/>
  <c r="AK147" i="63"/>
  <c r="U147" i="70"/>
  <c r="AB147" i="67"/>
  <c r="AY147" i="88"/>
  <c r="AR147" i="72"/>
  <c r="AC147" i="69"/>
  <c r="BA147" i="70"/>
  <c r="AY147" i="75"/>
  <c r="W147" i="67"/>
  <c r="AA147" i="70"/>
  <c r="AC147" i="73"/>
  <c r="Y147" i="68"/>
  <c r="F147" i="73"/>
  <c r="J147" i="70"/>
  <c r="J147" i="68"/>
  <c r="AU147" i="67"/>
  <c r="AF147" i="68"/>
  <c r="U147" i="67"/>
  <c r="AI147" i="67"/>
  <c r="M147" i="70"/>
  <c r="AI147" i="73"/>
  <c r="AS147" i="73"/>
  <c r="AX147" i="67"/>
  <c r="K147" i="63"/>
  <c r="AD147" i="88"/>
  <c r="Z147" i="73"/>
  <c r="AU147" i="69"/>
  <c r="AJ147" i="75"/>
  <c r="E147" i="63"/>
  <c r="AG147" i="70"/>
  <c r="H147" i="69"/>
  <c r="AD147" i="63"/>
  <c r="K147" i="73"/>
  <c r="AE147" i="69"/>
  <c r="BB147" i="63"/>
  <c r="K147" i="68"/>
  <c r="G147" i="72"/>
  <c r="AB147" i="72"/>
  <c r="S147" i="75"/>
  <c r="G147" i="75"/>
  <c r="H147" i="67"/>
  <c r="L147" i="68"/>
  <c r="AH147" i="73"/>
  <c r="S147" i="88"/>
  <c r="AC147" i="88"/>
  <c r="AG147" i="67"/>
  <c r="AO147" i="69"/>
  <c r="BA147" i="63"/>
  <c r="X147" i="88"/>
  <c r="AH147" i="75"/>
  <c r="Y147" i="88"/>
  <c r="AH147" i="63"/>
  <c r="BB147" i="72"/>
  <c r="I147" i="69"/>
  <c r="U147" i="63"/>
  <c r="AH147" i="72"/>
  <c r="AF147" i="72"/>
  <c r="AF147" i="88"/>
  <c r="N147" i="63"/>
  <c r="AJ147" i="68"/>
  <c r="X147" i="70"/>
  <c r="V147" i="70"/>
  <c r="L147" i="88"/>
  <c r="AZ147" i="72"/>
  <c r="AB147" i="68"/>
  <c r="AQ147" i="88"/>
  <c r="R147" i="69"/>
  <c r="AA147" i="88"/>
  <c r="M147" i="67"/>
  <c r="E147" i="70"/>
  <c r="AW147" i="88"/>
  <c r="AQ147" i="75"/>
  <c r="AJ147" i="63"/>
  <c r="AW147" i="75"/>
  <c r="AJ147" i="69"/>
  <c r="AV147" i="63"/>
  <c r="AS147" i="70"/>
  <c r="O147" i="72"/>
  <c r="AJ147" i="73"/>
  <c r="G147" i="70"/>
  <c r="AU147" i="73"/>
  <c r="AM147" i="73"/>
  <c r="U147" i="73"/>
  <c r="AM147" i="88"/>
  <c r="AS147" i="75"/>
  <c r="BA147" i="67"/>
  <c r="Z147" i="70"/>
  <c r="I147" i="75"/>
  <c r="I147" i="68"/>
  <c r="AR147" i="73"/>
  <c r="R147" i="88"/>
  <c r="AD147" i="67"/>
  <c r="N147" i="75"/>
  <c r="N147" i="69"/>
  <c r="AV147" i="68"/>
  <c r="H147" i="72"/>
  <c r="L147" i="67"/>
  <c r="AP147" i="88"/>
  <c r="P147" i="88"/>
  <c r="AO147" i="67"/>
  <c r="Y147" i="75"/>
  <c r="E147" i="75"/>
  <c r="AK147" i="69"/>
  <c r="Y147" i="70"/>
  <c r="E147" i="67"/>
  <c r="AS147" i="63"/>
  <c r="K147" i="70"/>
  <c r="X147" i="72"/>
  <c r="P147" i="68"/>
  <c r="AM147" i="75"/>
  <c r="AV147" i="73"/>
  <c r="S147" i="67"/>
  <c r="O147" i="69"/>
  <c r="W147" i="73"/>
  <c r="W147" i="72"/>
  <c r="AI147" i="72"/>
  <c r="I147" i="88"/>
  <c r="BB147" i="67"/>
  <c r="AC147" i="67"/>
  <c r="BB147" i="88"/>
  <c r="AQ147" i="67"/>
  <c r="AH147" i="88"/>
  <c r="AB147" i="63"/>
  <c r="AN176" i="71"/>
  <c r="AN176" i="73"/>
  <c r="AN176" i="67"/>
  <c r="AN195" i="67" s="1"/>
  <c r="AN176" i="70"/>
  <c r="AN176" i="75"/>
  <c r="AN176" i="63"/>
  <c r="AN195" i="63" s="1"/>
  <c r="AN176" i="69"/>
  <c r="AN176" i="72"/>
  <c r="AN176" i="88"/>
  <c r="AN195" i="88" s="1"/>
  <c r="H176" i="63"/>
  <c r="H195" i="63" s="1"/>
  <c r="H176" i="75"/>
  <c r="H176" i="69"/>
  <c r="H176" i="67"/>
  <c r="H195" i="67" s="1"/>
  <c r="AA193" i="71"/>
  <c r="AA143" i="68"/>
  <c r="AA193" i="68" s="1"/>
  <c r="AA143" i="75"/>
  <c r="AA193" i="75" s="1"/>
  <c r="AA143" i="72"/>
  <c r="AA193" i="72" s="1"/>
  <c r="AA143" i="88"/>
  <c r="AA193" i="88" s="1"/>
  <c r="AA143" i="63"/>
  <c r="AA193" i="63" s="1"/>
  <c r="AA143" i="69"/>
  <c r="AA193" i="69" s="1"/>
  <c r="AA143" i="70"/>
  <c r="AA193" i="70" s="1"/>
  <c r="AA143" i="73"/>
  <c r="AA193" i="73" s="1"/>
  <c r="L143" i="72"/>
  <c r="L193" i="72" s="1"/>
  <c r="L143" i="63"/>
  <c r="L193" i="63" s="1"/>
  <c r="L143" i="70"/>
  <c r="L193" i="70" s="1"/>
  <c r="L143" i="68"/>
  <c r="L193" i="68" s="1"/>
  <c r="L143" i="88"/>
  <c r="L193" i="88" s="1"/>
  <c r="L143" i="75"/>
  <c r="L193" i="75" s="1"/>
  <c r="AK176" i="88"/>
  <c r="AK195" i="88" s="1"/>
  <c r="AK176" i="73"/>
  <c r="AK176" i="63"/>
  <c r="AK195" i="63" s="1"/>
  <c r="AK176" i="70"/>
  <c r="AK176" i="69"/>
  <c r="AK176" i="67"/>
  <c r="AK195" i="67" s="1"/>
  <c r="AK176" i="71"/>
  <c r="AK176" i="75"/>
  <c r="AK176" i="72"/>
  <c r="AX176" i="88"/>
  <c r="AX195" i="88" s="1"/>
  <c r="AX176" i="69"/>
  <c r="AX176" i="70"/>
  <c r="AX176" i="73"/>
  <c r="AX176" i="72"/>
  <c r="AX176" i="75"/>
  <c r="AX176" i="67"/>
  <c r="AX195" i="67" s="1"/>
  <c r="AX176" i="63"/>
  <c r="AX195" i="63" s="1"/>
  <c r="AX176" i="71"/>
  <c r="AE147" i="67"/>
  <c r="AD147" i="68"/>
  <c r="K147" i="72"/>
  <c r="E147" i="69"/>
  <c r="Z147" i="69"/>
  <c r="AO147" i="68"/>
  <c r="AO147" i="73"/>
  <c r="BB147" i="73"/>
  <c r="W147" i="75"/>
  <c r="AZ147" i="67"/>
  <c r="BB147" i="70"/>
  <c r="H147" i="88"/>
  <c r="BB147" i="68"/>
  <c r="AW147" i="72"/>
  <c r="AK147" i="88"/>
  <c r="AL147" i="67"/>
  <c r="R147" i="67"/>
  <c r="M147" i="63"/>
  <c r="AA147" i="72"/>
  <c r="AU176" i="69"/>
  <c r="AU176" i="88"/>
  <c r="AU195" i="88" s="1"/>
  <c r="AU176" i="75"/>
  <c r="AU176" i="71"/>
  <c r="AU176" i="70"/>
  <c r="AU176" i="63"/>
  <c r="AU195" i="63" s="1"/>
  <c r="AU176" i="67"/>
  <c r="AU195" i="67" s="1"/>
  <c r="AU176" i="73"/>
  <c r="AU176" i="72"/>
  <c r="L176" i="73"/>
  <c r="H176" i="68"/>
  <c r="H195" i="68" s="1"/>
  <c r="F143" i="70"/>
  <c r="F193" i="70" s="1"/>
  <c r="F143" i="75"/>
  <c r="F193" i="75" s="1"/>
  <c r="F143" i="72"/>
  <c r="F193" i="72" s="1"/>
  <c r="F143" i="63"/>
  <c r="F193" i="63" s="1"/>
  <c r="F193" i="71"/>
  <c r="F143" i="88"/>
  <c r="F193" i="88" s="1"/>
  <c r="F143" i="69"/>
  <c r="F193" i="69" s="1"/>
  <c r="F143" i="68"/>
  <c r="F193" i="68" s="1"/>
  <c r="H176" i="88"/>
  <c r="H195" i="88" s="1"/>
  <c r="F143" i="67"/>
  <c r="F193" i="67" s="1"/>
  <c r="AE176" i="63"/>
  <c r="AE195" i="63" s="1"/>
  <c r="AE176" i="75"/>
  <c r="AE176" i="72"/>
  <c r="AE176" i="88"/>
  <c r="AE195" i="88" s="1"/>
  <c r="AE176" i="71"/>
  <c r="AE176" i="69"/>
  <c r="AE176" i="73"/>
  <c r="AE176" i="67"/>
  <c r="AE195" i="67" s="1"/>
  <c r="AE176" i="70"/>
  <c r="H176" i="73"/>
  <c r="G172" i="63"/>
  <c r="G194" i="63" s="1"/>
  <c r="I172" i="70"/>
  <c r="I194" i="70" s="1"/>
  <c r="Q147" i="70"/>
  <c r="AM147" i="72"/>
  <c r="U147" i="69"/>
  <c r="AT147" i="75"/>
  <c r="R147" i="72"/>
  <c r="AL147" i="73"/>
  <c r="T147" i="73"/>
  <c r="AO147" i="63"/>
  <c r="U147" i="68"/>
  <c r="P147" i="73"/>
  <c r="AA147" i="69"/>
  <c r="AZ147" i="63"/>
  <c r="J147" i="69"/>
  <c r="P147" i="72"/>
  <c r="AS147" i="69"/>
  <c r="I147" i="63"/>
  <c r="T147" i="63"/>
  <c r="AL147" i="75"/>
  <c r="E147" i="72"/>
  <c r="AV147" i="75"/>
  <c r="V147" i="67"/>
  <c r="L176" i="69"/>
  <c r="L176" i="71"/>
  <c r="L176" i="75"/>
  <c r="L176" i="88"/>
  <c r="L195" i="88" s="1"/>
  <c r="L176" i="67"/>
  <c r="L195" i="67" s="1"/>
  <c r="L176" i="70"/>
  <c r="L176" i="72"/>
  <c r="N172" i="72"/>
  <c r="N194" i="72" s="1"/>
  <c r="N172" i="73"/>
  <c r="N194" i="73" s="1"/>
  <c r="N172" i="63"/>
  <c r="N194" i="63" s="1"/>
  <c r="N172" i="88"/>
  <c r="N194" i="88" s="1"/>
  <c r="N172" i="71"/>
  <c r="N194" i="71" s="1"/>
  <c r="N172" i="67"/>
  <c r="N194" i="67" s="1"/>
  <c r="N172" i="69"/>
  <c r="N194" i="69" s="1"/>
  <c r="N172" i="75"/>
  <c r="N194" i="75" s="1"/>
  <c r="N172" i="68"/>
  <c r="N194" i="68" s="1"/>
  <c r="H176" i="71"/>
  <c r="AQ143" i="88"/>
  <c r="AQ193" i="88" s="1"/>
  <c r="AQ143" i="63"/>
  <c r="AQ193" i="63" s="1"/>
  <c r="AQ143" i="72"/>
  <c r="AQ193" i="72" s="1"/>
  <c r="AQ143" i="75"/>
  <c r="AQ193" i="75" s="1"/>
  <c r="AQ143" i="73"/>
  <c r="AQ193" i="73" s="1"/>
  <c r="AQ143" i="69"/>
  <c r="AQ193" i="69" s="1"/>
  <c r="AQ143" i="68"/>
  <c r="AQ193" i="68" s="1"/>
  <c r="AQ143" i="70"/>
  <c r="AQ193" i="70" s="1"/>
  <c r="AQ193" i="71"/>
  <c r="Y176" i="68"/>
  <c r="Y195" i="68" s="1"/>
  <c r="AH176" i="68"/>
  <c r="AH195" i="68" s="1"/>
  <c r="AZ147" i="70"/>
  <c r="AW147" i="70"/>
  <c r="AD147" i="72"/>
  <c r="S147" i="73"/>
  <c r="K147" i="88"/>
  <c r="X147" i="67"/>
  <c r="T147" i="88"/>
  <c r="T196" i="88" s="1"/>
  <c r="AE147" i="73"/>
  <c r="AD147" i="69"/>
  <c r="Q147" i="63"/>
  <c r="AK147" i="67"/>
  <c r="G147" i="68"/>
  <c r="AL147" i="68"/>
  <c r="N147" i="88"/>
  <c r="AW147" i="63"/>
  <c r="AQ147" i="73"/>
  <c r="Q147" i="67"/>
  <c r="AX147" i="69"/>
  <c r="H147" i="75"/>
  <c r="Q147" i="88"/>
  <c r="AD147" i="70"/>
  <c r="AY147" i="63"/>
  <c r="O147" i="88"/>
  <c r="E176" i="68"/>
  <c r="E195" i="68" s="1"/>
  <c r="Z176" i="88"/>
  <c r="Z195" i="88" s="1"/>
  <c r="Z176" i="71"/>
  <c r="Z176" i="73"/>
  <c r="Z176" i="70"/>
  <c r="Z176" i="72"/>
  <c r="Z176" i="63"/>
  <c r="Z195" i="63" s="1"/>
  <c r="Z176" i="69"/>
  <c r="Z176" i="67"/>
  <c r="Z195" i="67" s="1"/>
  <c r="Z176" i="75"/>
  <c r="AU143" i="72"/>
  <c r="AU193" i="72" s="1"/>
  <c r="AU143" i="68"/>
  <c r="AU193" i="68" s="1"/>
  <c r="AU143" i="73"/>
  <c r="AU193" i="73" s="1"/>
  <c r="AU143" i="63"/>
  <c r="AU193" i="63" s="1"/>
  <c r="AU193" i="71"/>
  <c r="AU143" i="69"/>
  <c r="AU193" i="69" s="1"/>
  <c r="AU143" i="88"/>
  <c r="AU193" i="88" s="1"/>
  <c r="AU143" i="75"/>
  <c r="AU193" i="75" s="1"/>
  <c r="AU143" i="70"/>
  <c r="AU193" i="70" s="1"/>
  <c r="AU143" i="67"/>
  <c r="AU193" i="67" s="1"/>
  <c r="E143" i="68"/>
  <c r="E193" i="68" s="1"/>
  <c r="E143" i="70"/>
  <c r="E193" i="70" s="1"/>
  <c r="E143" i="88"/>
  <c r="E193" i="88" s="1"/>
  <c r="E143" i="75"/>
  <c r="E193" i="75" s="1"/>
  <c r="E143" i="69"/>
  <c r="E193" i="69" s="1"/>
  <c r="E143" i="73"/>
  <c r="E193" i="73" s="1"/>
  <c r="E143" i="71"/>
  <c r="E193" i="71" s="1"/>
  <c r="E143" i="72"/>
  <c r="E193" i="72" s="1"/>
  <c r="E143" i="63"/>
  <c r="E193" i="63" s="1"/>
  <c r="T176" i="72"/>
  <c r="T176" i="67"/>
  <c r="T195" i="67" s="1"/>
  <c r="T176" i="63"/>
  <c r="T195" i="63" s="1"/>
  <c r="T176" i="75"/>
  <c r="T176" i="88"/>
  <c r="T195" i="88" s="1"/>
  <c r="T176" i="69"/>
  <c r="T176" i="73"/>
  <c r="T176" i="70"/>
  <c r="T176" i="71"/>
  <c r="E176" i="70"/>
  <c r="AD176" i="73"/>
  <c r="AD176" i="88"/>
  <c r="AD195" i="88" s="1"/>
  <c r="AD176" i="67"/>
  <c r="AD195" i="67" s="1"/>
  <c r="AD176" i="69"/>
  <c r="AD176" i="70"/>
  <c r="AD176" i="71"/>
  <c r="AD176" i="63"/>
  <c r="AD195" i="63" s="1"/>
  <c r="AD176" i="72"/>
  <c r="AD176" i="75"/>
  <c r="AD176" i="68"/>
  <c r="AD195" i="68" s="1"/>
  <c r="W176" i="88"/>
  <c r="W195" i="88" s="1"/>
  <c r="W176" i="63"/>
  <c r="W195" i="63" s="1"/>
  <c r="W176" i="69"/>
  <c r="W176" i="67"/>
  <c r="W195" i="67" s="1"/>
  <c r="W176" i="73"/>
  <c r="W176" i="68"/>
  <c r="W195" i="68" s="1"/>
  <c r="W176" i="71"/>
  <c r="W176" i="75"/>
  <c r="W176" i="72"/>
  <c r="AZ176" i="71"/>
  <c r="AZ176" i="67"/>
  <c r="AZ195" i="67" s="1"/>
  <c r="AZ176" i="73"/>
  <c r="AZ176" i="88"/>
  <c r="AZ195" i="88" s="1"/>
  <c r="AZ176" i="63"/>
  <c r="AZ195" i="63" s="1"/>
  <c r="AZ176" i="72"/>
  <c r="AZ176" i="69"/>
  <c r="AZ176" i="75"/>
  <c r="AZ176" i="70"/>
  <c r="AG143" i="69"/>
  <c r="AG193" i="69" s="1"/>
  <c r="AG143" i="72"/>
  <c r="AG193" i="72" s="1"/>
  <c r="AG143" i="68"/>
  <c r="AG193" i="68" s="1"/>
  <c r="AG143" i="73"/>
  <c r="AG193" i="73" s="1"/>
  <c r="AG143" i="63"/>
  <c r="AG193" i="63" s="1"/>
  <c r="AG193" i="71"/>
  <c r="AG143" i="88"/>
  <c r="AG193" i="88" s="1"/>
  <c r="AG143" i="70"/>
  <c r="AG193" i="70" s="1"/>
  <c r="AG143" i="75"/>
  <c r="AG193" i="75" s="1"/>
  <c r="E176" i="73"/>
  <c r="M172" i="73"/>
  <c r="M194" i="73" s="1"/>
  <c r="M172" i="68"/>
  <c r="M194" i="68" s="1"/>
  <c r="M172" i="72"/>
  <c r="M194" i="72" s="1"/>
  <c r="M172" i="75"/>
  <c r="M194" i="75" s="1"/>
  <c r="M172" i="71"/>
  <c r="M194" i="71" s="1"/>
  <c r="M172" i="70"/>
  <c r="M194" i="70" s="1"/>
  <c r="M172" i="67"/>
  <c r="M194" i="67" s="1"/>
  <c r="M172" i="69"/>
  <c r="M194" i="69" s="1"/>
  <c r="M172" i="88"/>
  <c r="M194" i="88" s="1"/>
  <c r="M176" i="67"/>
  <c r="M195" i="67" s="1"/>
  <c r="M176" i="73"/>
  <c r="M176" i="72"/>
  <c r="M176" i="69"/>
  <c r="M176" i="63"/>
  <c r="M195" i="63" s="1"/>
  <c r="M176" i="68"/>
  <c r="M195" i="68" s="1"/>
  <c r="M176" i="75"/>
  <c r="M176" i="88"/>
  <c r="M195" i="88" s="1"/>
  <c r="M176" i="71"/>
  <c r="AY176" i="72"/>
  <c r="AY176" i="88"/>
  <c r="AY195" i="88" s="1"/>
  <c r="AY176" i="71"/>
  <c r="AY176" i="70"/>
  <c r="AY176" i="75"/>
  <c r="AY176" i="67"/>
  <c r="AY195" i="67" s="1"/>
  <c r="AY176" i="63"/>
  <c r="AY195" i="63" s="1"/>
  <c r="AY176" i="73"/>
  <c r="AY176" i="69"/>
  <c r="AP143" i="88"/>
  <c r="AP193" i="88" s="1"/>
  <c r="AP143" i="72"/>
  <c r="AP193" i="72" s="1"/>
  <c r="AP143" i="63"/>
  <c r="AP193" i="63" s="1"/>
  <c r="AP143" i="68"/>
  <c r="AP193" i="68" s="1"/>
  <c r="AP193" i="71"/>
  <c r="AP143" i="69"/>
  <c r="AP193" i="69" s="1"/>
  <c r="AP143" i="70"/>
  <c r="AP193" i="70" s="1"/>
  <c r="AP143" i="73"/>
  <c r="AP193" i="73" s="1"/>
  <c r="AP143" i="75"/>
  <c r="AP193" i="75" s="1"/>
  <c r="AP143" i="67"/>
  <c r="AP193" i="67" s="1"/>
  <c r="AJ193" i="71"/>
  <c r="AJ143" i="73"/>
  <c r="AJ193" i="73" s="1"/>
  <c r="AJ143" i="70"/>
  <c r="AJ193" i="70" s="1"/>
  <c r="AJ143" i="75"/>
  <c r="AJ193" i="75" s="1"/>
  <c r="AJ143" i="72"/>
  <c r="AJ193" i="72" s="1"/>
  <c r="AJ143" i="63"/>
  <c r="AJ193" i="63" s="1"/>
  <c r="AJ143" i="69"/>
  <c r="AJ193" i="69" s="1"/>
  <c r="AJ143" i="68"/>
  <c r="AJ193" i="68" s="1"/>
  <c r="AJ143" i="88"/>
  <c r="AJ193" i="88" s="1"/>
  <c r="P143" i="70"/>
  <c r="P193" i="70" s="1"/>
  <c r="P143" i="68"/>
  <c r="P193" i="68" s="1"/>
  <c r="P143" i="72"/>
  <c r="P193" i="72" s="1"/>
  <c r="P193" i="71"/>
  <c r="P143" i="88"/>
  <c r="P193" i="88" s="1"/>
  <c r="P143" i="73"/>
  <c r="P193" i="73" s="1"/>
  <c r="P143" i="63"/>
  <c r="P193" i="63" s="1"/>
  <c r="P143" i="69"/>
  <c r="P193" i="69" s="1"/>
  <c r="P143" i="75"/>
  <c r="P193" i="75" s="1"/>
  <c r="E176" i="88"/>
  <c r="E195" i="88" s="1"/>
  <c r="E176" i="63"/>
  <c r="E195" i="63" s="1"/>
  <c r="AJ176" i="63"/>
  <c r="AJ195" i="63" s="1"/>
  <c r="AJ176" i="72"/>
  <c r="AJ176" i="73"/>
  <c r="AJ176" i="67"/>
  <c r="AJ195" i="67" s="1"/>
  <c r="AJ176" i="69"/>
  <c r="AJ176" i="70"/>
  <c r="AJ176" i="71"/>
  <c r="AJ176" i="88"/>
  <c r="AJ195" i="88" s="1"/>
  <c r="AJ176" i="75"/>
  <c r="R172" i="69"/>
  <c r="R194" i="69" s="1"/>
  <c r="R172" i="73"/>
  <c r="R194" i="73" s="1"/>
  <c r="R172" i="71"/>
  <c r="R194" i="71" s="1"/>
  <c r="R172" i="70"/>
  <c r="R194" i="70" s="1"/>
  <c r="R172" i="67"/>
  <c r="R194" i="67" s="1"/>
  <c r="R172" i="75"/>
  <c r="R194" i="75" s="1"/>
  <c r="R172" i="88"/>
  <c r="R194" i="88" s="1"/>
  <c r="R172" i="72"/>
  <c r="R194" i="72" s="1"/>
  <c r="R172" i="68"/>
  <c r="R194" i="68" s="1"/>
  <c r="R172" i="63"/>
  <c r="R194" i="63" s="1"/>
  <c r="M172" i="63"/>
  <c r="M194" i="63" s="1"/>
  <c r="K172" i="72"/>
  <c r="K194" i="72" s="1"/>
  <c r="AB213" i="88"/>
  <c r="AO176" i="72"/>
  <c r="AO176" i="67"/>
  <c r="AO195" i="67" s="1"/>
  <c r="AO176" i="70"/>
  <c r="AO176" i="69"/>
  <c r="AO176" i="73"/>
  <c r="AO176" i="63"/>
  <c r="AO195" i="63" s="1"/>
  <c r="AO176" i="88"/>
  <c r="AO195" i="88" s="1"/>
  <c r="AO176" i="75"/>
  <c r="AO176" i="71"/>
  <c r="X172" i="75"/>
  <c r="X194" i="75" s="1"/>
  <c r="X172" i="73"/>
  <c r="X194" i="73" s="1"/>
  <c r="X172" i="67"/>
  <c r="X194" i="67" s="1"/>
  <c r="X172" i="88"/>
  <c r="X194" i="88" s="1"/>
  <c r="X172" i="68"/>
  <c r="X194" i="68" s="1"/>
  <c r="X172" i="72"/>
  <c r="X194" i="72" s="1"/>
  <c r="X172" i="71"/>
  <c r="X194" i="71" s="1"/>
  <c r="X172" i="70"/>
  <c r="X194" i="70" s="1"/>
  <c r="BA143" i="68"/>
  <c r="BA193" i="68" s="1"/>
  <c r="BA143" i="73"/>
  <c r="BA193" i="73" s="1"/>
  <c r="BA143" i="63"/>
  <c r="BA193" i="63" s="1"/>
  <c r="BA143" i="69"/>
  <c r="BA193" i="69" s="1"/>
  <c r="BA143" i="70"/>
  <c r="BA193" i="70" s="1"/>
  <c r="BA143" i="72"/>
  <c r="BA193" i="72" s="1"/>
  <c r="BA143" i="75"/>
  <c r="BA193" i="75" s="1"/>
  <c r="BA193" i="71"/>
  <c r="BA143" i="88"/>
  <c r="BA193" i="88" s="1"/>
  <c r="K172" i="75"/>
  <c r="K194" i="75" s="1"/>
  <c r="K172" i="70"/>
  <c r="K194" i="70" s="1"/>
  <c r="K172" i="88"/>
  <c r="K194" i="88" s="1"/>
  <c r="K172" i="69"/>
  <c r="K194" i="69" s="1"/>
  <c r="K172" i="73"/>
  <c r="K194" i="73" s="1"/>
  <c r="K172" i="63"/>
  <c r="K194" i="63" s="1"/>
  <c r="Q172" i="72"/>
  <c r="Q194" i="72" s="1"/>
  <c r="AC172" i="68"/>
  <c r="AC194" i="68" s="1"/>
  <c r="AC172" i="88"/>
  <c r="AC194" i="88" s="1"/>
  <c r="AC172" i="73"/>
  <c r="AC194" i="73" s="1"/>
  <c r="AC172" i="67"/>
  <c r="AC194" i="67" s="1"/>
  <c r="AC172" i="63"/>
  <c r="AC194" i="63" s="1"/>
  <c r="AC172" i="69"/>
  <c r="AC194" i="69" s="1"/>
  <c r="AC172" i="71"/>
  <c r="AC194" i="71" s="1"/>
  <c r="AC172" i="75"/>
  <c r="AC194" i="75" s="1"/>
  <c r="AC172" i="70"/>
  <c r="AC194" i="70" s="1"/>
  <c r="U143" i="70"/>
  <c r="U193" i="70" s="1"/>
  <c r="U143" i="72"/>
  <c r="U193" i="72" s="1"/>
  <c r="U143" i="63"/>
  <c r="U193" i="63" s="1"/>
  <c r="U193" i="71"/>
  <c r="U143" i="75"/>
  <c r="U193" i="75" s="1"/>
  <c r="U143" i="88"/>
  <c r="U193" i="88" s="1"/>
  <c r="U143" i="68"/>
  <c r="U193" i="68" s="1"/>
  <c r="U143" i="73"/>
  <c r="U193" i="73" s="1"/>
  <c r="U143" i="69"/>
  <c r="U193" i="69" s="1"/>
  <c r="AY143" i="68"/>
  <c r="AY193" i="68" s="1"/>
  <c r="AY143" i="88"/>
  <c r="AY193" i="88" s="1"/>
  <c r="AY193" i="71"/>
  <c r="AY143" i="70"/>
  <c r="AY193" i="70" s="1"/>
  <c r="AY143" i="69"/>
  <c r="AY193" i="69" s="1"/>
  <c r="AY143" i="75"/>
  <c r="AY193" i="75" s="1"/>
  <c r="AY143" i="63"/>
  <c r="AY193" i="63" s="1"/>
  <c r="AY143" i="73"/>
  <c r="AY193" i="73" s="1"/>
  <c r="AY200" i="73" s="1"/>
  <c r="AY143" i="72"/>
  <c r="AY193" i="72" s="1"/>
  <c r="AI143" i="69"/>
  <c r="AI193" i="69" s="1"/>
  <c r="AI143" i="88"/>
  <c r="AI193" i="88" s="1"/>
  <c r="AI193" i="71"/>
  <c r="AI143" i="72"/>
  <c r="AI193" i="72" s="1"/>
  <c r="AI143" i="63"/>
  <c r="AI193" i="63" s="1"/>
  <c r="AI143" i="68"/>
  <c r="AI193" i="68" s="1"/>
  <c r="AI143" i="73"/>
  <c r="AI193" i="73" s="1"/>
  <c r="AI143" i="70"/>
  <c r="AI193" i="70" s="1"/>
  <c r="AI143" i="75"/>
  <c r="AI193" i="75" s="1"/>
  <c r="R176" i="75"/>
  <c r="R176" i="69"/>
  <c r="R176" i="73"/>
  <c r="R176" i="68"/>
  <c r="R195" i="68" s="1"/>
  <c r="R176" i="72"/>
  <c r="R176" i="63"/>
  <c r="R195" i="63" s="1"/>
  <c r="R176" i="70"/>
  <c r="R176" i="88"/>
  <c r="R195" i="88" s="1"/>
  <c r="Q172" i="71"/>
  <c r="Q194" i="71" s="1"/>
  <c r="Q172" i="68"/>
  <c r="Q194" i="68" s="1"/>
  <c r="Q172" i="75"/>
  <c r="Q194" i="75" s="1"/>
  <c r="Q172" i="70"/>
  <c r="Q194" i="70" s="1"/>
  <c r="Q172" i="63"/>
  <c r="Q194" i="63" s="1"/>
  <c r="Q172" i="88"/>
  <c r="Q194" i="88" s="1"/>
  <c r="Q172" i="69"/>
  <c r="Q194" i="69" s="1"/>
  <c r="Q172" i="73"/>
  <c r="Q194" i="73" s="1"/>
  <c r="T172" i="69"/>
  <c r="T194" i="69" s="1"/>
  <c r="T172" i="68"/>
  <c r="T194" i="68" s="1"/>
  <c r="T172" i="71"/>
  <c r="T194" i="71" s="1"/>
  <c r="T172" i="70"/>
  <c r="T194" i="70" s="1"/>
  <c r="T172" i="73"/>
  <c r="T194" i="73" s="1"/>
  <c r="T172" i="72"/>
  <c r="T194" i="72" s="1"/>
  <c r="T172" i="75"/>
  <c r="T194" i="75" s="1"/>
  <c r="T172" i="63"/>
  <c r="T194" i="63" s="1"/>
  <c r="T172" i="88"/>
  <c r="T194" i="88" s="1"/>
  <c r="O143" i="68"/>
  <c r="O193" i="68" s="1"/>
  <c r="AX213" i="88"/>
  <c r="AG215" i="88"/>
  <c r="S172" i="68"/>
  <c r="S194" i="68" s="1"/>
  <c r="S172" i="73"/>
  <c r="S194" i="73" s="1"/>
  <c r="S172" i="72"/>
  <c r="S194" i="72" s="1"/>
  <c r="S172" i="75"/>
  <c r="S194" i="75" s="1"/>
  <c r="S172" i="71"/>
  <c r="S194" i="71" s="1"/>
  <c r="S172" i="70"/>
  <c r="S194" i="70" s="1"/>
  <c r="S201" i="70" s="1"/>
  <c r="S172" i="69"/>
  <c r="S194" i="69" s="1"/>
  <c r="S172" i="63"/>
  <c r="S194" i="63" s="1"/>
  <c r="S172" i="88"/>
  <c r="S194" i="88" s="1"/>
  <c r="S172" i="67"/>
  <c r="S194" i="67" s="1"/>
  <c r="AC143" i="88"/>
  <c r="AC193" i="88" s="1"/>
  <c r="AC143" i="75"/>
  <c r="AC193" i="75" s="1"/>
  <c r="AC143" i="63"/>
  <c r="AC193" i="63" s="1"/>
  <c r="AC193" i="71"/>
  <c r="AC143" i="68"/>
  <c r="AC193" i="68" s="1"/>
  <c r="AC143" i="70"/>
  <c r="AC193" i="70" s="1"/>
  <c r="AC143" i="72"/>
  <c r="AC193" i="72" s="1"/>
  <c r="AC143" i="73"/>
  <c r="AC193" i="73" s="1"/>
  <c r="AC143" i="69"/>
  <c r="AC193" i="69" s="1"/>
  <c r="K172" i="71"/>
  <c r="K194" i="71" s="1"/>
  <c r="R176" i="71"/>
  <c r="U214" i="88"/>
  <c r="Z143" i="75"/>
  <c r="Z193" i="75" s="1"/>
  <c r="Z143" i="88"/>
  <c r="Z193" i="88" s="1"/>
  <c r="Z143" i="69"/>
  <c r="Z193" i="69" s="1"/>
  <c r="Z143" i="72"/>
  <c r="Z193" i="72" s="1"/>
  <c r="Z143" i="68"/>
  <c r="Z193" i="68" s="1"/>
  <c r="Z143" i="70"/>
  <c r="Z193" i="70" s="1"/>
  <c r="Z193" i="71"/>
  <c r="Z143" i="63"/>
  <c r="Z193" i="63" s="1"/>
  <c r="Z143" i="73"/>
  <c r="Z193" i="73" s="1"/>
  <c r="O143" i="88"/>
  <c r="O193" i="88" s="1"/>
  <c r="O143" i="72"/>
  <c r="O193" i="72" s="1"/>
  <c r="O143" i="63"/>
  <c r="O193" i="63" s="1"/>
  <c r="O143" i="67"/>
  <c r="O193" i="67" s="1"/>
  <c r="AN143" i="75"/>
  <c r="AN193" i="75" s="1"/>
  <c r="AN143" i="68"/>
  <c r="AN193" i="68" s="1"/>
  <c r="AN143" i="63"/>
  <c r="AN193" i="63" s="1"/>
  <c r="AN143" i="70"/>
  <c r="AN193" i="70" s="1"/>
  <c r="AN143" i="69"/>
  <c r="AN193" i="69" s="1"/>
  <c r="AN193" i="71"/>
  <c r="AN143" i="72"/>
  <c r="AN193" i="72" s="1"/>
  <c r="AN143" i="73"/>
  <c r="AN193" i="73" s="1"/>
  <c r="AN143" i="88"/>
  <c r="AN193" i="88" s="1"/>
  <c r="X172" i="63"/>
  <c r="X194" i="63" s="1"/>
  <c r="P172" i="63"/>
  <c r="P194" i="63" s="1"/>
  <c r="P172" i="73"/>
  <c r="P194" i="73" s="1"/>
  <c r="P172" i="67"/>
  <c r="P194" i="67" s="1"/>
  <c r="P172" i="69"/>
  <c r="P194" i="69" s="1"/>
  <c r="P172" i="68"/>
  <c r="P194" i="68" s="1"/>
  <c r="P172" i="71"/>
  <c r="P194" i="71" s="1"/>
  <c r="R143" i="70"/>
  <c r="R193" i="70" s="1"/>
  <c r="R143" i="73"/>
  <c r="R193" i="73" s="1"/>
  <c r="R143" i="72"/>
  <c r="R193" i="72" s="1"/>
  <c r="R143" i="63"/>
  <c r="R193" i="63" s="1"/>
  <c r="R193" i="71"/>
  <c r="R143" i="75"/>
  <c r="R193" i="75" s="1"/>
  <c r="R143" i="68"/>
  <c r="R193" i="68" s="1"/>
  <c r="R143" i="69"/>
  <c r="R193" i="69" s="1"/>
  <c r="R143" i="88"/>
  <c r="R193" i="88" s="1"/>
  <c r="AK213" i="88"/>
  <c r="AG196" i="68" l="1"/>
  <c r="AG200" i="68" s="1"/>
  <c r="AS196" i="68"/>
  <c r="AJ196" i="67"/>
  <c r="AM196" i="67"/>
  <c r="AM200" i="67" s="1"/>
  <c r="AQ196" i="68"/>
  <c r="AQ200" i="68" s="1"/>
  <c r="BA200" i="68"/>
  <c r="J202" i="67"/>
  <c r="AZ196" i="88"/>
  <c r="J200" i="67"/>
  <c r="AO196" i="88"/>
  <c r="AV196" i="67"/>
  <c r="AV202" i="67" s="1"/>
  <c r="AF196" i="63"/>
  <c r="AF201" i="63" s="1"/>
  <c r="AN196" i="63"/>
  <c r="AN201" i="63" s="1"/>
  <c r="W202" i="63"/>
  <c r="F200" i="63"/>
  <c r="N200" i="73"/>
  <c r="N201" i="73"/>
  <c r="AM200" i="70"/>
  <c r="H200" i="73"/>
  <c r="H201" i="73"/>
  <c r="AY202" i="73"/>
  <c r="AY201" i="73"/>
  <c r="AL202" i="72"/>
  <c r="AL201" i="72"/>
  <c r="AL200" i="72"/>
  <c r="Z202" i="71"/>
  <c r="Z201" i="71"/>
  <c r="Z221" i="71" s="1"/>
  <c r="L201" i="71"/>
  <c r="L200" i="71"/>
  <c r="Z200" i="71"/>
  <c r="AI202" i="70"/>
  <c r="AI201" i="70"/>
  <c r="H201" i="70"/>
  <c r="AO200" i="70"/>
  <c r="AO202" i="70"/>
  <c r="AO201" i="70"/>
  <c r="H200" i="70"/>
  <c r="AI200" i="70"/>
  <c r="AM202" i="70"/>
  <c r="AM201" i="70"/>
  <c r="BB202" i="69"/>
  <c r="BB201" i="69"/>
  <c r="BB200" i="69"/>
  <c r="AI200" i="69"/>
  <c r="AI202" i="69"/>
  <c r="AI201" i="69"/>
  <c r="AZ202" i="69"/>
  <c r="AZ201" i="69"/>
  <c r="AH202" i="68"/>
  <c r="AH201" i="68"/>
  <c r="BA202" i="68"/>
  <c r="BA201" i="68"/>
  <c r="AG202" i="68"/>
  <c r="AG201" i="68"/>
  <c r="AS202" i="68"/>
  <c r="AS201" i="68"/>
  <c r="AS200" i="68"/>
  <c r="W202" i="68"/>
  <c r="W200" i="68"/>
  <c r="W201" i="68"/>
  <c r="AH200" i="68"/>
  <c r="AK202" i="68"/>
  <c r="AK201" i="68"/>
  <c r="AX202" i="68"/>
  <c r="AX201" i="68"/>
  <c r="AX200" i="68"/>
  <c r="AM202" i="67"/>
  <c r="AM201" i="67"/>
  <c r="AJ202" i="67"/>
  <c r="AJ201" i="67"/>
  <c r="AJ200" i="67"/>
  <c r="J201" i="67"/>
  <c r="Z202" i="63"/>
  <c r="AO215" i="68"/>
  <c r="M214" i="74"/>
  <c r="P213" i="74"/>
  <c r="AO213" i="67"/>
  <c r="U215" i="74"/>
  <c r="P214" i="75"/>
  <c r="X214" i="74"/>
  <c r="R214" i="74"/>
  <c r="X213" i="67"/>
  <c r="K213" i="74"/>
  <c r="F214" i="74"/>
  <c r="F201" i="63"/>
  <c r="M213" i="74"/>
  <c r="BA213" i="74"/>
  <c r="AJ213" i="74"/>
  <c r="AG213" i="74"/>
  <c r="T215" i="74"/>
  <c r="H215" i="70"/>
  <c r="T213" i="74"/>
  <c r="AW213" i="74"/>
  <c r="J214" i="74"/>
  <c r="K215" i="74"/>
  <c r="I215" i="74"/>
  <c r="O213" i="75"/>
  <c r="AZ215" i="74"/>
  <c r="G214" i="74"/>
  <c r="S213" i="74"/>
  <c r="AD213" i="74"/>
  <c r="W200" i="63"/>
  <c r="W201" i="63"/>
  <c r="AW215" i="74"/>
  <c r="V215" i="74"/>
  <c r="P215" i="74"/>
  <c r="L214" i="74"/>
  <c r="AD215" i="74"/>
  <c r="AU213" i="74"/>
  <c r="AS215" i="74"/>
  <c r="AT215" i="68"/>
  <c r="AM215" i="74"/>
  <c r="S214" i="74"/>
  <c r="E213" i="74"/>
  <c r="AE215" i="74"/>
  <c r="AU215" i="74"/>
  <c r="AK215" i="68"/>
  <c r="AZ213" i="74"/>
  <c r="AH215" i="74"/>
  <c r="AA215" i="74"/>
  <c r="O215" i="74"/>
  <c r="AF213" i="74"/>
  <c r="AT213" i="74"/>
  <c r="R213" i="74"/>
  <c r="K214" i="67"/>
  <c r="AF215" i="74"/>
  <c r="AI215" i="74"/>
  <c r="N215" i="74"/>
  <c r="AN213" i="74"/>
  <c r="AN200" i="63"/>
  <c r="Z213" i="67"/>
  <c r="Z200" i="63"/>
  <c r="AP213" i="74"/>
  <c r="AX215" i="74"/>
  <c r="Y213" i="74"/>
  <c r="I214" i="74"/>
  <c r="Y215" i="74"/>
  <c r="G215" i="74"/>
  <c r="H214" i="74"/>
  <c r="G213" i="74"/>
  <c r="AC215" i="74"/>
  <c r="F215" i="74"/>
  <c r="F202" i="63"/>
  <c r="F131" i="88"/>
  <c r="F130" i="88" s="1"/>
  <c r="F132" i="88" s="1"/>
  <c r="F133" i="88" s="1"/>
  <c r="F190" i="88" s="1"/>
  <c r="AE196" i="74"/>
  <c r="V196" i="74"/>
  <c r="AY196" i="74"/>
  <c r="AH196" i="74"/>
  <c r="Y196" i="74"/>
  <c r="AM196" i="74"/>
  <c r="P196" i="69"/>
  <c r="P202" i="69" s="1"/>
  <c r="Q196" i="74"/>
  <c r="BB196" i="74"/>
  <c r="AS196" i="74"/>
  <c r="AJ196" i="74"/>
  <c r="S196" i="74"/>
  <c r="AV196" i="74"/>
  <c r="Z216" i="71"/>
  <c r="S214" i="73"/>
  <c r="U213" i="70"/>
  <c r="R214" i="69"/>
  <c r="AA213" i="71"/>
  <c r="T213" i="72"/>
  <c r="AW213" i="70"/>
  <c r="Y213" i="70"/>
  <c r="AF215" i="72"/>
  <c r="AF215" i="69"/>
  <c r="AZ213" i="70"/>
  <c r="O214" i="70"/>
  <c r="Q215" i="71"/>
  <c r="G214" i="68"/>
  <c r="AD213" i="70"/>
  <c r="I214" i="71"/>
  <c r="X213" i="68"/>
  <c r="AH215" i="73"/>
  <c r="Y215" i="67"/>
  <c r="AL196" i="75"/>
  <c r="J213" i="73"/>
  <c r="AX196" i="73"/>
  <c r="G215" i="67"/>
  <c r="AM196" i="72"/>
  <c r="AM200" i="72" s="1"/>
  <c r="AS215" i="72"/>
  <c r="AO196" i="72"/>
  <c r="AJ196" i="68"/>
  <c r="AJ200" i="68" s="1"/>
  <c r="O215" i="72"/>
  <c r="AQ215" i="69"/>
  <c r="AO213" i="69"/>
  <c r="AO196" i="68"/>
  <c r="AO200" i="68" s="1"/>
  <c r="AO196" i="71"/>
  <c r="AO200" i="71" s="1"/>
  <c r="S215" i="72"/>
  <c r="F196" i="70"/>
  <c r="F200" i="70" s="1"/>
  <c r="N213" i="72"/>
  <c r="Z196" i="68"/>
  <c r="I196" i="71"/>
  <c r="I202" i="71" s="1"/>
  <c r="AB196" i="69"/>
  <c r="AQ196" i="70"/>
  <c r="F196" i="68"/>
  <c r="F200" i="68" s="1"/>
  <c r="L196" i="69"/>
  <c r="L202" i="69" s="1"/>
  <c r="G196" i="68"/>
  <c r="G202" i="68" s="1"/>
  <c r="W196" i="72"/>
  <c r="W196" i="71"/>
  <c r="S196" i="71"/>
  <c r="S202" i="71" s="1"/>
  <c r="AM196" i="75"/>
  <c r="AT196" i="75"/>
  <c r="AT200" i="75" s="1"/>
  <c r="AG196" i="70"/>
  <c r="AG200" i="70" s="1"/>
  <c r="AJ196" i="72"/>
  <c r="AI201" i="75"/>
  <c r="E196" i="75"/>
  <c r="E200" i="75" s="1"/>
  <c r="E204" i="75" s="1"/>
  <c r="BA196" i="69"/>
  <c r="E196" i="71"/>
  <c r="E196" i="67"/>
  <c r="E200" i="67" s="1"/>
  <c r="E204" i="67" s="1"/>
  <c r="I213" i="75"/>
  <c r="M196" i="67"/>
  <c r="M202" i="67" s="1"/>
  <c r="K213" i="73"/>
  <c r="AE196" i="75"/>
  <c r="AE202" i="75" s="1"/>
  <c r="N196" i="68"/>
  <c r="N202" i="68" s="1"/>
  <c r="K215" i="72"/>
  <c r="O196" i="73"/>
  <c r="O202" i="73" s="1"/>
  <c r="Y196" i="69"/>
  <c r="T196" i="67"/>
  <c r="T202" i="67" s="1"/>
  <c r="H213" i="68"/>
  <c r="X215" i="75"/>
  <c r="AK196" i="75"/>
  <c r="AI215" i="73"/>
  <c r="I196" i="69"/>
  <c r="I202" i="69" s="1"/>
  <c r="H196" i="75"/>
  <c r="H201" i="75" s="1"/>
  <c r="G213" i="68"/>
  <c r="M196" i="69"/>
  <c r="M202" i="69" s="1"/>
  <c r="AC215" i="70"/>
  <c r="AD196" i="75"/>
  <c r="AD202" i="75" s="1"/>
  <c r="AF213" i="69"/>
  <c r="V215" i="75"/>
  <c r="I215" i="67"/>
  <c r="I215" i="71"/>
  <c r="AT215" i="67"/>
  <c r="AV196" i="75"/>
  <c r="AR196" i="75"/>
  <c r="V213" i="71"/>
  <c r="X196" i="70"/>
  <c r="X202" i="70" s="1"/>
  <c r="U215" i="69"/>
  <c r="AR215" i="75"/>
  <c r="AR215" i="71"/>
  <c r="K196" i="72"/>
  <c r="K202" i="72" s="1"/>
  <c r="P215" i="67"/>
  <c r="Q213" i="75"/>
  <c r="Q200" i="75"/>
  <c r="AL196" i="67"/>
  <c r="AH213" i="72"/>
  <c r="O196" i="67"/>
  <c r="O202" i="67" s="1"/>
  <c r="BA215" i="72"/>
  <c r="AT213" i="72"/>
  <c r="AT213" i="73"/>
  <c r="M213" i="71"/>
  <c r="AM215" i="67"/>
  <c r="V196" i="68"/>
  <c r="F215" i="72"/>
  <c r="N215" i="73"/>
  <c r="N196" i="72"/>
  <c r="N202" i="72" s="1"/>
  <c r="AF196" i="70"/>
  <c r="L214" i="72"/>
  <c r="R215" i="67"/>
  <c r="AJ213" i="67"/>
  <c r="O213" i="69"/>
  <c r="BA215" i="74"/>
  <c r="O196" i="74"/>
  <c r="AL196" i="74"/>
  <c r="AC196" i="74"/>
  <c r="T196" i="74"/>
  <c r="AX196" i="74"/>
  <c r="AF196" i="74"/>
  <c r="P214" i="70"/>
  <c r="AR196" i="69"/>
  <c r="AM213" i="67"/>
  <c r="AZ213" i="67"/>
  <c r="X214" i="69"/>
  <c r="F213" i="73"/>
  <c r="AQ215" i="74"/>
  <c r="M215" i="70"/>
  <c r="S213" i="67"/>
  <c r="I213" i="69"/>
  <c r="G213" i="69"/>
  <c r="L215" i="74"/>
  <c r="Q196" i="71"/>
  <c r="Q202" i="71" s="1"/>
  <c r="U213" i="67"/>
  <c r="S214" i="67"/>
  <c r="AO215" i="70"/>
  <c r="W215" i="71"/>
  <c r="Z215" i="69"/>
  <c r="AU215" i="69"/>
  <c r="AX215" i="71"/>
  <c r="R213" i="75"/>
  <c r="R200" i="75"/>
  <c r="P214" i="69"/>
  <c r="AN213" i="71"/>
  <c r="O213" i="72"/>
  <c r="Z213" i="69"/>
  <c r="AC213" i="72"/>
  <c r="S214" i="68"/>
  <c r="T214" i="73"/>
  <c r="R215" i="72"/>
  <c r="AI213" i="68"/>
  <c r="U213" i="73"/>
  <c r="AC214" i="70"/>
  <c r="AC214" i="68"/>
  <c r="BA213" i="68"/>
  <c r="X214" i="75"/>
  <c r="AO215" i="67"/>
  <c r="R214" i="72"/>
  <c r="AJ215" i="75"/>
  <c r="P213" i="71"/>
  <c r="AJ213" i="72"/>
  <c r="AP213" i="70"/>
  <c r="AY215" i="73"/>
  <c r="M215" i="71"/>
  <c r="M215" i="67"/>
  <c r="M214" i="68"/>
  <c r="AG213" i="73"/>
  <c r="W215" i="68"/>
  <c r="AD215" i="72"/>
  <c r="T215" i="67"/>
  <c r="AU213" i="71"/>
  <c r="AQ213" i="71"/>
  <c r="L215" i="71"/>
  <c r="AE215" i="72"/>
  <c r="F213" i="71"/>
  <c r="AU215" i="73"/>
  <c r="AK215" i="72"/>
  <c r="AA213" i="70"/>
  <c r="H215" i="67"/>
  <c r="AN215" i="75"/>
  <c r="T213" i="73"/>
  <c r="Y213" i="73"/>
  <c r="S213" i="71"/>
  <c r="S213" i="73"/>
  <c r="AZ213" i="72"/>
  <c r="O214" i="73"/>
  <c r="Q215" i="75"/>
  <c r="Q202" i="75"/>
  <c r="AR213" i="70"/>
  <c r="G214" i="69"/>
  <c r="AD213" i="73"/>
  <c r="I214" i="73"/>
  <c r="X213" i="70"/>
  <c r="Y215" i="71"/>
  <c r="H214" i="75"/>
  <c r="J213" i="70"/>
  <c r="U196" i="69"/>
  <c r="U200" i="69" s="1"/>
  <c r="G215" i="72"/>
  <c r="AS215" i="67"/>
  <c r="AP196" i="70"/>
  <c r="AP200" i="70" s="1"/>
  <c r="AJ196" i="71"/>
  <c r="O215" i="73"/>
  <c r="AQ215" i="70"/>
  <c r="AO213" i="72"/>
  <c r="AM213" i="75"/>
  <c r="AM213" i="73"/>
  <c r="S215" i="67"/>
  <c r="S215" i="69"/>
  <c r="Y196" i="68"/>
  <c r="W196" i="73"/>
  <c r="N213" i="69"/>
  <c r="L196" i="73"/>
  <c r="L202" i="73" s="1"/>
  <c r="AA196" i="70"/>
  <c r="AI196" i="68"/>
  <c r="AH196" i="69"/>
  <c r="AH200" i="69" s="1"/>
  <c r="AL196" i="70"/>
  <c r="AA196" i="73"/>
  <c r="AB196" i="73"/>
  <c r="L196" i="67"/>
  <c r="L202" i="67" s="1"/>
  <c r="W196" i="75"/>
  <c r="G196" i="67"/>
  <c r="G202" i="67" s="1"/>
  <c r="AE196" i="69"/>
  <c r="AK196" i="71"/>
  <c r="BA196" i="72"/>
  <c r="BA200" i="72" s="1"/>
  <c r="BB196" i="71"/>
  <c r="AY196" i="67"/>
  <c r="AY200" i="67" s="1"/>
  <c r="AZ196" i="71"/>
  <c r="E196" i="73"/>
  <c r="J214" i="70"/>
  <c r="J214" i="69"/>
  <c r="AA196" i="67"/>
  <c r="AM196" i="68"/>
  <c r="J196" i="75"/>
  <c r="K215" i="70"/>
  <c r="AW196" i="69"/>
  <c r="K196" i="71"/>
  <c r="K202" i="71" s="1"/>
  <c r="J215" i="70"/>
  <c r="J215" i="67"/>
  <c r="H213" i="73"/>
  <c r="X215" i="71"/>
  <c r="AK196" i="72"/>
  <c r="AI215" i="71"/>
  <c r="AW215" i="75"/>
  <c r="F214" i="68"/>
  <c r="AR196" i="70"/>
  <c r="G213" i="71"/>
  <c r="AJ196" i="75"/>
  <c r="AJ202" i="75" s="1"/>
  <c r="AC215" i="67"/>
  <c r="AW196" i="71"/>
  <c r="AF213" i="73"/>
  <c r="AO196" i="67"/>
  <c r="AO200" i="67" s="1"/>
  <c r="V215" i="72"/>
  <c r="I215" i="68"/>
  <c r="N196" i="71"/>
  <c r="N202" i="71" s="1"/>
  <c r="AT215" i="71"/>
  <c r="AX196" i="72"/>
  <c r="AL196" i="69"/>
  <c r="V213" i="70"/>
  <c r="AD196" i="67"/>
  <c r="U215" i="73"/>
  <c r="AR215" i="70"/>
  <c r="P196" i="72"/>
  <c r="P202" i="72" s="1"/>
  <c r="P215" i="68"/>
  <c r="AP215" i="67"/>
  <c r="Q213" i="71"/>
  <c r="AF196" i="75"/>
  <c r="AF202" i="75" s="1"/>
  <c r="G196" i="69"/>
  <c r="BA215" i="71"/>
  <c r="M213" i="67"/>
  <c r="AM215" i="71"/>
  <c r="Q196" i="72"/>
  <c r="Q202" i="72" s="1"/>
  <c r="H214" i="68"/>
  <c r="F215" i="70"/>
  <c r="N215" i="67"/>
  <c r="O196" i="75"/>
  <c r="O202" i="75" s="1"/>
  <c r="I196" i="68"/>
  <c r="I202" i="68" s="1"/>
  <c r="L214" i="70"/>
  <c r="AI213" i="74"/>
  <c r="AU215" i="68"/>
  <c r="BA215" i="68"/>
  <c r="AO196" i="74"/>
  <c r="AD196" i="74"/>
  <c r="U196" i="74"/>
  <c r="L196" i="74"/>
  <c r="AP196" i="74"/>
  <c r="X196" i="74"/>
  <c r="AN215" i="74"/>
  <c r="J215" i="74"/>
  <c r="F215" i="69"/>
  <c r="G196" i="72"/>
  <c r="G202" i="72" s="1"/>
  <c r="S215" i="74"/>
  <c r="AQ215" i="68"/>
  <c r="O213" i="73"/>
  <c r="X213" i="74"/>
  <c r="J196" i="69"/>
  <c r="J202" i="69" s="1"/>
  <c r="AI215" i="68"/>
  <c r="N213" i="74"/>
  <c r="AD213" i="67"/>
  <c r="K196" i="69"/>
  <c r="K202" i="69" s="1"/>
  <c r="L213" i="73"/>
  <c r="L213" i="74"/>
  <c r="AC215" i="68"/>
  <c r="AZ215" i="68"/>
  <c r="AK215" i="74"/>
  <c r="AH213" i="74"/>
  <c r="P214" i="68"/>
  <c r="AY213" i="73"/>
  <c r="R214" i="68"/>
  <c r="AJ215" i="72"/>
  <c r="AY215" i="72"/>
  <c r="AD215" i="73"/>
  <c r="AK215" i="73"/>
  <c r="R213" i="71"/>
  <c r="Q214" i="70"/>
  <c r="R215" i="68"/>
  <c r="U213" i="68"/>
  <c r="P213" i="72"/>
  <c r="E213" i="70"/>
  <c r="Z215" i="72"/>
  <c r="N214" i="73"/>
  <c r="L215" i="69"/>
  <c r="H215" i="73"/>
  <c r="AE215" i="75"/>
  <c r="AU215" i="67"/>
  <c r="AX215" i="67"/>
  <c r="AK215" i="75"/>
  <c r="AK202" i="75"/>
  <c r="L213" i="75"/>
  <c r="AA213" i="69"/>
  <c r="H215" i="69"/>
  <c r="AN215" i="70"/>
  <c r="T213" i="70"/>
  <c r="AW213" i="67"/>
  <c r="AW213" i="68"/>
  <c r="Y213" i="75"/>
  <c r="AF215" i="73"/>
  <c r="AZ213" i="71"/>
  <c r="AZ213" i="73"/>
  <c r="O214" i="67"/>
  <c r="AR213" i="73"/>
  <c r="G214" i="73"/>
  <c r="AD213" i="69"/>
  <c r="I214" i="68"/>
  <c r="X213" i="75"/>
  <c r="AH215" i="72"/>
  <c r="F214" i="71"/>
  <c r="AA215" i="75"/>
  <c r="J213" i="71"/>
  <c r="P196" i="70"/>
  <c r="P202" i="70" s="1"/>
  <c r="G215" i="75"/>
  <c r="AS215" i="73"/>
  <c r="O196" i="72"/>
  <c r="O202" i="72" s="1"/>
  <c r="O215" i="70"/>
  <c r="AQ215" i="75"/>
  <c r="AO213" i="68"/>
  <c r="AM213" i="72"/>
  <c r="S215" i="75"/>
  <c r="M196" i="73"/>
  <c r="M202" i="73" s="1"/>
  <c r="F196" i="71"/>
  <c r="F201" i="71" s="1"/>
  <c r="N213" i="71"/>
  <c r="K196" i="68"/>
  <c r="K202" i="68" s="1"/>
  <c r="AT196" i="67"/>
  <c r="AT200" i="67" s="1"/>
  <c r="AE196" i="72"/>
  <c r="AK196" i="73"/>
  <c r="AI196" i="73"/>
  <c r="AI200" i="73" s="1"/>
  <c r="AT196" i="69"/>
  <c r="AT200" i="69" s="1"/>
  <c r="AF196" i="71"/>
  <c r="AF200" i="71" s="1"/>
  <c r="J196" i="71"/>
  <c r="J202" i="71" s="1"/>
  <c r="AR196" i="71"/>
  <c r="AR200" i="71" s="1"/>
  <c r="AU196" i="73"/>
  <c r="AU200" i="73" s="1"/>
  <c r="AH196" i="75"/>
  <c r="AH202" i="75" s="1"/>
  <c r="AA196" i="68"/>
  <c r="AA200" i="68" s="1"/>
  <c r="K196" i="73"/>
  <c r="K202" i="73" s="1"/>
  <c r="Z196" i="69"/>
  <c r="Z200" i="69" s="1"/>
  <c r="Q196" i="67"/>
  <c r="Q202" i="67" s="1"/>
  <c r="AB196" i="71"/>
  <c r="L196" i="70"/>
  <c r="L202" i="70" s="1"/>
  <c r="U196" i="70"/>
  <c r="R196" i="71"/>
  <c r="R202" i="71" s="1"/>
  <c r="R196" i="69"/>
  <c r="R202" i="69" s="1"/>
  <c r="AZ196" i="75"/>
  <c r="AZ202" i="75" s="1"/>
  <c r="BB196" i="70"/>
  <c r="AZ196" i="70"/>
  <c r="AZ200" i="70" s="1"/>
  <c r="BB196" i="68"/>
  <c r="AY196" i="68"/>
  <c r="F196" i="73"/>
  <c r="F201" i="73" s="1"/>
  <c r="J196" i="73"/>
  <c r="J202" i="73" s="1"/>
  <c r="K213" i="69"/>
  <c r="X196" i="75"/>
  <c r="X202" i="75" s="1"/>
  <c r="AB196" i="75"/>
  <c r="K215" i="71"/>
  <c r="AF196" i="69"/>
  <c r="U196" i="72"/>
  <c r="U200" i="72" s="1"/>
  <c r="H213" i="69"/>
  <c r="H213" i="71"/>
  <c r="AI215" i="69"/>
  <c r="F214" i="73"/>
  <c r="F196" i="72"/>
  <c r="G213" i="72"/>
  <c r="G196" i="71"/>
  <c r="G202" i="71" s="1"/>
  <c r="AC215" i="71"/>
  <c r="AF213" i="71"/>
  <c r="L196" i="72"/>
  <c r="L202" i="72" s="1"/>
  <c r="V215" i="71"/>
  <c r="I215" i="69"/>
  <c r="AT215" i="75"/>
  <c r="AT215" i="69"/>
  <c r="T196" i="70"/>
  <c r="T202" i="70" s="1"/>
  <c r="AB196" i="68"/>
  <c r="U196" i="71"/>
  <c r="P215" i="72"/>
  <c r="P215" i="75"/>
  <c r="AP215" i="69"/>
  <c r="Q213" i="73"/>
  <c r="I213" i="72"/>
  <c r="AW196" i="72"/>
  <c r="AH213" i="70"/>
  <c r="AQ196" i="67"/>
  <c r="AT213" i="75"/>
  <c r="M213" i="69"/>
  <c r="M213" i="75"/>
  <c r="AM196" i="73"/>
  <c r="R196" i="70"/>
  <c r="R202" i="70" s="1"/>
  <c r="N215" i="75"/>
  <c r="Y196" i="75"/>
  <c r="Y202" i="75" s="1"/>
  <c r="K214" i="74"/>
  <c r="AI213" i="67"/>
  <c r="J214" i="68"/>
  <c r="Q213" i="74"/>
  <c r="M196" i="74"/>
  <c r="P196" i="74"/>
  <c r="AN215" i="68"/>
  <c r="J215" i="68"/>
  <c r="Y196" i="71"/>
  <c r="Y200" i="71" s="1"/>
  <c r="AO213" i="74"/>
  <c r="S215" i="68"/>
  <c r="H215" i="74"/>
  <c r="O213" i="74"/>
  <c r="Z213" i="74"/>
  <c r="H196" i="67"/>
  <c r="H202" i="67" s="1"/>
  <c r="N213" i="67"/>
  <c r="V196" i="73"/>
  <c r="Q214" i="74"/>
  <c r="AR213" i="74"/>
  <c r="L213" i="67"/>
  <c r="F214" i="70"/>
  <c r="AH213" i="67"/>
  <c r="K214" i="75"/>
  <c r="AP213" i="73"/>
  <c r="E213" i="75"/>
  <c r="I214" i="70"/>
  <c r="P214" i="67"/>
  <c r="BA213" i="71"/>
  <c r="AO215" i="72"/>
  <c r="AJ213" i="75"/>
  <c r="T215" i="72"/>
  <c r="H215" i="71"/>
  <c r="P214" i="73"/>
  <c r="Z213" i="73"/>
  <c r="S214" i="69"/>
  <c r="T214" i="71"/>
  <c r="AI213" i="72"/>
  <c r="X214" i="71"/>
  <c r="AO215" i="75"/>
  <c r="R214" i="75"/>
  <c r="R201" i="75"/>
  <c r="AJ213" i="70"/>
  <c r="AY215" i="67"/>
  <c r="M215" i="75"/>
  <c r="AG213" i="72"/>
  <c r="W215" i="67"/>
  <c r="AD215" i="71"/>
  <c r="T215" i="70"/>
  <c r="E213" i="68"/>
  <c r="AU213" i="73"/>
  <c r="Z215" i="70"/>
  <c r="AQ213" i="68"/>
  <c r="N214" i="68"/>
  <c r="N214" i="72"/>
  <c r="AE215" i="70"/>
  <c r="F213" i="72"/>
  <c r="AX215" i="75"/>
  <c r="AK215" i="71"/>
  <c r="H215" i="75"/>
  <c r="AN215" i="67"/>
  <c r="T213" i="75"/>
  <c r="AW213" i="73"/>
  <c r="AW213" i="69"/>
  <c r="Y213" i="72"/>
  <c r="AF215" i="75"/>
  <c r="S213" i="72"/>
  <c r="AZ213" i="69"/>
  <c r="O214" i="72"/>
  <c r="Q215" i="70"/>
  <c r="Q215" i="67"/>
  <c r="AR213" i="72"/>
  <c r="G214" i="72"/>
  <c r="AD213" i="75"/>
  <c r="X213" i="73"/>
  <c r="AH215" i="67"/>
  <c r="AA215" i="68"/>
  <c r="AA215" i="73"/>
  <c r="J213" i="67"/>
  <c r="G215" i="70"/>
  <c r="AS215" i="75"/>
  <c r="AD196" i="70"/>
  <c r="AQ215" i="67"/>
  <c r="AM213" i="71"/>
  <c r="S215" i="71"/>
  <c r="AH196" i="72"/>
  <c r="AH200" i="72" s="1"/>
  <c r="I196" i="75"/>
  <c r="I201" i="75" s="1"/>
  <c r="N213" i="68"/>
  <c r="AF196" i="67"/>
  <c r="AC196" i="69"/>
  <c r="AC202" i="69" s="1"/>
  <c r="AT196" i="68"/>
  <c r="AV196" i="70"/>
  <c r="AE196" i="71"/>
  <c r="O196" i="70"/>
  <c r="O202" i="70" s="1"/>
  <c r="AQ196" i="69"/>
  <c r="U196" i="67"/>
  <c r="U200" i="67" s="1"/>
  <c r="AH196" i="73"/>
  <c r="AH200" i="73" s="1"/>
  <c r="X196" i="71"/>
  <c r="X202" i="71" s="1"/>
  <c r="AX196" i="67"/>
  <c r="AK196" i="69"/>
  <c r="X196" i="68"/>
  <c r="X202" i="68" s="1"/>
  <c r="AQ196" i="75"/>
  <c r="AQ202" i="75" s="1"/>
  <c r="AC196" i="72"/>
  <c r="AC202" i="72" s="1"/>
  <c r="T196" i="69"/>
  <c r="T202" i="69" s="1"/>
  <c r="Z196" i="67"/>
  <c r="BB196" i="73"/>
  <c r="BB196" i="75"/>
  <c r="BA196" i="70"/>
  <c r="BA200" i="70" s="1"/>
  <c r="BA196" i="67"/>
  <c r="BA200" i="67" s="1"/>
  <c r="BA196" i="71"/>
  <c r="J214" i="73"/>
  <c r="M196" i="68"/>
  <c r="M202" i="68" s="1"/>
  <c r="K213" i="75"/>
  <c r="AV196" i="71"/>
  <c r="Y196" i="72"/>
  <c r="K215" i="67"/>
  <c r="AP196" i="72"/>
  <c r="AC196" i="71"/>
  <c r="AC202" i="71" s="1"/>
  <c r="J215" i="75"/>
  <c r="J202" i="75"/>
  <c r="AC196" i="70"/>
  <c r="AC202" i="70" s="1"/>
  <c r="X215" i="69"/>
  <c r="AW215" i="67"/>
  <c r="V196" i="75"/>
  <c r="V200" i="75" s="1"/>
  <c r="Q196" i="69"/>
  <c r="Q202" i="69" s="1"/>
  <c r="AC215" i="69"/>
  <c r="AF213" i="67"/>
  <c r="AF213" i="72"/>
  <c r="V215" i="68"/>
  <c r="AT215" i="72"/>
  <c r="AT196" i="70"/>
  <c r="I196" i="73"/>
  <c r="I202" i="73" s="1"/>
  <c r="V213" i="69"/>
  <c r="AF196" i="68"/>
  <c r="AF200" i="68" s="1"/>
  <c r="AU196" i="71"/>
  <c r="AU200" i="71" s="1"/>
  <c r="P215" i="70"/>
  <c r="AP215" i="73"/>
  <c r="AP215" i="70"/>
  <c r="Q213" i="69"/>
  <c r="I213" i="68"/>
  <c r="I196" i="70"/>
  <c r="I202" i="70" s="1"/>
  <c r="AH213" i="69"/>
  <c r="V196" i="69"/>
  <c r="M213" i="73"/>
  <c r="W196" i="70"/>
  <c r="AM215" i="69"/>
  <c r="H214" i="73"/>
  <c r="F215" i="67"/>
  <c r="F215" i="71"/>
  <c r="X196" i="67"/>
  <c r="X202" i="67" s="1"/>
  <c r="AE196" i="73"/>
  <c r="L214" i="69"/>
  <c r="K214" i="68"/>
  <c r="AN213" i="67"/>
  <c r="J213" i="74"/>
  <c r="Q213" i="67"/>
  <c r="N196" i="74"/>
  <c r="E196" i="74"/>
  <c r="AQ196" i="74"/>
  <c r="Z196" i="74"/>
  <c r="H196" i="74"/>
  <c r="AY213" i="74"/>
  <c r="AJ215" i="74"/>
  <c r="H214" i="71"/>
  <c r="AH196" i="71"/>
  <c r="T196" i="68"/>
  <c r="T202" i="68" s="1"/>
  <c r="O214" i="74"/>
  <c r="R213" i="67"/>
  <c r="AY215" i="74"/>
  <c r="H215" i="72"/>
  <c r="O213" i="70"/>
  <c r="T215" i="68"/>
  <c r="AX215" i="68"/>
  <c r="H213" i="74"/>
  <c r="AT215" i="74"/>
  <c r="AC213" i="74"/>
  <c r="Q214" i="67"/>
  <c r="AR213" i="67"/>
  <c r="X215" i="74"/>
  <c r="W215" i="70"/>
  <c r="N214" i="74"/>
  <c r="Z213" i="72"/>
  <c r="AI213" i="73"/>
  <c r="X214" i="73"/>
  <c r="M214" i="72"/>
  <c r="Y215" i="68"/>
  <c r="AU215" i="72"/>
  <c r="AN213" i="69"/>
  <c r="AC213" i="70"/>
  <c r="T214" i="70"/>
  <c r="AY213" i="75"/>
  <c r="Q214" i="72"/>
  <c r="AO215" i="71"/>
  <c r="E215" i="73"/>
  <c r="E215" i="69"/>
  <c r="E215" i="72"/>
  <c r="E215" i="74"/>
  <c r="E215" i="70"/>
  <c r="E215" i="71"/>
  <c r="E215" i="75"/>
  <c r="E215" i="68"/>
  <c r="E215" i="67"/>
  <c r="AP213" i="69"/>
  <c r="M214" i="73"/>
  <c r="AG213" i="68"/>
  <c r="W215" i="73"/>
  <c r="T215" i="71"/>
  <c r="AQ213" i="70"/>
  <c r="AN213" i="70"/>
  <c r="Z213" i="75"/>
  <c r="AC213" i="68"/>
  <c r="Q214" i="75"/>
  <c r="Q201" i="75"/>
  <c r="R215" i="73"/>
  <c r="AY213" i="69"/>
  <c r="AC214" i="71"/>
  <c r="BA213" i="75"/>
  <c r="AJ215" i="71"/>
  <c r="P213" i="68"/>
  <c r="AP213" i="71"/>
  <c r="M214" i="69"/>
  <c r="AZ215" i="73"/>
  <c r="R213" i="72"/>
  <c r="AC213" i="71"/>
  <c r="S214" i="70"/>
  <c r="O213" i="68"/>
  <c r="T214" i="68"/>
  <c r="Q214" i="68"/>
  <c r="R215" i="69"/>
  <c r="AI213" i="71"/>
  <c r="AY213" i="70"/>
  <c r="U213" i="75"/>
  <c r="U200" i="75"/>
  <c r="AC214" i="69"/>
  <c r="K214" i="73"/>
  <c r="BA213" i="72"/>
  <c r="X214" i="72"/>
  <c r="R214" i="67"/>
  <c r="AJ215" i="70"/>
  <c r="P213" i="75"/>
  <c r="P213" i="70"/>
  <c r="AJ213" i="73"/>
  <c r="AP213" i="68"/>
  <c r="AY215" i="75"/>
  <c r="M215" i="68"/>
  <c r="M214" i="67"/>
  <c r="AG213" i="75"/>
  <c r="AG213" i="69"/>
  <c r="AZ215" i="67"/>
  <c r="W215" i="69"/>
  <c r="AD215" i="70"/>
  <c r="T215" i="73"/>
  <c r="E213" i="72"/>
  <c r="AU213" i="67"/>
  <c r="AU213" i="68"/>
  <c r="Z215" i="73"/>
  <c r="AQ213" i="69"/>
  <c r="N214" i="75"/>
  <c r="L215" i="72"/>
  <c r="AE215" i="67"/>
  <c r="F213" i="67"/>
  <c r="F213" i="75"/>
  <c r="AU215" i="70"/>
  <c r="AX215" i="72"/>
  <c r="AK215" i="67"/>
  <c r="L213" i="68"/>
  <c r="AN215" i="73"/>
  <c r="AW213" i="75"/>
  <c r="Y213" i="67"/>
  <c r="Y213" i="69"/>
  <c r="AF215" i="70"/>
  <c r="S213" i="68"/>
  <c r="Q215" i="73"/>
  <c r="AR213" i="75"/>
  <c r="AR200" i="75"/>
  <c r="G214" i="71"/>
  <c r="I214" i="67"/>
  <c r="I214" i="72"/>
  <c r="X213" i="69"/>
  <c r="AH215" i="71"/>
  <c r="Y215" i="75"/>
  <c r="AA215" i="71"/>
  <c r="AA215" i="69"/>
  <c r="G215" i="68"/>
  <c r="AS215" i="70"/>
  <c r="AW196" i="73"/>
  <c r="O215" i="75"/>
  <c r="AQ215" i="71"/>
  <c r="AQ215" i="72"/>
  <c r="AO213" i="75"/>
  <c r="AM213" i="70"/>
  <c r="G213" i="73"/>
  <c r="S215" i="73"/>
  <c r="AW196" i="70"/>
  <c r="AW200" i="70" s="1"/>
  <c r="AU196" i="70"/>
  <c r="AU200" i="70" s="1"/>
  <c r="N213" i="73"/>
  <c r="K196" i="67"/>
  <c r="K200" i="67" s="1"/>
  <c r="AL196" i="71"/>
  <c r="AR196" i="68"/>
  <c r="AN196" i="72"/>
  <c r="AN200" i="72" s="1"/>
  <c r="P196" i="68"/>
  <c r="P202" i="68" s="1"/>
  <c r="AP196" i="68"/>
  <c r="T196" i="73"/>
  <c r="T202" i="73" s="1"/>
  <c r="AU196" i="67"/>
  <c r="AO196" i="73"/>
  <c r="N196" i="75"/>
  <c r="N201" i="75" s="1"/>
  <c r="AD196" i="73"/>
  <c r="AD200" i="73" s="1"/>
  <c r="S196" i="72"/>
  <c r="S202" i="72" s="1"/>
  <c r="S196" i="68"/>
  <c r="S202" i="68" s="1"/>
  <c r="AH196" i="70"/>
  <c r="AH200" i="70" s="1"/>
  <c r="G196" i="70"/>
  <c r="G202" i="70" s="1"/>
  <c r="AB196" i="67"/>
  <c r="J196" i="68"/>
  <c r="J202" i="68" s="1"/>
  <c r="AZ196" i="72"/>
  <c r="AZ196" i="67"/>
  <c r="AZ200" i="67" s="1"/>
  <c r="AY196" i="72"/>
  <c r="AY200" i="72" s="1"/>
  <c r="BA196" i="73"/>
  <c r="J214" i="75"/>
  <c r="J201" i="75"/>
  <c r="AJ196" i="73"/>
  <c r="K213" i="72"/>
  <c r="AA196" i="72"/>
  <c r="AA200" i="72" s="1"/>
  <c r="K196" i="70"/>
  <c r="K202" i="70" s="1"/>
  <c r="AG196" i="72"/>
  <c r="AG200" i="72" s="1"/>
  <c r="AL196" i="73"/>
  <c r="J215" i="69"/>
  <c r="AP196" i="71"/>
  <c r="X215" i="67"/>
  <c r="AI215" i="72"/>
  <c r="AW215" i="68"/>
  <c r="AW215" i="73"/>
  <c r="F214" i="72"/>
  <c r="O196" i="68"/>
  <c r="O202" i="68" s="1"/>
  <c r="N196" i="67"/>
  <c r="N202" i="67" s="1"/>
  <c r="AC215" i="73"/>
  <c r="AF213" i="75"/>
  <c r="V215" i="69"/>
  <c r="V215" i="73"/>
  <c r="I215" i="75"/>
  <c r="AT215" i="73"/>
  <c r="Q196" i="73"/>
  <c r="Q202" i="73" s="1"/>
  <c r="Z196" i="72"/>
  <c r="AG196" i="75"/>
  <c r="V213" i="72"/>
  <c r="AU196" i="68"/>
  <c r="U215" i="67"/>
  <c r="AR215" i="69"/>
  <c r="T196" i="71"/>
  <c r="T202" i="71" s="1"/>
  <c r="AP215" i="75"/>
  <c r="Q213" i="68"/>
  <c r="I213" i="70"/>
  <c r="AH213" i="71"/>
  <c r="AH213" i="73"/>
  <c r="BA215" i="75"/>
  <c r="BA215" i="69"/>
  <c r="AT213" i="71"/>
  <c r="M213" i="68"/>
  <c r="AF196" i="72"/>
  <c r="AF200" i="72" s="1"/>
  <c r="AM215" i="70"/>
  <c r="H214" i="70"/>
  <c r="F215" i="75"/>
  <c r="AE196" i="68"/>
  <c r="AX196" i="71"/>
  <c r="AN196" i="75"/>
  <c r="L214" i="71"/>
  <c r="O213" i="71"/>
  <c r="J213" i="72"/>
  <c r="AR196" i="72"/>
  <c r="W196" i="74"/>
  <c r="G196" i="74"/>
  <c r="F196" i="74"/>
  <c r="AZ196" i="74"/>
  <c r="AI196" i="74"/>
  <c r="R196" i="74"/>
  <c r="G129" i="88"/>
  <c r="G131" i="88" s="1"/>
  <c r="AY213" i="67"/>
  <c r="AJ215" i="68"/>
  <c r="W196" i="67"/>
  <c r="F196" i="69"/>
  <c r="F202" i="69" s="1"/>
  <c r="O214" i="71"/>
  <c r="AC214" i="74"/>
  <c r="AY215" i="68"/>
  <c r="Q215" i="74"/>
  <c r="V213" i="74"/>
  <c r="Z215" i="74"/>
  <c r="AQ213" i="74"/>
  <c r="K213" i="67"/>
  <c r="H213" i="67"/>
  <c r="AC213" i="67"/>
  <c r="X215" i="68"/>
  <c r="N214" i="70"/>
  <c r="AN213" i="72"/>
  <c r="BA213" i="73"/>
  <c r="AZ215" i="72"/>
  <c r="AC214" i="75"/>
  <c r="X214" i="70"/>
  <c r="R213" i="73"/>
  <c r="AN213" i="68"/>
  <c r="Z213" i="71"/>
  <c r="R215" i="71"/>
  <c r="S214" i="71"/>
  <c r="T214" i="69"/>
  <c r="Q214" i="71"/>
  <c r="R215" i="75"/>
  <c r="R202" i="75"/>
  <c r="AY213" i="71"/>
  <c r="U213" i="71"/>
  <c r="K214" i="69"/>
  <c r="BA213" i="70"/>
  <c r="X214" i="68"/>
  <c r="K214" i="72"/>
  <c r="R214" i="70"/>
  <c r="AJ215" i="69"/>
  <c r="P213" i="69"/>
  <c r="AJ213" i="71"/>
  <c r="AY215" i="70"/>
  <c r="M214" i="70"/>
  <c r="AG213" i="70"/>
  <c r="AZ215" i="70"/>
  <c r="AZ215" i="71"/>
  <c r="AD215" i="69"/>
  <c r="T215" i="69"/>
  <c r="E213" i="71"/>
  <c r="AU213" i="70"/>
  <c r="AU213" i="72"/>
  <c r="Z215" i="71"/>
  <c r="AQ213" i="73"/>
  <c r="N214" i="69"/>
  <c r="L215" i="70"/>
  <c r="AE215" i="73"/>
  <c r="F213" i="70"/>
  <c r="AU215" i="71"/>
  <c r="AX215" i="73"/>
  <c r="AK215" i="69"/>
  <c r="L213" i="70"/>
  <c r="AA213" i="72"/>
  <c r="AN215" i="71"/>
  <c r="T213" i="71"/>
  <c r="Y213" i="68"/>
  <c r="S213" i="70"/>
  <c r="AZ213" i="75"/>
  <c r="O214" i="68"/>
  <c r="AR213" i="68"/>
  <c r="G214" i="67"/>
  <c r="I214" i="75"/>
  <c r="AD213" i="68"/>
  <c r="X213" i="71"/>
  <c r="Y215" i="72"/>
  <c r="AA215" i="70"/>
  <c r="J213" i="75"/>
  <c r="J200" i="75"/>
  <c r="G215" i="71"/>
  <c r="AG196" i="71"/>
  <c r="AS215" i="69"/>
  <c r="AF196" i="73"/>
  <c r="AF200" i="73" s="1"/>
  <c r="I196" i="72"/>
  <c r="I202" i="72" s="1"/>
  <c r="O215" i="68"/>
  <c r="AO213" i="70"/>
  <c r="AM213" i="68"/>
  <c r="AM196" i="71"/>
  <c r="S215" i="70"/>
  <c r="AG196" i="67"/>
  <c r="AG200" i="67" s="1"/>
  <c r="P196" i="71"/>
  <c r="P202" i="71" s="1"/>
  <c r="N213" i="75"/>
  <c r="O196" i="71"/>
  <c r="O202" i="71" s="1"/>
  <c r="W196" i="69"/>
  <c r="AK196" i="70"/>
  <c r="AW196" i="67"/>
  <c r="AN196" i="70"/>
  <c r="AV196" i="68"/>
  <c r="AQ196" i="72"/>
  <c r="X196" i="69"/>
  <c r="R196" i="67"/>
  <c r="R202" i="67" s="1"/>
  <c r="AN196" i="73"/>
  <c r="H196" i="68"/>
  <c r="H202" i="68" s="1"/>
  <c r="AC196" i="73"/>
  <c r="AC202" i="73" s="1"/>
  <c r="Y196" i="73"/>
  <c r="BB196" i="72"/>
  <c r="AY196" i="71"/>
  <c r="AY200" i="71" s="1"/>
  <c r="E196" i="69"/>
  <c r="E200" i="69" s="1"/>
  <c r="AZ196" i="68"/>
  <c r="J214" i="67"/>
  <c r="AA196" i="75"/>
  <c r="AA200" i="75" s="1"/>
  <c r="K213" i="70"/>
  <c r="AJ196" i="70"/>
  <c r="AJ200" i="70" s="1"/>
  <c r="AT196" i="73"/>
  <c r="AT200" i="73" s="1"/>
  <c r="AS196" i="70"/>
  <c r="U196" i="73"/>
  <c r="U200" i="73" s="1"/>
  <c r="AT196" i="72"/>
  <c r="AT200" i="72" s="1"/>
  <c r="J215" i="73"/>
  <c r="H213" i="70"/>
  <c r="AB196" i="72"/>
  <c r="X215" i="73"/>
  <c r="AI215" i="75"/>
  <c r="AI202" i="75"/>
  <c r="AW215" i="71"/>
  <c r="AW215" i="70"/>
  <c r="F214" i="69"/>
  <c r="AD196" i="68"/>
  <c r="G213" i="70"/>
  <c r="AQ196" i="71"/>
  <c r="AC215" i="72"/>
  <c r="AP196" i="67"/>
  <c r="AP200" i="67" s="1"/>
  <c r="I215" i="70"/>
  <c r="AT215" i="70"/>
  <c r="AP196" i="73"/>
  <c r="V196" i="72"/>
  <c r="V213" i="68"/>
  <c r="AN196" i="67"/>
  <c r="AN200" i="67" s="1"/>
  <c r="U215" i="70"/>
  <c r="AR215" i="67"/>
  <c r="M213" i="70"/>
  <c r="P215" i="73"/>
  <c r="AP215" i="71"/>
  <c r="Q213" i="72"/>
  <c r="G196" i="75"/>
  <c r="G202" i="75" s="1"/>
  <c r="I213" i="71"/>
  <c r="O196" i="69"/>
  <c r="O202" i="69" s="1"/>
  <c r="BA215" i="70"/>
  <c r="AU196" i="72"/>
  <c r="AU200" i="72" s="1"/>
  <c r="AT213" i="69"/>
  <c r="AP196" i="75"/>
  <c r="AM215" i="75"/>
  <c r="AM202" i="75"/>
  <c r="H214" i="69"/>
  <c r="N215" i="71"/>
  <c r="N215" i="70"/>
  <c r="Z196" i="70"/>
  <c r="AU196" i="69"/>
  <c r="AU200" i="69" s="1"/>
  <c r="L214" i="73"/>
  <c r="F196" i="67"/>
  <c r="AW196" i="74"/>
  <c r="AG196" i="74"/>
  <c r="BA196" i="74"/>
  <c r="AR196" i="74"/>
  <c r="AA196" i="74"/>
  <c r="J196" i="74"/>
  <c r="AG196" i="73"/>
  <c r="P213" i="67"/>
  <c r="AN196" i="69"/>
  <c r="AD196" i="72"/>
  <c r="AC214" i="72"/>
  <c r="Q215" i="68"/>
  <c r="V213" i="67"/>
  <c r="T214" i="74"/>
  <c r="Z215" i="68"/>
  <c r="AQ213" i="67"/>
  <c r="AR215" i="74"/>
  <c r="AW196" i="75"/>
  <c r="AW200" i="75" s="1"/>
  <c r="AP215" i="74"/>
  <c r="W215" i="74"/>
  <c r="AF215" i="68"/>
  <c r="I215" i="72"/>
  <c r="AO215" i="74"/>
  <c r="R213" i="68"/>
  <c r="T214" i="72"/>
  <c r="AY215" i="69"/>
  <c r="AD215" i="75"/>
  <c r="AA213" i="73"/>
  <c r="Z213" i="70"/>
  <c r="AC213" i="75"/>
  <c r="Q214" i="73"/>
  <c r="AI213" i="75"/>
  <c r="AI200" i="75"/>
  <c r="AJ215" i="67"/>
  <c r="AJ213" i="68"/>
  <c r="AP213" i="67"/>
  <c r="AY215" i="71"/>
  <c r="M215" i="69"/>
  <c r="AZ215" i="75"/>
  <c r="W215" i="72"/>
  <c r="AD215" i="67"/>
  <c r="E213" i="73"/>
  <c r="AU213" i="75"/>
  <c r="AU200" i="75"/>
  <c r="Z215" i="75"/>
  <c r="AQ213" i="75"/>
  <c r="N214" i="67"/>
  <c r="L215" i="67"/>
  <c r="AE215" i="69"/>
  <c r="F213" i="68"/>
  <c r="H215" i="68"/>
  <c r="AU215" i="75"/>
  <c r="AU202" i="75"/>
  <c r="AX215" i="70"/>
  <c r="AK215" i="70"/>
  <c r="AA213" i="75"/>
  <c r="AN215" i="72"/>
  <c r="T213" i="68"/>
  <c r="AW213" i="71"/>
  <c r="L215" i="68"/>
  <c r="AF215" i="67"/>
  <c r="S213" i="69"/>
  <c r="AZ213" i="68"/>
  <c r="O214" i="69"/>
  <c r="Q215" i="69"/>
  <c r="AR213" i="69"/>
  <c r="G214" i="70"/>
  <c r="AD213" i="72"/>
  <c r="AD213" i="71"/>
  <c r="AH215" i="70"/>
  <c r="AH215" i="75"/>
  <c r="Y215" i="69"/>
  <c r="AA215" i="67"/>
  <c r="J213" i="69"/>
  <c r="AC196" i="67"/>
  <c r="AC202" i="67" s="1"/>
  <c r="G215" i="69"/>
  <c r="Z196" i="75"/>
  <c r="Z202" i="75" s="1"/>
  <c r="T196" i="75"/>
  <c r="T200" i="75" s="1"/>
  <c r="P196" i="75"/>
  <c r="O215" i="69"/>
  <c r="AQ215" i="73"/>
  <c r="AO213" i="73"/>
  <c r="AC196" i="75"/>
  <c r="AC200" i="75" s="1"/>
  <c r="P196" i="73"/>
  <c r="P202" i="73" s="1"/>
  <c r="R196" i="68"/>
  <c r="R202" i="68" s="1"/>
  <c r="U196" i="68"/>
  <c r="AH196" i="67"/>
  <c r="AH200" i="67" s="1"/>
  <c r="AT196" i="71"/>
  <c r="AT200" i="71" s="1"/>
  <c r="Y196" i="67"/>
  <c r="L196" i="68"/>
  <c r="L202" i="68" s="1"/>
  <c r="AS196" i="75"/>
  <c r="AA196" i="69"/>
  <c r="AS196" i="73"/>
  <c r="AO196" i="75"/>
  <c r="AS196" i="71"/>
  <c r="W216" i="68"/>
  <c r="AX196" i="69"/>
  <c r="N196" i="69"/>
  <c r="N202" i="69" s="1"/>
  <c r="AR196" i="67"/>
  <c r="AR200" i="67" s="1"/>
  <c r="E196" i="72"/>
  <c r="AY196" i="69"/>
  <c r="AY196" i="75"/>
  <c r="AY202" i="75" s="1"/>
  <c r="AY196" i="70"/>
  <c r="AY200" i="70" s="1"/>
  <c r="J214" i="71"/>
  <c r="F214" i="75"/>
  <c r="K213" i="71"/>
  <c r="AX196" i="75"/>
  <c r="AX202" i="75" s="1"/>
  <c r="J196" i="72"/>
  <c r="J202" i="72" s="1"/>
  <c r="K215" i="75"/>
  <c r="K215" i="69"/>
  <c r="V196" i="67"/>
  <c r="T196" i="72"/>
  <c r="T202" i="72" s="1"/>
  <c r="J215" i="72"/>
  <c r="H213" i="75"/>
  <c r="AE196" i="67"/>
  <c r="AI215" i="70"/>
  <c r="AW215" i="72"/>
  <c r="AV196" i="72"/>
  <c r="G213" i="67"/>
  <c r="M196" i="75"/>
  <c r="M202" i="75" s="1"/>
  <c r="AC215" i="75"/>
  <c r="AF213" i="70"/>
  <c r="M196" i="72"/>
  <c r="M202" i="72" s="1"/>
  <c r="V215" i="67"/>
  <c r="R196" i="72"/>
  <c r="R202" i="72" s="1"/>
  <c r="AD196" i="69"/>
  <c r="AD200" i="69" s="1"/>
  <c r="AN196" i="71"/>
  <c r="V213" i="73"/>
  <c r="L196" i="75"/>
  <c r="L200" i="75" s="1"/>
  <c r="U215" i="68"/>
  <c r="U215" i="75"/>
  <c r="U202" i="75"/>
  <c r="AR215" i="72"/>
  <c r="P215" i="69"/>
  <c r="AP215" i="72"/>
  <c r="I213" i="67"/>
  <c r="F196" i="75"/>
  <c r="F201" i="75" s="1"/>
  <c r="AH213" i="68"/>
  <c r="V196" i="70"/>
  <c r="V200" i="70" s="1"/>
  <c r="BA215" i="73"/>
  <c r="S196" i="67"/>
  <c r="S202" i="67" s="1"/>
  <c r="AT213" i="70"/>
  <c r="M213" i="72"/>
  <c r="AM215" i="68"/>
  <c r="AM215" i="73"/>
  <c r="H214" i="72"/>
  <c r="F215" i="68"/>
  <c r="N215" i="72"/>
  <c r="J196" i="70"/>
  <c r="J202" i="70" s="1"/>
  <c r="R196" i="73"/>
  <c r="R202" i="73" s="1"/>
  <c r="L214" i="68"/>
  <c r="L214" i="75"/>
  <c r="L201" i="75"/>
  <c r="K215" i="68"/>
  <c r="AE215" i="68"/>
  <c r="P214" i="72"/>
  <c r="L213" i="71"/>
  <c r="N215" i="69"/>
  <c r="T214" i="67"/>
  <c r="AR215" i="68"/>
  <c r="AN196" i="68"/>
  <c r="Z196" i="73"/>
  <c r="AP215" i="68"/>
  <c r="AA213" i="74"/>
  <c r="BA213" i="67"/>
  <c r="AS215" i="68"/>
  <c r="AC213" i="73"/>
  <c r="U213" i="69"/>
  <c r="M215" i="73"/>
  <c r="AU213" i="69"/>
  <c r="L215" i="75"/>
  <c r="R213" i="70"/>
  <c r="AN213" i="75"/>
  <c r="K214" i="71"/>
  <c r="S214" i="75"/>
  <c r="AI213" i="69"/>
  <c r="AC214" i="67"/>
  <c r="BA213" i="69"/>
  <c r="AO215" i="73"/>
  <c r="R214" i="71"/>
  <c r="AP213" i="72"/>
  <c r="M214" i="71"/>
  <c r="R213" i="69"/>
  <c r="P214" i="71"/>
  <c r="AN213" i="73"/>
  <c r="O213" i="67"/>
  <c r="Z213" i="68"/>
  <c r="AC213" i="69"/>
  <c r="S214" i="72"/>
  <c r="T214" i="75"/>
  <c r="Q214" i="69"/>
  <c r="R215" i="70"/>
  <c r="AI213" i="70"/>
  <c r="AY213" i="72"/>
  <c r="AY213" i="68"/>
  <c r="U213" i="72"/>
  <c r="AC214" i="73"/>
  <c r="K214" i="70"/>
  <c r="X214" i="67"/>
  <c r="AO215" i="69"/>
  <c r="R214" i="73"/>
  <c r="AJ215" i="73"/>
  <c r="P213" i="73"/>
  <c r="AJ213" i="69"/>
  <c r="AP213" i="75"/>
  <c r="M215" i="72"/>
  <c r="M214" i="75"/>
  <c r="AG213" i="71"/>
  <c r="AZ215" i="69"/>
  <c r="W215" i="75"/>
  <c r="W202" i="75"/>
  <c r="AD215" i="68"/>
  <c r="T215" i="75"/>
  <c r="E213" i="69"/>
  <c r="Z215" i="67"/>
  <c r="AH215" i="68"/>
  <c r="AQ213" i="72"/>
  <c r="N214" i="71"/>
  <c r="AE215" i="71"/>
  <c r="F213" i="69"/>
  <c r="L215" i="73"/>
  <c r="AX215" i="69"/>
  <c r="L213" i="72"/>
  <c r="AA213" i="68"/>
  <c r="AN215" i="69"/>
  <c r="T213" i="69"/>
  <c r="AW213" i="72"/>
  <c r="Y213" i="71"/>
  <c r="L213" i="69"/>
  <c r="AF215" i="71"/>
  <c r="S213" i="75"/>
  <c r="O214" i="75"/>
  <c r="Q215" i="72"/>
  <c r="AR213" i="71"/>
  <c r="G214" i="75"/>
  <c r="I214" i="69"/>
  <c r="X213" i="72"/>
  <c r="AH215" i="69"/>
  <c r="Y215" i="70"/>
  <c r="Y215" i="73"/>
  <c r="AA215" i="72"/>
  <c r="J213" i="68"/>
  <c r="AP196" i="69"/>
  <c r="G215" i="73"/>
  <c r="H196" i="69"/>
  <c r="H202" i="69" s="1"/>
  <c r="AS215" i="71"/>
  <c r="S196" i="75"/>
  <c r="S201" i="75" s="1"/>
  <c r="O215" i="67"/>
  <c r="AO213" i="71"/>
  <c r="AS196" i="72"/>
  <c r="AM213" i="69"/>
  <c r="H196" i="71"/>
  <c r="H202" i="71" s="1"/>
  <c r="AA196" i="71"/>
  <c r="S196" i="69"/>
  <c r="S202" i="69" s="1"/>
  <c r="N213" i="70"/>
  <c r="AW196" i="68"/>
  <c r="AW200" i="68" s="1"/>
  <c r="AV196" i="69"/>
  <c r="X196" i="72"/>
  <c r="X202" i="72" s="1"/>
  <c r="AM196" i="69"/>
  <c r="AM200" i="69" s="1"/>
  <c r="AS196" i="67"/>
  <c r="H196" i="72"/>
  <c r="H202" i="72" s="1"/>
  <c r="AE196" i="70"/>
  <c r="Y196" i="70"/>
  <c r="Y200" i="70" s="1"/>
  <c r="AI196" i="72"/>
  <c r="AI200" i="72" s="1"/>
  <c r="G196" i="73"/>
  <c r="G202" i="73" s="1"/>
  <c r="Q196" i="70"/>
  <c r="Q202" i="70" s="1"/>
  <c r="S196" i="73"/>
  <c r="S202" i="73" s="1"/>
  <c r="AQ196" i="73"/>
  <c r="BB196" i="67"/>
  <c r="Q196" i="68"/>
  <c r="Q202" i="68" s="1"/>
  <c r="M196" i="71"/>
  <c r="M202" i="71" s="1"/>
  <c r="AX196" i="70"/>
  <c r="E196" i="70"/>
  <c r="E200" i="70" s="1"/>
  <c r="AZ196" i="73"/>
  <c r="AZ200" i="73" s="1"/>
  <c r="E196" i="68"/>
  <c r="BA196" i="75"/>
  <c r="J214" i="72"/>
  <c r="AV196" i="73"/>
  <c r="K213" i="68"/>
  <c r="AD196" i="71"/>
  <c r="AK196" i="67"/>
  <c r="K215" i="73"/>
  <c r="AG196" i="69"/>
  <c r="AG200" i="69" s="1"/>
  <c r="AS196" i="69"/>
  <c r="AC196" i="68"/>
  <c r="AC202" i="68" s="1"/>
  <c r="J215" i="71"/>
  <c r="H213" i="72"/>
  <c r="X215" i="70"/>
  <c r="X215" i="72"/>
  <c r="AI215" i="67"/>
  <c r="AW215" i="69"/>
  <c r="AL196" i="68"/>
  <c r="F214" i="67"/>
  <c r="G213" i="75"/>
  <c r="AR196" i="73"/>
  <c r="AR200" i="73" s="1"/>
  <c r="AB196" i="70"/>
  <c r="AF213" i="68"/>
  <c r="P196" i="67"/>
  <c r="P202" i="67" s="1"/>
  <c r="V215" i="70"/>
  <c r="AI196" i="71"/>
  <c r="AI200" i="71" s="1"/>
  <c r="I215" i="73"/>
  <c r="AJ196" i="69"/>
  <c r="I196" i="67"/>
  <c r="I202" i="67" s="1"/>
  <c r="V213" i="75"/>
  <c r="M196" i="70"/>
  <c r="M202" i="70" s="1"/>
  <c r="U215" i="71"/>
  <c r="U215" i="72"/>
  <c r="AR215" i="73"/>
  <c r="K196" i="75"/>
  <c r="K201" i="75" s="1"/>
  <c r="P215" i="71"/>
  <c r="Q213" i="70"/>
  <c r="I213" i="73"/>
  <c r="AI196" i="67"/>
  <c r="AI200" i="67" s="1"/>
  <c r="AH213" i="75"/>
  <c r="AH200" i="75"/>
  <c r="N196" i="70"/>
  <c r="N202" i="70" s="1"/>
  <c r="BA215" i="67"/>
  <c r="AT213" i="67"/>
  <c r="AT213" i="68"/>
  <c r="AM215" i="72"/>
  <c r="H214" i="67"/>
  <c r="F215" i="73"/>
  <c r="N215" i="68"/>
  <c r="AO196" i="69"/>
  <c r="AU201" i="75"/>
  <c r="R215" i="74"/>
  <c r="E213" i="67"/>
  <c r="L214" i="67"/>
  <c r="AU196" i="74"/>
  <c r="AT196" i="74"/>
  <c r="AK196" i="74"/>
  <c r="AB196" i="74"/>
  <c r="K196" i="74"/>
  <c r="AN196" i="74"/>
  <c r="P214" i="74"/>
  <c r="AM213" i="74"/>
  <c r="F213" i="74"/>
  <c r="V196" i="71"/>
  <c r="M215" i="74"/>
  <c r="I213" i="74"/>
  <c r="O215" i="71"/>
  <c r="AA213" i="67"/>
  <c r="X196" i="73"/>
  <c r="X202" i="73" s="1"/>
  <c r="U213" i="74"/>
  <c r="AG213" i="67"/>
  <c r="T213" i="67"/>
  <c r="N196" i="88"/>
  <c r="J196" i="88"/>
  <c r="Z196" i="88"/>
  <c r="Z216" i="88" s="1"/>
  <c r="X196" i="88"/>
  <c r="Q196" i="63"/>
  <c r="Q216" i="75" s="1"/>
  <c r="AM196" i="63"/>
  <c r="AM201" i="63" s="1"/>
  <c r="AX196" i="63"/>
  <c r="K215" i="88"/>
  <c r="AC215" i="88"/>
  <c r="L196" i="63"/>
  <c r="L202" i="63" s="1"/>
  <c r="AM215" i="88"/>
  <c r="O213" i="88"/>
  <c r="K214" i="88"/>
  <c r="AJ213" i="88"/>
  <c r="AY215" i="88"/>
  <c r="T215" i="88"/>
  <c r="L213" i="88"/>
  <c r="AR213" i="88"/>
  <c r="AD213" i="88"/>
  <c r="Y215" i="88"/>
  <c r="AH196" i="88"/>
  <c r="S196" i="63"/>
  <c r="S201" i="63" s="1"/>
  <c r="AM196" i="88"/>
  <c r="AL196" i="88"/>
  <c r="AI196" i="63"/>
  <c r="AI201" i="63" s="1"/>
  <c r="AU196" i="88"/>
  <c r="S196" i="88"/>
  <c r="AV196" i="63"/>
  <c r="P196" i="63"/>
  <c r="P200" i="63" s="1"/>
  <c r="BA196" i="63"/>
  <c r="BA201" i="63" s="1"/>
  <c r="F214" i="88"/>
  <c r="V213" i="88"/>
  <c r="W196" i="88"/>
  <c r="Q214" i="88"/>
  <c r="AG213" i="88"/>
  <c r="AU215" i="88"/>
  <c r="AA213" i="88"/>
  <c r="T213" i="88"/>
  <c r="AF215" i="88"/>
  <c r="AZ213" i="88"/>
  <c r="Q215" i="88"/>
  <c r="AC196" i="88"/>
  <c r="AM213" i="88"/>
  <c r="AF196" i="88"/>
  <c r="AT196" i="63"/>
  <c r="AT201" i="63" s="1"/>
  <c r="V196" i="63"/>
  <c r="V201" i="63" s="1"/>
  <c r="AU196" i="63"/>
  <c r="AU201" i="63" s="1"/>
  <c r="AK196" i="63"/>
  <c r="F196" i="88"/>
  <c r="F216" i="88" s="1"/>
  <c r="U196" i="88"/>
  <c r="AP196" i="63"/>
  <c r="AP201" i="63" s="1"/>
  <c r="AS196" i="88"/>
  <c r="BA196" i="88"/>
  <c r="AY196" i="63"/>
  <c r="AY201" i="63" s="1"/>
  <c r="X215" i="88"/>
  <c r="G213" i="88"/>
  <c r="AF213" i="88"/>
  <c r="AT215" i="88"/>
  <c r="U215" i="88"/>
  <c r="AR215" i="88"/>
  <c r="Q213" i="88"/>
  <c r="H214" i="88"/>
  <c r="L214" i="88"/>
  <c r="M214" i="88"/>
  <c r="P214" i="88"/>
  <c r="H215" i="88"/>
  <c r="Z213" i="88"/>
  <c r="AC214" i="88"/>
  <c r="R214" i="88"/>
  <c r="W215" i="88"/>
  <c r="N214" i="88"/>
  <c r="AE215" i="88"/>
  <c r="F213" i="88"/>
  <c r="S213" i="88"/>
  <c r="I214" i="88"/>
  <c r="X213" i="88"/>
  <c r="O215" i="88"/>
  <c r="O196" i="63"/>
  <c r="O201" i="63" s="1"/>
  <c r="AD196" i="88"/>
  <c r="K196" i="63"/>
  <c r="K202" i="63" s="1"/>
  <c r="H196" i="88"/>
  <c r="O196" i="88"/>
  <c r="G196" i="63"/>
  <c r="G201" i="63" s="1"/>
  <c r="AC196" i="63"/>
  <c r="AC200" i="63" s="1"/>
  <c r="AA196" i="88"/>
  <c r="AE196" i="88"/>
  <c r="K213" i="88"/>
  <c r="J215" i="88"/>
  <c r="N213" i="88"/>
  <c r="AP215" i="88"/>
  <c r="BA215" i="88"/>
  <c r="R215" i="88"/>
  <c r="AO215" i="88"/>
  <c r="P213" i="88"/>
  <c r="AQ213" i="88"/>
  <c r="L215" i="88"/>
  <c r="AX215" i="88"/>
  <c r="AW213" i="88"/>
  <c r="AH215" i="88"/>
  <c r="J213" i="88"/>
  <c r="AS215" i="88"/>
  <c r="AO213" i="88"/>
  <c r="S215" i="88"/>
  <c r="AJ196" i="63"/>
  <c r="AJ201" i="63" s="1"/>
  <c r="AQ196" i="88"/>
  <c r="AO196" i="63"/>
  <c r="AO201" i="63" s="1"/>
  <c r="Y196" i="88"/>
  <c r="T196" i="63"/>
  <c r="T200" i="63" s="1"/>
  <c r="N196" i="63"/>
  <c r="N202" i="63" s="1"/>
  <c r="P196" i="88"/>
  <c r="Y196" i="63"/>
  <c r="Y201" i="63" s="1"/>
  <c r="AW196" i="63"/>
  <c r="AW201" i="63" s="1"/>
  <c r="AK196" i="88"/>
  <c r="AA196" i="63"/>
  <c r="AA201" i="63" s="1"/>
  <c r="BB196" i="88"/>
  <c r="E196" i="88"/>
  <c r="AI215" i="88"/>
  <c r="E196" i="63"/>
  <c r="E201" i="63" s="1"/>
  <c r="P215" i="88"/>
  <c r="F215" i="88"/>
  <c r="R213" i="88"/>
  <c r="BA213" i="88"/>
  <c r="AU213" i="88"/>
  <c r="G215" i="88"/>
  <c r="AC213" i="88"/>
  <c r="T214" i="88"/>
  <c r="AI213" i="88"/>
  <c r="U213" i="88"/>
  <c r="E215" i="88"/>
  <c r="E213" i="88"/>
  <c r="Z215" i="88"/>
  <c r="AN215" i="88"/>
  <c r="Y213" i="88"/>
  <c r="O214" i="88"/>
  <c r="AQ215" i="88"/>
  <c r="V196" i="88"/>
  <c r="R196" i="63"/>
  <c r="R200" i="63" s="1"/>
  <c r="AN196" i="88"/>
  <c r="L196" i="88"/>
  <c r="R196" i="88"/>
  <c r="I196" i="63"/>
  <c r="I201" i="63" s="1"/>
  <c r="AL196" i="63"/>
  <c r="M196" i="63"/>
  <c r="M202" i="63" s="1"/>
  <c r="H196" i="63"/>
  <c r="H202" i="63" s="1"/>
  <c r="AG196" i="63"/>
  <c r="AD196" i="63"/>
  <c r="AD201" i="63" s="1"/>
  <c r="AI196" i="88"/>
  <c r="AX196" i="88"/>
  <c r="AY196" i="88"/>
  <c r="AZ196" i="63"/>
  <c r="AZ201" i="63" s="1"/>
  <c r="AW215" i="88"/>
  <c r="V215" i="88"/>
  <c r="M213" i="88"/>
  <c r="AN213" i="88"/>
  <c r="X214" i="88"/>
  <c r="AJ215" i="88"/>
  <c r="AA215" i="88"/>
  <c r="AS196" i="63"/>
  <c r="AG196" i="88"/>
  <c r="AR196" i="63"/>
  <c r="AR201" i="63" s="1"/>
  <c r="Q196" i="88"/>
  <c r="AB196" i="63"/>
  <c r="U196" i="63"/>
  <c r="U201" i="63" s="1"/>
  <c r="K196" i="88"/>
  <c r="AV196" i="88"/>
  <c r="AR196" i="88"/>
  <c r="I196" i="88"/>
  <c r="G214" i="88"/>
  <c r="I213" i="88"/>
  <c r="AT213" i="88"/>
  <c r="S214" i="88"/>
  <c r="AY213" i="88"/>
  <c r="AP213" i="88"/>
  <c r="M215" i="88"/>
  <c r="AZ215" i="88"/>
  <c r="AD215" i="88"/>
  <c r="AK215" i="88"/>
  <c r="G196" i="88"/>
  <c r="X196" i="63"/>
  <c r="X200" i="63" s="1"/>
  <c r="M196" i="88"/>
  <c r="AW196" i="88"/>
  <c r="AE196" i="63"/>
  <c r="AE202" i="63" s="1"/>
  <c r="AH196" i="63"/>
  <c r="AH201" i="63" s="1"/>
  <c r="AQ196" i="63"/>
  <c r="AQ201" i="63" s="1"/>
  <c r="AP196" i="88"/>
  <c r="BB196" i="63"/>
  <c r="J214" i="88"/>
  <c r="H213" i="88"/>
  <c r="J196" i="63"/>
  <c r="J216" i="67" s="1"/>
  <c r="I215" i="88"/>
  <c r="AH213" i="88"/>
  <c r="N215" i="88"/>
  <c r="AF200" i="63" l="1"/>
  <c r="W222" i="68"/>
  <c r="AF202" i="63"/>
  <c r="AQ201" i="68"/>
  <c r="AQ202" i="68"/>
  <c r="AV201" i="67"/>
  <c r="AV200" i="67"/>
  <c r="AN202" i="63"/>
  <c r="AN222" i="69" s="1"/>
  <c r="AQ200" i="75"/>
  <c r="AJ200" i="75"/>
  <c r="AD200" i="75"/>
  <c r="M201" i="75"/>
  <c r="G200" i="75"/>
  <c r="AT202" i="75"/>
  <c r="T201" i="75"/>
  <c r="G201" i="75"/>
  <c r="L200" i="73"/>
  <c r="F200" i="71"/>
  <c r="F201" i="69"/>
  <c r="F221" i="69" s="1"/>
  <c r="AC202" i="75"/>
  <c r="T202" i="75"/>
  <c r="L201" i="73"/>
  <c r="X201" i="73"/>
  <c r="R201" i="73"/>
  <c r="O201" i="71"/>
  <c r="O221" i="71" s="1"/>
  <c r="J200" i="71"/>
  <c r="S200" i="71"/>
  <c r="S201" i="71"/>
  <c r="P200" i="70"/>
  <c r="X201" i="70"/>
  <c r="O200" i="69"/>
  <c r="T201" i="68"/>
  <c r="M201" i="68"/>
  <c r="F201" i="68"/>
  <c r="F221" i="68" s="1"/>
  <c r="K200" i="68"/>
  <c r="H201" i="68"/>
  <c r="H200" i="67"/>
  <c r="S201" i="67"/>
  <c r="X201" i="67"/>
  <c r="L202" i="75"/>
  <c r="AF200" i="75"/>
  <c r="H200" i="75"/>
  <c r="AV202" i="73"/>
  <c r="AV200" i="73"/>
  <c r="AV201" i="73"/>
  <c r="W202" i="73"/>
  <c r="W222" i="73" s="1"/>
  <c r="W200" i="73"/>
  <c r="W220" i="73" s="1"/>
  <c r="W201" i="73"/>
  <c r="AS202" i="73"/>
  <c r="AS201" i="73"/>
  <c r="AS200" i="73"/>
  <c r="AT202" i="73"/>
  <c r="AT201" i="73"/>
  <c r="AT221" i="73" s="1"/>
  <c r="AO202" i="73"/>
  <c r="AO201" i="73"/>
  <c r="AM202" i="73"/>
  <c r="AM201" i="73"/>
  <c r="AA202" i="73"/>
  <c r="AA201" i="73"/>
  <c r="AC200" i="73"/>
  <c r="Q201" i="73"/>
  <c r="X200" i="73"/>
  <c r="M200" i="73"/>
  <c r="AQ202" i="73"/>
  <c r="AQ201" i="73"/>
  <c r="AQ221" i="73" s="1"/>
  <c r="Z202" i="73"/>
  <c r="Z222" i="73" s="1"/>
  <c r="Z201" i="73"/>
  <c r="Y202" i="73"/>
  <c r="Y201" i="73"/>
  <c r="Y221" i="73" s="1"/>
  <c r="AJ202" i="73"/>
  <c r="AJ201" i="73"/>
  <c r="AJ221" i="73" s="1"/>
  <c r="BB202" i="73"/>
  <c r="BB201" i="73"/>
  <c r="BB200" i="73"/>
  <c r="S200" i="73"/>
  <c r="I200" i="73"/>
  <c r="S201" i="73"/>
  <c r="AQ200" i="73"/>
  <c r="G200" i="73"/>
  <c r="Q200" i="73"/>
  <c r="AH202" i="73"/>
  <c r="AH201" i="73"/>
  <c r="Y200" i="73"/>
  <c r="K200" i="73"/>
  <c r="K201" i="73"/>
  <c r="AA200" i="73"/>
  <c r="J200" i="73"/>
  <c r="AF202" i="73"/>
  <c r="AF222" i="73" s="1"/>
  <c r="AF201" i="73"/>
  <c r="AB202" i="73"/>
  <c r="AB201" i="73"/>
  <c r="AB200" i="73"/>
  <c r="AZ202" i="73"/>
  <c r="AZ201" i="73"/>
  <c r="AW202" i="73"/>
  <c r="AW201" i="73"/>
  <c r="AW221" i="73" s="1"/>
  <c r="AI202" i="73"/>
  <c r="AI201" i="73"/>
  <c r="T200" i="73"/>
  <c r="AO200" i="73"/>
  <c r="Z200" i="73"/>
  <c r="Z220" i="73" s="1"/>
  <c r="AJ200" i="73"/>
  <c r="I201" i="73"/>
  <c r="AW200" i="73"/>
  <c r="AG202" i="73"/>
  <c r="AG201" i="73"/>
  <c r="AP202" i="73"/>
  <c r="AP201" i="73"/>
  <c r="AN202" i="73"/>
  <c r="AN201" i="73"/>
  <c r="AL202" i="73"/>
  <c r="AL201" i="73"/>
  <c r="AL200" i="73"/>
  <c r="BA202" i="73"/>
  <c r="BA201" i="73"/>
  <c r="BA221" i="73" s="1"/>
  <c r="AE202" i="73"/>
  <c r="AE201" i="73"/>
  <c r="AE200" i="73"/>
  <c r="V202" i="73"/>
  <c r="V201" i="73"/>
  <c r="V221" i="73" s="1"/>
  <c r="AK202" i="73"/>
  <c r="AK201" i="73"/>
  <c r="AK200" i="73"/>
  <c r="AP200" i="73"/>
  <c r="G201" i="73"/>
  <c r="AM200" i="73"/>
  <c r="P201" i="73"/>
  <c r="M201" i="73"/>
  <c r="AR202" i="73"/>
  <c r="AR201" i="73"/>
  <c r="AR221" i="73" s="1"/>
  <c r="E202" i="73"/>
  <c r="E206" i="73" s="1"/>
  <c r="E201" i="73"/>
  <c r="AX202" i="73"/>
  <c r="AX201" i="73"/>
  <c r="AX200" i="73"/>
  <c r="AC201" i="73"/>
  <c r="O201" i="73"/>
  <c r="O221" i="73" s="1"/>
  <c r="E200" i="73"/>
  <c r="E204" i="73" s="1"/>
  <c r="BA200" i="73"/>
  <c r="J201" i="73"/>
  <c r="U202" i="73"/>
  <c r="U201" i="73"/>
  <c r="AD202" i="73"/>
  <c r="AD201" i="73"/>
  <c r="F216" i="73"/>
  <c r="F202" i="73"/>
  <c r="F222" i="73" s="1"/>
  <c r="AU202" i="73"/>
  <c r="AU201" i="73"/>
  <c r="AU221" i="73" s="1"/>
  <c r="F200" i="73"/>
  <c r="F220" i="73" s="1"/>
  <c r="AN200" i="73"/>
  <c r="AN220" i="73" s="1"/>
  <c r="P200" i="73"/>
  <c r="R200" i="73"/>
  <c r="O200" i="73"/>
  <c r="AG200" i="73"/>
  <c r="T201" i="73"/>
  <c r="V200" i="73"/>
  <c r="E202" i="72"/>
  <c r="E201" i="72"/>
  <c r="BB202" i="72"/>
  <c r="BB201" i="72"/>
  <c r="BB200" i="72"/>
  <c r="AR202" i="72"/>
  <c r="AR201" i="72"/>
  <c r="AR221" i="72" s="1"/>
  <c r="Y202" i="72"/>
  <c r="Y201" i="72"/>
  <c r="Y221" i="72" s="1"/>
  <c r="AK202" i="72"/>
  <c r="AK201" i="72"/>
  <c r="AK200" i="72"/>
  <c r="W202" i="72"/>
  <c r="W222" i="72" s="1"/>
  <c r="W200" i="72"/>
  <c r="W201" i="72"/>
  <c r="R200" i="72"/>
  <c r="AR200" i="72"/>
  <c r="N201" i="72"/>
  <c r="AZ202" i="72"/>
  <c r="AZ201" i="72"/>
  <c r="AD202" i="72"/>
  <c r="AD201" i="72"/>
  <c r="AX202" i="72"/>
  <c r="AX201" i="72"/>
  <c r="AX200" i="72"/>
  <c r="BA202" i="72"/>
  <c r="BA201" i="72"/>
  <c r="BA221" i="72" s="1"/>
  <c r="AO202" i="72"/>
  <c r="AO201" i="72"/>
  <c r="AO200" i="72"/>
  <c r="K201" i="72"/>
  <c r="R201" i="72"/>
  <c r="S200" i="72"/>
  <c r="AS202" i="72"/>
  <c r="AS201" i="72"/>
  <c r="AS200" i="72"/>
  <c r="AB202" i="72"/>
  <c r="AB201" i="72"/>
  <c r="AB200" i="72"/>
  <c r="AF202" i="72"/>
  <c r="AF222" i="72" s="1"/>
  <c r="AF201" i="72"/>
  <c r="Z202" i="72"/>
  <c r="Z222" i="72" s="1"/>
  <c r="Z201" i="72"/>
  <c r="F216" i="72"/>
  <c r="F202" i="72"/>
  <c r="AJ202" i="72"/>
  <c r="AJ201" i="72"/>
  <c r="S201" i="72"/>
  <c r="O201" i="72"/>
  <c r="X201" i="72"/>
  <c r="G200" i="72"/>
  <c r="Q201" i="72"/>
  <c r="Y200" i="72"/>
  <c r="V202" i="72"/>
  <c r="V201" i="72"/>
  <c r="V221" i="72" s="1"/>
  <c r="AM202" i="72"/>
  <c r="AM201" i="72"/>
  <c r="L201" i="72"/>
  <c r="H201" i="72"/>
  <c r="AJ200" i="72"/>
  <c r="J200" i="72"/>
  <c r="P200" i="72"/>
  <c r="U202" i="72"/>
  <c r="U201" i="72"/>
  <c r="AI202" i="72"/>
  <c r="AI201" i="72"/>
  <c r="V200" i="72"/>
  <c r="M200" i="72"/>
  <c r="P201" i="72"/>
  <c r="X200" i="72"/>
  <c r="AC200" i="72"/>
  <c r="AA202" i="72"/>
  <c r="AA201" i="72"/>
  <c r="AV202" i="72"/>
  <c r="AV200" i="72"/>
  <c r="AV201" i="72"/>
  <c r="AT202" i="72"/>
  <c r="AT201" i="72"/>
  <c r="AT221" i="72" s="1"/>
  <c r="AG202" i="72"/>
  <c r="AG201" i="72"/>
  <c r="AY202" i="72"/>
  <c r="AY201" i="72"/>
  <c r="AY221" i="72" s="1"/>
  <c r="AN202" i="72"/>
  <c r="AN201" i="72"/>
  <c r="AH202" i="72"/>
  <c r="AH201" i="72"/>
  <c r="AE202" i="72"/>
  <c r="AE201" i="72"/>
  <c r="AE200" i="72"/>
  <c r="AD200" i="72"/>
  <c r="G201" i="72"/>
  <c r="I201" i="72"/>
  <c r="Q200" i="72"/>
  <c r="T201" i="72"/>
  <c r="I200" i="72"/>
  <c r="O200" i="72"/>
  <c r="AQ202" i="72"/>
  <c r="AQ201" i="72"/>
  <c r="AW202" i="72"/>
  <c r="AW201" i="72"/>
  <c r="AU202" i="72"/>
  <c r="AU201" i="72"/>
  <c r="AU221" i="72" s="1"/>
  <c r="AP202" i="72"/>
  <c r="AP201" i="72"/>
  <c r="AP221" i="72" s="1"/>
  <c r="AZ200" i="72"/>
  <c r="T200" i="72"/>
  <c r="AW200" i="72"/>
  <c r="F201" i="72"/>
  <c r="AC201" i="72"/>
  <c r="L200" i="72"/>
  <c r="K200" i="72"/>
  <c r="H200" i="72"/>
  <c r="M201" i="72"/>
  <c r="AQ200" i="72"/>
  <c r="AP200" i="72"/>
  <c r="J201" i="72"/>
  <c r="E200" i="72"/>
  <c r="E204" i="72" s="1"/>
  <c r="F200" i="72"/>
  <c r="N200" i="72"/>
  <c r="Z200" i="72"/>
  <c r="W202" i="71"/>
  <c r="W222" i="71" s="1"/>
  <c r="W200" i="71"/>
  <c r="W201" i="71"/>
  <c r="W221" i="71" s="1"/>
  <c r="AX202" i="71"/>
  <c r="AX201" i="71"/>
  <c r="AX200" i="71"/>
  <c r="BA202" i="71"/>
  <c r="BA201" i="71"/>
  <c r="U202" i="71"/>
  <c r="U201" i="71"/>
  <c r="K201" i="71"/>
  <c r="R201" i="71"/>
  <c r="J201" i="71"/>
  <c r="T201" i="71"/>
  <c r="R200" i="71"/>
  <c r="Q200" i="71"/>
  <c r="AI202" i="71"/>
  <c r="AI201" i="71"/>
  <c r="AA202" i="71"/>
  <c r="AA201" i="71"/>
  <c r="AA221" i="71" s="1"/>
  <c r="AY202" i="71"/>
  <c r="AY201" i="71"/>
  <c r="AH202" i="71"/>
  <c r="AH201" i="71"/>
  <c r="AE202" i="71"/>
  <c r="AE201" i="71"/>
  <c r="AE200" i="71"/>
  <c r="AZ202" i="71"/>
  <c r="AZ201" i="71"/>
  <c r="E202" i="71"/>
  <c r="E206" i="71" s="1"/>
  <c r="E201" i="71"/>
  <c r="E205" i="71" s="1"/>
  <c r="Q201" i="71"/>
  <c r="U200" i="71"/>
  <c r="AC200" i="71"/>
  <c r="N200" i="71"/>
  <c r="M200" i="71"/>
  <c r="AZ200" i="71"/>
  <c r="V202" i="71"/>
  <c r="V201" i="71"/>
  <c r="AQ202" i="71"/>
  <c r="AQ201" i="71"/>
  <c r="AG202" i="71"/>
  <c r="AG201" i="71"/>
  <c r="AB202" i="71"/>
  <c r="AB201" i="71"/>
  <c r="AB200" i="71"/>
  <c r="AW202" i="71"/>
  <c r="AW201" i="71"/>
  <c r="BB202" i="71"/>
  <c r="BB201" i="71"/>
  <c r="BB200" i="71"/>
  <c r="AJ202" i="71"/>
  <c r="AJ201" i="71"/>
  <c r="AJ221" i="71" s="1"/>
  <c r="I200" i="71"/>
  <c r="H201" i="71"/>
  <c r="AQ200" i="71"/>
  <c r="AL202" i="71"/>
  <c r="AL201" i="71"/>
  <c r="AL200" i="71"/>
  <c r="AM202" i="71"/>
  <c r="AM201" i="71"/>
  <c r="AV202" i="71"/>
  <c r="AV201" i="71"/>
  <c r="AV200" i="71"/>
  <c r="AF202" i="71"/>
  <c r="AF222" i="71" s="1"/>
  <c r="AF201" i="71"/>
  <c r="F216" i="71"/>
  <c r="F202" i="71"/>
  <c r="F222" i="71" s="1"/>
  <c r="T200" i="71"/>
  <c r="V200" i="71"/>
  <c r="G200" i="71"/>
  <c r="AN202" i="71"/>
  <c r="AN201" i="71"/>
  <c r="AP202" i="71"/>
  <c r="AP201" i="71"/>
  <c r="AP221" i="71" s="1"/>
  <c r="AK202" i="71"/>
  <c r="AK201" i="71"/>
  <c r="AK200" i="71"/>
  <c r="X200" i="71"/>
  <c r="O200" i="71"/>
  <c r="AW200" i="71"/>
  <c r="AH200" i="71"/>
  <c r="AA200" i="71"/>
  <c r="AM200" i="71"/>
  <c r="I201" i="71"/>
  <c r="P200" i="71"/>
  <c r="AD202" i="71"/>
  <c r="AD201" i="71"/>
  <c r="AD221" i="71" s="1"/>
  <c r="AT202" i="71"/>
  <c r="AT201" i="71"/>
  <c r="AT221" i="71" s="1"/>
  <c r="AO202" i="71"/>
  <c r="AO201" i="71"/>
  <c r="N201" i="71"/>
  <c r="E200" i="71"/>
  <c r="E204" i="71" s="1"/>
  <c r="H200" i="71"/>
  <c r="X201" i="71"/>
  <c r="AP200" i="71"/>
  <c r="AN200" i="71"/>
  <c r="G201" i="71"/>
  <c r="AR202" i="71"/>
  <c r="AR201" i="71"/>
  <c r="AS202" i="71"/>
  <c r="AS201" i="71"/>
  <c r="AS200" i="71"/>
  <c r="AU202" i="71"/>
  <c r="AU201" i="71"/>
  <c r="Y202" i="71"/>
  <c r="Y201" i="71"/>
  <c r="Y221" i="71" s="1"/>
  <c r="AG200" i="71"/>
  <c r="M201" i="71"/>
  <c r="AJ200" i="71"/>
  <c r="K200" i="71"/>
  <c r="AC201" i="71"/>
  <c r="BA200" i="71"/>
  <c r="AD200" i="71"/>
  <c r="P201" i="71"/>
  <c r="AE202" i="70"/>
  <c r="AE201" i="70"/>
  <c r="AE200" i="70"/>
  <c r="Z202" i="70"/>
  <c r="Z201" i="70"/>
  <c r="AR202" i="70"/>
  <c r="AR201" i="70"/>
  <c r="AA202" i="70"/>
  <c r="AA201" i="70"/>
  <c r="AA221" i="70" s="1"/>
  <c r="AQ202" i="70"/>
  <c r="AQ201" i="70"/>
  <c r="T200" i="70"/>
  <c r="K201" i="70"/>
  <c r="G200" i="70"/>
  <c r="AA200" i="70"/>
  <c r="X200" i="70"/>
  <c r="U202" i="70"/>
  <c r="U201" i="70"/>
  <c r="V202" i="70"/>
  <c r="V201" i="70"/>
  <c r="AS202" i="70"/>
  <c r="AS201" i="70"/>
  <c r="AS200" i="70"/>
  <c r="AF202" i="70"/>
  <c r="AF222" i="70" s="1"/>
  <c r="AF201" i="70"/>
  <c r="L200" i="70"/>
  <c r="O201" i="70"/>
  <c r="O221" i="70" s="1"/>
  <c r="AF200" i="70"/>
  <c r="AJ202" i="70"/>
  <c r="AJ201" i="70"/>
  <c r="AN202" i="70"/>
  <c r="AN201" i="70"/>
  <c r="BA202" i="70"/>
  <c r="BA201" i="70"/>
  <c r="BA221" i="70" s="1"/>
  <c r="AV202" i="70"/>
  <c r="AV201" i="70"/>
  <c r="AV200" i="70"/>
  <c r="U200" i="70"/>
  <c r="N201" i="70"/>
  <c r="Z200" i="70"/>
  <c r="Z220" i="70" s="1"/>
  <c r="M201" i="70"/>
  <c r="AN200" i="70"/>
  <c r="AN220" i="70" s="1"/>
  <c r="Q201" i="70"/>
  <c r="AT202" i="70"/>
  <c r="AT201" i="70"/>
  <c r="AT221" i="70" s="1"/>
  <c r="O200" i="70"/>
  <c r="Q200" i="70"/>
  <c r="R200" i="70"/>
  <c r="R201" i="70"/>
  <c r="G201" i="70"/>
  <c r="T201" i="70"/>
  <c r="AB202" i="70"/>
  <c r="AB201" i="70"/>
  <c r="AB200" i="70"/>
  <c r="E202" i="70"/>
  <c r="E201" i="70"/>
  <c r="E205" i="70" s="1"/>
  <c r="AK202" i="70"/>
  <c r="AK201" i="70"/>
  <c r="AK200" i="70"/>
  <c r="AU202" i="70"/>
  <c r="AU201" i="70"/>
  <c r="AD202" i="70"/>
  <c r="AD201" i="70"/>
  <c r="AZ202" i="70"/>
  <c r="AZ201" i="70"/>
  <c r="AL202" i="70"/>
  <c r="AL201" i="70"/>
  <c r="AL200" i="70"/>
  <c r="AP202" i="70"/>
  <c r="AP201" i="70"/>
  <c r="AP221" i="70" s="1"/>
  <c r="F202" i="70"/>
  <c r="F222" i="70" s="1"/>
  <c r="F201" i="70"/>
  <c r="P201" i="70"/>
  <c r="AQ200" i="70"/>
  <c r="AD200" i="70"/>
  <c r="AC201" i="70"/>
  <c r="AC200" i="70"/>
  <c r="AX202" i="70"/>
  <c r="AX201" i="70"/>
  <c r="AX200" i="70"/>
  <c r="AH202" i="70"/>
  <c r="AH201" i="70"/>
  <c r="AW202" i="70"/>
  <c r="AW201" i="70"/>
  <c r="AW221" i="70" s="1"/>
  <c r="W202" i="70"/>
  <c r="W222" i="70" s="1"/>
  <c r="W200" i="70"/>
  <c r="W201" i="70"/>
  <c r="W221" i="70" s="1"/>
  <c r="BB202" i="70"/>
  <c r="BB201" i="70"/>
  <c r="BB200" i="70"/>
  <c r="L201" i="70"/>
  <c r="J201" i="70"/>
  <c r="M200" i="70"/>
  <c r="K200" i="70"/>
  <c r="Y202" i="70"/>
  <c r="Y201" i="70"/>
  <c r="Y221" i="70" s="1"/>
  <c r="AY202" i="70"/>
  <c r="AY201" i="70"/>
  <c r="AY221" i="70" s="1"/>
  <c r="AG202" i="70"/>
  <c r="AG201" i="70"/>
  <c r="N200" i="70"/>
  <c r="I201" i="70"/>
  <c r="AR200" i="70"/>
  <c r="AT200" i="70"/>
  <c r="I200" i="70"/>
  <c r="J200" i="70"/>
  <c r="AO202" i="69"/>
  <c r="AO201" i="69"/>
  <c r="X202" i="69"/>
  <c r="X201" i="69"/>
  <c r="AY202" i="69"/>
  <c r="AY201" i="69"/>
  <c r="Y202" i="69"/>
  <c r="Y201" i="69"/>
  <c r="Y221" i="69" s="1"/>
  <c r="AB202" i="69"/>
  <c r="AB201" i="69"/>
  <c r="AB200" i="69"/>
  <c r="J200" i="69"/>
  <c r="J201" i="69"/>
  <c r="X200" i="69"/>
  <c r="H201" i="69"/>
  <c r="AO200" i="69"/>
  <c r="AA202" i="69"/>
  <c r="AA201" i="69"/>
  <c r="G202" i="69"/>
  <c r="G200" i="69"/>
  <c r="AW202" i="69"/>
  <c r="AW201" i="69"/>
  <c r="AW221" i="69" s="1"/>
  <c r="L201" i="69"/>
  <c r="I201" i="69"/>
  <c r="L200" i="69"/>
  <c r="AY200" i="69"/>
  <c r="N200" i="69"/>
  <c r="V202" i="69"/>
  <c r="V201" i="69"/>
  <c r="AG202" i="69"/>
  <c r="AG201" i="69"/>
  <c r="AM202" i="69"/>
  <c r="AM201" i="69"/>
  <c r="AP202" i="69"/>
  <c r="AP201" i="69"/>
  <c r="AP221" i="69" s="1"/>
  <c r="AK202" i="69"/>
  <c r="AK201" i="69"/>
  <c r="AK200" i="69"/>
  <c r="BA202" i="69"/>
  <c r="BA201" i="69"/>
  <c r="M200" i="69"/>
  <c r="R201" i="69"/>
  <c r="F200" i="69"/>
  <c r="T200" i="69"/>
  <c r="AC201" i="69"/>
  <c r="S201" i="69"/>
  <c r="Y200" i="69"/>
  <c r="AQ202" i="69"/>
  <c r="AQ201" i="69"/>
  <c r="AQ221" i="69" s="1"/>
  <c r="AQ200" i="69"/>
  <c r="AN202" i="69"/>
  <c r="AN201" i="69"/>
  <c r="AF202" i="69"/>
  <c r="AF201" i="69"/>
  <c r="AL202" i="69"/>
  <c r="AL201" i="69"/>
  <c r="AL200" i="69"/>
  <c r="AR202" i="69"/>
  <c r="AR201" i="69"/>
  <c r="Q201" i="69"/>
  <c r="BA200" i="69"/>
  <c r="AA200" i="69"/>
  <c r="H200" i="69"/>
  <c r="M201" i="69"/>
  <c r="U202" i="69"/>
  <c r="U201" i="69"/>
  <c r="AV202" i="69"/>
  <c r="AV200" i="69"/>
  <c r="AV201" i="69"/>
  <c r="AX202" i="69"/>
  <c r="AX201" i="69"/>
  <c r="AX200" i="69"/>
  <c r="AC200" i="69"/>
  <c r="N201" i="69"/>
  <c r="K201" i="69"/>
  <c r="AN200" i="69"/>
  <c r="AN220" i="69" s="1"/>
  <c r="E202" i="69"/>
  <c r="E206" i="69" s="1"/>
  <c r="E201" i="69"/>
  <c r="AS202" i="69"/>
  <c r="AS201" i="69"/>
  <c r="AS200" i="69"/>
  <c r="AD202" i="69"/>
  <c r="AD201" i="69"/>
  <c r="AD221" i="69" s="1"/>
  <c r="W202" i="69"/>
  <c r="W222" i="69" s="1"/>
  <c r="W200" i="69"/>
  <c r="W220" i="69" s="1"/>
  <c r="W201" i="69"/>
  <c r="W221" i="69" s="1"/>
  <c r="Z202" i="69"/>
  <c r="Z222" i="69" s="1"/>
  <c r="Z201" i="69"/>
  <c r="AT202" i="69"/>
  <c r="AT201" i="69"/>
  <c r="AH202" i="69"/>
  <c r="AH201" i="69"/>
  <c r="AW200" i="69"/>
  <c r="P200" i="69"/>
  <c r="R200" i="69"/>
  <c r="V200" i="69"/>
  <c r="T201" i="69"/>
  <c r="AR200" i="69"/>
  <c r="Q200" i="69"/>
  <c r="AP200" i="69"/>
  <c r="S200" i="69"/>
  <c r="AJ202" i="69"/>
  <c r="AJ201" i="69"/>
  <c r="AU202" i="69"/>
  <c r="AU201" i="69"/>
  <c r="AU221" i="69" s="1"/>
  <c r="AE202" i="69"/>
  <c r="AE201" i="69"/>
  <c r="AE200" i="69"/>
  <c r="P201" i="69"/>
  <c r="K200" i="69"/>
  <c r="AJ200" i="69"/>
  <c r="AF200" i="69"/>
  <c r="I200" i="69"/>
  <c r="O201" i="69"/>
  <c r="G201" i="69"/>
  <c r="AL202" i="68"/>
  <c r="AL201" i="68"/>
  <c r="AL200" i="68"/>
  <c r="AV202" i="68"/>
  <c r="AV200" i="68"/>
  <c r="AV201" i="68"/>
  <c r="AU202" i="68"/>
  <c r="AU201" i="68"/>
  <c r="AU221" i="68" s="1"/>
  <c r="AB202" i="68"/>
  <c r="AB201" i="68"/>
  <c r="AB200" i="68"/>
  <c r="L201" i="68"/>
  <c r="T200" i="68"/>
  <c r="AC200" i="68"/>
  <c r="S201" i="68"/>
  <c r="J200" i="68"/>
  <c r="E202" i="68"/>
  <c r="E206" i="68" s="1"/>
  <c r="E201" i="68"/>
  <c r="E205" i="68" s="1"/>
  <c r="AN202" i="68"/>
  <c r="AN222" i="68" s="1"/>
  <c r="AN201" i="68"/>
  <c r="AY202" i="68"/>
  <c r="AY201" i="68"/>
  <c r="AY221" i="68" s="1"/>
  <c r="Z202" i="68"/>
  <c r="Z222" i="68" s="1"/>
  <c r="Z201" i="68"/>
  <c r="J201" i="68"/>
  <c r="Q201" i="68"/>
  <c r="I200" i="68"/>
  <c r="E200" i="68"/>
  <c r="E204" i="68" s="1"/>
  <c r="F204" i="68" s="1"/>
  <c r="AJ202" i="68"/>
  <c r="AJ201" i="68"/>
  <c r="AJ221" i="68" s="1"/>
  <c r="AD202" i="68"/>
  <c r="AD201" i="68"/>
  <c r="AD221" i="68" s="1"/>
  <c r="AM202" i="68"/>
  <c r="AM201" i="68"/>
  <c r="V202" i="68"/>
  <c r="V201" i="68"/>
  <c r="V221" i="68" s="1"/>
  <c r="AD200" i="68"/>
  <c r="O200" i="68"/>
  <c r="I201" i="68"/>
  <c r="H200" i="68"/>
  <c r="P201" i="68"/>
  <c r="Y202" i="68"/>
  <c r="Y201" i="68"/>
  <c r="Y221" i="68" s="1"/>
  <c r="AW202" i="68"/>
  <c r="AW201" i="68"/>
  <c r="AW221" i="68" s="1"/>
  <c r="AP202" i="68"/>
  <c r="AP201" i="68"/>
  <c r="AP221" i="68" s="1"/>
  <c r="L200" i="68"/>
  <c r="X201" i="68"/>
  <c r="O201" i="68"/>
  <c r="O221" i="68" s="1"/>
  <c r="G201" i="68"/>
  <c r="R200" i="68"/>
  <c r="AT202" i="68"/>
  <c r="AT201" i="68"/>
  <c r="AT221" i="68" s="1"/>
  <c r="AZ202" i="68"/>
  <c r="AZ201" i="68"/>
  <c r="AI202" i="68"/>
  <c r="AI201" i="68"/>
  <c r="F216" i="68"/>
  <c r="F202" i="68"/>
  <c r="F222" i="68" s="1"/>
  <c r="R201" i="68"/>
  <c r="AN200" i="68"/>
  <c r="AN220" i="68" s="1"/>
  <c r="N200" i="68"/>
  <c r="N201" i="68"/>
  <c r="Y200" i="68"/>
  <c r="X200" i="68"/>
  <c r="G200" i="68"/>
  <c r="AT200" i="68"/>
  <c r="U202" i="68"/>
  <c r="U201" i="68"/>
  <c r="U221" i="68" s="1"/>
  <c r="AA202" i="68"/>
  <c r="AA201" i="68"/>
  <c r="AA221" i="68" s="1"/>
  <c r="AO202" i="68"/>
  <c r="AO201" i="68"/>
  <c r="AY200" i="68"/>
  <c r="S200" i="68"/>
  <c r="P200" i="68"/>
  <c r="AM200" i="68"/>
  <c r="M200" i="68"/>
  <c r="AU200" i="68"/>
  <c r="AC201" i="68"/>
  <c r="BB202" i="68"/>
  <c r="BB201" i="68"/>
  <c r="BB200" i="68"/>
  <c r="AE202" i="68"/>
  <c r="AE201" i="68"/>
  <c r="AE200" i="68"/>
  <c r="AR202" i="68"/>
  <c r="AR201" i="68"/>
  <c r="AR221" i="68" s="1"/>
  <c r="AF202" i="68"/>
  <c r="AF222" i="68" s="1"/>
  <c r="AF201" i="68"/>
  <c r="V200" i="68"/>
  <c r="Z200" i="68"/>
  <c r="Z220" i="68" s="1"/>
  <c r="U200" i="68"/>
  <c r="K201" i="68"/>
  <c r="AZ200" i="68"/>
  <c r="Q200" i="68"/>
  <c r="AP200" i="68"/>
  <c r="AI200" i="68"/>
  <c r="AR200" i="68"/>
  <c r="AU202" i="67"/>
  <c r="AU201" i="67"/>
  <c r="AU221" i="67" s="1"/>
  <c r="AK202" i="67"/>
  <c r="AK201" i="67"/>
  <c r="AK200" i="67"/>
  <c r="Y202" i="67"/>
  <c r="Y201" i="67"/>
  <c r="Y221" i="67" s="1"/>
  <c r="F216" i="67"/>
  <c r="F202" i="67"/>
  <c r="F222" i="67" s="1"/>
  <c r="AL202" i="67"/>
  <c r="AL201" i="67"/>
  <c r="AL200" i="67"/>
  <c r="X200" i="67"/>
  <c r="F200" i="67"/>
  <c r="O200" i="67"/>
  <c r="H201" i="67"/>
  <c r="T200" i="67"/>
  <c r="AB202" i="67"/>
  <c r="AB201" i="67"/>
  <c r="AB200" i="67"/>
  <c r="Z202" i="67"/>
  <c r="Z222" i="67" s="1"/>
  <c r="Z201" i="67"/>
  <c r="Z200" i="67"/>
  <c r="AF202" i="67"/>
  <c r="AF222" i="67" s="1"/>
  <c r="AF201" i="67"/>
  <c r="AA202" i="67"/>
  <c r="AA201" i="67"/>
  <c r="AA221" i="67" s="1"/>
  <c r="T201" i="67"/>
  <c r="S200" i="67"/>
  <c r="AX202" i="67"/>
  <c r="AX201" i="67"/>
  <c r="AX200" i="67"/>
  <c r="V202" i="67"/>
  <c r="V201" i="67"/>
  <c r="V221" i="67" s="1"/>
  <c r="AH202" i="67"/>
  <c r="AH201" i="67"/>
  <c r="U202" i="67"/>
  <c r="U201" i="67"/>
  <c r="P200" i="67"/>
  <c r="R200" i="67"/>
  <c r="L201" i="67"/>
  <c r="L200" i="67"/>
  <c r="V200" i="67"/>
  <c r="W202" i="67"/>
  <c r="W200" i="67"/>
  <c r="W201" i="67"/>
  <c r="W221" i="67" s="1"/>
  <c r="M200" i="67"/>
  <c r="BB202" i="67"/>
  <c r="BB201" i="67"/>
  <c r="BB200" i="67"/>
  <c r="AP202" i="67"/>
  <c r="AP201" i="67"/>
  <c r="AP221" i="67" s="1"/>
  <c r="AZ202" i="67"/>
  <c r="AZ201" i="67"/>
  <c r="AQ202" i="67"/>
  <c r="AQ201" i="67"/>
  <c r="E202" i="67"/>
  <c r="E201" i="67"/>
  <c r="E205" i="67" s="1"/>
  <c r="Y200" i="67"/>
  <c r="AU200" i="67"/>
  <c r="AF200" i="67"/>
  <c r="AF220" i="67" s="1"/>
  <c r="F201" i="67"/>
  <c r="F221" i="67" s="1"/>
  <c r="Q201" i="67"/>
  <c r="AS202" i="67"/>
  <c r="AS201" i="67"/>
  <c r="AS200" i="67"/>
  <c r="AE202" i="67"/>
  <c r="AE201" i="67"/>
  <c r="AE200" i="67"/>
  <c r="AG202" i="67"/>
  <c r="AG201" i="67"/>
  <c r="BA202" i="67"/>
  <c r="BA201" i="67"/>
  <c r="BA221" i="67" s="1"/>
  <c r="AT202" i="67"/>
  <c r="AT201" i="67"/>
  <c r="AT221" i="67" s="1"/>
  <c r="AD202" i="67"/>
  <c r="AD201" i="67"/>
  <c r="AD221" i="67" s="1"/>
  <c r="AD200" i="67"/>
  <c r="AO202" i="67"/>
  <c r="AO201" i="67"/>
  <c r="P201" i="67"/>
  <c r="AA200" i="67"/>
  <c r="G201" i="67"/>
  <c r="I201" i="67"/>
  <c r="N200" i="67"/>
  <c r="G200" i="67"/>
  <c r="I200" i="67"/>
  <c r="Q200" i="67"/>
  <c r="AW202" i="67"/>
  <c r="AW201" i="67"/>
  <c r="AW221" i="67" s="1"/>
  <c r="AI202" i="67"/>
  <c r="AI201" i="67"/>
  <c r="AR202" i="67"/>
  <c r="AR201" i="67"/>
  <c r="AR221" i="67" s="1"/>
  <c r="AN202" i="67"/>
  <c r="AN222" i="67" s="1"/>
  <c r="AN201" i="67"/>
  <c r="K202" i="67"/>
  <c r="K222" i="67" s="1"/>
  <c r="K201" i="67"/>
  <c r="AY202" i="67"/>
  <c r="AY201" i="67"/>
  <c r="AY221" i="67" s="1"/>
  <c r="M201" i="67"/>
  <c r="AC200" i="67"/>
  <c r="AW200" i="67"/>
  <c r="O201" i="67"/>
  <c r="O221" i="67" s="1"/>
  <c r="AQ200" i="67"/>
  <c r="AC201" i="67"/>
  <c r="N201" i="67"/>
  <c r="R201" i="67"/>
  <c r="E202" i="88"/>
  <c r="E206" i="88" s="1"/>
  <c r="E201" i="88"/>
  <c r="E200" i="88"/>
  <c r="Q216" i="88"/>
  <c r="E200" i="63"/>
  <c r="E202" i="63"/>
  <c r="AK201" i="63"/>
  <c r="AK200" i="63"/>
  <c r="Q220" i="75"/>
  <c r="H201" i="63"/>
  <c r="Y200" i="63"/>
  <c r="J202" i="63"/>
  <c r="AT200" i="63"/>
  <c r="AA202" i="63"/>
  <c r="AU202" i="63"/>
  <c r="L200" i="63"/>
  <c r="L201" i="63"/>
  <c r="N201" i="63"/>
  <c r="N200" i="63"/>
  <c r="BA200" i="63"/>
  <c r="X202" i="63"/>
  <c r="X222" i="72" s="1"/>
  <c r="R201" i="63"/>
  <c r="AR202" i="63"/>
  <c r="AG216" i="68"/>
  <c r="AG201" i="63"/>
  <c r="AG202" i="63"/>
  <c r="AX201" i="63"/>
  <c r="AX200" i="63"/>
  <c r="AX220" i="68" s="1"/>
  <c r="AM202" i="63"/>
  <c r="AU200" i="63"/>
  <c r="AZ202" i="63"/>
  <c r="I200" i="63"/>
  <c r="AM200" i="63"/>
  <c r="AM220" i="69" s="1"/>
  <c r="AQ200" i="63"/>
  <c r="K200" i="63"/>
  <c r="U202" i="63"/>
  <c r="M201" i="63"/>
  <c r="AH200" i="63"/>
  <c r="G202" i="63"/>
  <c r="G222" i="72" s="1"/>
  <c r="AX202" i="63"/>
  <c r="BA202" i="63"/>
  <c r="AH202" i="63"/>
  <c r="P202" i="63"/>
  <c r="P222" i="68" s="1"/>
  <c r="AD200" i="63"/>
  <c r="I202" i="63"/>
  <c r="I222" i="69" s="1"/>
  <c r="Q202" i="63"/>
  <c r="Q222" i="71" s="1"/>
  <c r="T202" i="63"/>
  <c r="T222" i="68" s="1"/>
  <c r="U200" i="63"/>
  <c r="Q221" i="75"/>
  <c r="Q222" i="75"/>
  <c r="V200" i="63"/>
  <c r="K201" i="63"/>
  <c r="AT202" i="63"/>
  <c r="AD202" i="63"/>
  <c r="AJ202" i="63"/>
  <c r="AW200" i="63"/>
  <c r="M200" i="63"/>
  <c r="AQ202" i="63"/>
  <c r="T201" i="63"/>
  <c r="H200" i="63"/>
  <c r="AO202" i="63"/>
  <c r="AE216" i="74"/>
  <c r="AE201" i="63"/>
  <c r="AE200" i="63"/>
  <c r="AS216" i="68"/>
  <c r="AS201" i="63"/>
  <c r="AS200" i="63"/>
  <c r="AV216" i="67"/>
  <c r="AV201" i="63"/>
  <c r="AV200" i="63"/>
  <c r="AV202" i="63"/>
  <c r="AC202" i="63"/>
  <c r="AC222" i="73" s="1"/>
  <c r="Y202" i="63"/>
  <c r="AZ200" i="63"/>
  <c r="V202" i="63"/>
  <c r="S200" i="63"/>
  <c r="S220" i="72" s="1"/>
  <c r="R202" i="63"/>
  <c r="R222" i="69" s="1"/>
  <c r="AG200" i="63"/>
  <c r="J200" i="63"/>
  <c r="X201" i="63"/>
  <c r="AO200" i="63"/>
  <c r="AO220" i="71" s="1"/>
  <c r="AL216" i="72"/>
  <c r="AL202" i="63"/>
  <c r="AL201" i="63"/>
  <c r="AL200" i="63"/>
  <c r="AP200" i="63"/>
  <c r="Q200" i="63"/>
  <c r="S202" i="63"/>
  <c r="AS202" i="63"/>
  <c r="AY202" i="63"/>
  <c r="O200" i="63"/>
  <c r="AP202" i="63"/>
  <c r="AC201" i="63"/>
  <c r="BB201" i="63"/>
  <c r="BB202" i="63"/>
  <c r="BB200" i="63"/>
  <c r="AB216" i="88"/>
  <c r="AB201" i="63"/>
  <c r="AB202" i="63"/>
  <c r="AB200" i="63"/>
  <c r="G200" i="63"/>
  <c r="AI202" i="63"/>
  <c r="O202" i="63"/>
  <c r="O222" i="69" s="1"/>
  <c r="AK202" i="63"/>
  <c r="AI200" i="63"/>
  <c r="AW202" i="63"/>
  <c r="J201" i="63"/>
  <c r="AJ200" i="63"/>
  <c r="P201" i="63"/>
  <c r="AR200" i="63"/>
  <c r="AY200" i="63"/>
  <c r="AA200" i="63"/>
  <c r="Q201" i="63"/>
  <c r="M222" i="68"/>
  <c r="AY216" i="74"/>
  <c r="BA216" i="68"/>
  <c r="AQ216" i="68"/>
  <c r="M216" i="88"/>
  <c r="AU216" i="75"/>
  <c r="AU221" i="75" s="1"/>
  <c r="O221" i="69"/>
  <c r="N202" i="75"/>
  <c r="O201" i="75"/>
  <c r="Z200" i="75"/>
  <c r="AF220" i="72"/>
  <c r="H202" i="75"/>
  <c r="AY200" i="75"/>
  <c r="K200" i="75"/>
  <c r="O221" i="72"/>
  <c r="E216" i="70"/>
  <c r="E206" i="70"/>
  <c r="E204" i="70"/>
  <c r="F204" i="70" s="1"/>
  <c r="AN216" i="71"/>
  <c r="AN220" i="71"/>
  <c r="U216" i="75"/>
  <c r="U221" i="75" s="1"/>
  <c r="N216" i="88"/>
  <c r="N216" i="73"/>
  <c r="AK216" i="68"/>
  <c r="P216" i="69"/>
  <c r="AN216" i="74"/>
  <c r="AI216" i="67"/>
  <c r="BA216" i="75"/>
  <c r="BA221" i="75" s="1"/>
  <c r="BA201" i="75"/>
  <c r="BA200" i="75"/>
  <c r="Q216" i="68"/>
  <c r="X216" i="72"/>
  <c r="AH216" i="67"/>
  <c r="BA202" i="75"/>
  <c r="BB216" i="75"/>
  <c r="BB202" i="75"/>
  <c r="BB201" i="75"/>
  <c r="BB200" i="75"/>
  <c r="AX216" i="67"/>
  <c r="E216" i="72"/>
  <c r="E206" i="72"/>
  <c r="E205" i="72"/>
  <c r="AO216" i="75"/>
  <c r="AO221" i="75" s="1"/>
  <c r="AO201" i="75"/>
  <c r="AO200" i="75"/>
  <c r="AN216" i="69"/>
  <c r="AG216" i="74"/>
  <c r="Z216" i="70"/>
  <c r="AP216" i="75"/>
  <c r="AP221" i="75" s="1"/>
  <c r="AP201" i="75"/>
  <c r="AP200" i="75"/>
  <c r="AP202" i="75"/>
  <c r="AO216" i="70"/>
  <c r="AT216" i="88"/>
  <c r="BB216" i="74"/>
  <c r="BB216" i="69"/>
  <c r="AO216" i="88"/>
  <c r="AB216" i="74"/>
  <c r="AJ216" i="69"/>
  <c r="AD216" i="71"/>
  <c r="AZ216" i="73"/>
  <c r="AQ216" i="73"/>
  <c r="AW216" i="68"/>
  <c r="AS216" i="72"/>
  <c r="H216" i="69"/>
  <c r="V216" i="67"/>
  <c r="AR216" i="67"/>
  <c r="AS216" i="73"/>
  <c r="AW216" i="74"/>
  <c r="AW216" i="67"/>
  <c r="AN216" i="75"/>
  <c r="AN221" i="75" s="1"/>
  <c r="AN201" i="75"/>
  <c r="AN200" i="75"/>
  <c r="AN202" i="75"/>
  <c r="AN216" i="73"/>
  <c r="H216" i="70"/>
  <c r="H216" i="73"/>
  <c r="AI216" i="69"/>
  <c r="AI216" i="75"/>
  <c r="AI221" i="75" s="1"/>
  <c r="AI216" i="70"/>
  <c r="AM216" i="67"/>
  <c r="AM216" i="70"/>
  <c r="AM216" i="74"/>
  <c r="AT216" i="74"/>
  <c r="AP216" i="69"/>
  <c r="AD216" i="69"/>
  <c r="AS216" i="75"/>
  <c r="AS222" i="75" s="1"/>
  <c r="AS201" i="75"/>
  <c r="AS200" i="75"/>
  <c r="AB216" i="72"/>
  <c r="AT216" i="73"/>
  <c r="E216" i="69"/>
  <c r="E205" i="69"/>
  <c r="E204" i="69"/>
  <c r="F204" i="69" s="1"/>
  <c r="W216" i="74"/>
  <c r="P216" i="68"/>
  <c r="U216" i="71"/>
  <c r="AR216" i="73"/>
  <c r="S216" i="73"/>
  <c r="AU216" i="74"/>
  <c r="N216" i="70"/>
  <c r="AI216" i="71"/>
  <c r="AY216" i="72"/>
  <c r="S216" i="72"/>
  <c r="Y216" i="74"/>
  <c r="AO202" i="75"/>
  <c r="AY216" i="68"/>
  <c r="AG216" i="69"/>
  <c r="AX216" i="70"/>
  <c r="AI216" i="72"/>
  <c r="AS216" i="67"/>
  <c r="AA216" i="71"/>
  <c r="R216" i="68"/>
  <c r="P216" i="75"/>
  <c r="P222" i="75" s="1"/>
  <c r="P201" i="75"/>
  <c r="P202" i="75"/>
  <c r="P200" i="75"/>
  <c r="H216" i="74"/>
  <c r="R216" i="75"/>
  <c r="R221" i="75" s="1"/>
  <c r="AX216" i="68"/>
  <c r="F216" i="75"/>
  <c r="F222" i="75" s="1"/>
  <c r="F202" i="75"/>
  <c r="F200" i="75"/>
  <c r="F204" i="75" s="1"/>
  <c r="G204" i="75" s="1"/>
  <c r="AH216" i="68"/>
  <c r="AH216" i="74"/>
  <c r="AZ221" i="73"/>
  <c r="AZ216" i="69"/>
  <c r="I216" i="74"/>
  <c r="S216" i="74"/>
  <c r="S216" i="70"/>
  <c r="P216" i="67"/>
  <c r="S216" i="75"/>
  <c r="S220" i="75" s="1"/>
  <c r="S200" i="75"/>
  <c r="S202" i="75"/>
  <c r="P216" i="73"/>
  <c r="T216" i="68"/>
  <c r="AH216" i="72"/>
  <c r="AS202" i="75"/>
  <c r="X216" i="73"/>
  <c r="V216" i="71"/>
  <c r="AK216" i="74"/>
  <c r="AB216" i="70"/>
  <c r="AK216" i="67"/>
  <c r="E216" i="68"/>
  <c r="BB216" i="67"/>
  <c r="AV216" i="69"/>
  <c r="AS216" i="74"/>
  <c r="T216" i="72"/>
  <c r="AY216" i="69"/>
  <c r="AY221" i="69"/>
  <c r="AS216" i="71"/>
  <c r="AT216" i="71"/>
  <c r="U216" i="68"/>
  <c r="AW216" i="75"/>
  <c r="AW221" i="75" s="1"/>
  <c r="AW201" i="75"/>
  <c r="AD216" i="72"/>
  <c r="AD221" i="72"/>
  <c r="BA216" i="74"/>
  <c r="AU216" i="69"/>
  <c r="O216" i="69"/>
  <c r="AN216" i="67"/>
  <c r="U216" i="73"/>
  <c r="P216" i="71"/>
  <c r="F216" i="74"/>
  <c r="Q216" i="73"/>
  <c r="AH216" i="70"/>
  <c r="T216" i="73"/>
  <c r="K216" i="67"/>
  <c r="AF216" i="68"/>
  <c r="AT216" i="70"/>
  <c r="Y216" i="72"/>
  <c r="BA216" i="67"/>
  <c r="X216" i="68"/>
  <c r="AE216" i="71"/>
  <c r="U216" i="72"/>
  <c r="J216" i="73"/>
  <c r="Q216" i="67"/>
  <c r="AF216" i="71"/>
  <c r="K216" i="69"/>
  <c r="O216" i="75"/>
  <c r="O222" i="75" s="1"/>
  <c r="O200" i="75"/>
  <c r="G216" i="69"/>
  <c r="P216" i="72"/>
  <c r="AL216" i="69"/>
  <c r="AA216" i="67"/>
  <c r="BB216" i="71"/>
  <c r="AA216" i="73"/>
  <c r="L216" i="73"/>
  <c r="X201" i="75"/>
  <c r="AD216" i="75"/>
  <c r="AD221" i="75" s="1"/>
  <c r="AD201" i="75"/>
  <c r="Y216" i="69"/>
  <c r="M216" i="67"/>
  <c r="E216" i="75"/>
  <c r="E221" i="75" s="1"/>
  <c r="E202" i="75"/>
  <c r="E206" i="75" s="1"/>
  <c r="E201" i="75"/>
  <c r="E205" i="75" s="1"/>
  <c r="F205" i="75" s="1"/>
  <c r="G205" i="75" s="1"/>
  <c r="H205" i="75" s="1"/>
  <c r="I205" i="75" s="1"/>
  <c r="J205" i="75" s="1"/>
  <c r="K205" i="75" s="1"/>
  <c r="L205" i="75" s="1"/>
  <c r="M205" i="75" s="1"/>
  <c r="D13" i="75" s="1"/>
  <c r="AT216" i="75"/>
  <c r="AT221" i="75" s="1"/>
  <c r="AT201" i="75"/>
  <c r="F216" i="70"/>
  <c r="AP216" i="67"/>
  <c r="AS216" i="70"/>
  <c r="AZ216" i="68"/>
  <c r="H216" i="68"/>
  <c r="AG216" i="67"/>
  <c r="G216" i="74"/>
  <c r="AP216" i="71"/>
  <c r="AA216" i="72"/>
  <c r="AA221" i="72"/>
  <c r="BA216" i="73"/>
  <c r="S216" i="68"/>
  <c r="AP216" i="68"/>
  <c r="V216" i="69"/>
  <c r="AC216" i="70"/>
  <c r="AV216" i="71"/>
  <c r="BA216" i="70"/>
  <c r="AK216" i="69"/>
  <c r="AV216" i="70"/>
  <c r="I216" i="75"/>
  <c r="I220" i="75" s="1"/>
  <c r="AD216" i="70"/>
  <c r="H216" i="67"/>
  <c r="Y216" i="71"/>
  <c r="Y216" i="75"/>
  <c r="Y221" i="75" s="1"/>
  <c r="Y201" i="75"/>
  <c r="AF216" i="69"/>
  <c r="BB216" i="70"/>
  <c r="Z216" i="69"/>
  <c r="AT216" i="69"/>
  <c r="AF216" i="75"/>
  <c r="AF221" i="75" s="1"/>
  <c r="AF201" i="75"/>
  <c r="AX216" i="72"/>
  <c r="AO216" i="67"/>
  <c r="AK216" i="72"/>
  <c r="BA216" i="72"/>
  <c r="U216" i="69"/>
  <c r="AF216" i="74"/>
  <c r="AF216" i="70"/>
  <c r="X216" i="70"/>
  <c r="O216" i="73"/>
  <c r="I200" i="75"/>
  <c r="AM216" i="75"/>
  <c r="AM221" i="75" s="1"/>
  <c r="AM201" i="75"/>
  <c r="AQ216" i="70"/>
  <c r="AQ221" i="70"/>
  <c r="AZ216" i="75"/>
  <c r="AZ221" i="75" s="1"/>
  <c r="AZ201" i="75"/>
  <c r="K216" i="73"/>
  <c r="AI216" i="73"/>
  <c r="M216" i="73"/>
  <c r="X216" i="74"/>
  <c r="AR216" i="70"/>
  <c r="AR221" i="70"/>
  <c r="K216" i="71"/>
  <c r="AK216" i="71"/>
  <c r="F204" i="71"/>
  <c r="AX216" i="74"/>
  <c r="N216" i="72"/>
  <c r="O216" i="67"/>
  <c r="K216" i="72"/>
  <c r="AK216" i="75"/>
  <c r="AK222" i="75" s="1"/>
  <c r="AK201" i="75"/>
  <c r="AK200" i="75"/>
  <c r="K222" i="72"/>
  <c r="S216" i="71"/>
  <c r="AB216" i="69"/>
  <c r="AX216" i="73"/>
  <c r="K216" i="88"/>
  <c r="AO216" i="69"/>
  <c r="M216" i="70"/>
  <c r="AC216" i="68"/>
  <c r="Q216" i="70"/>
  <c r="AE216" i="70"/>
  <c r="Z216" i="73"/>
  <c r="AV216" i="74"/>
  <c r="R216" i="73"/>
  <c r="S216" i="67"/>
  <c r="R216" i="72"/>
  <c r="M216" i="75"/>
  <c r="M221" i="75" s="1"/>
  <c r="AE216" i="67"/>
  <c r="N216" i="69"/>
  <c r="AA216" i="69"/>
  <c r="AA221" i="69"/>
  <c r="AC216" i="75"/>
  <c r="AC222" i="75" s="1"/>
  <c r="T216" i="75"/>
  <c r="T220" i="75" s="1"/>
  <c r="G216" i="75"/>
  <c r="G220" i="75" s="1"/>
  <c r="V216" i="72"/>
  <c r="AJ216" i="70"/>
  <c r="AJ221" i="70"/>
  <c r="AY216" i="71"/>
  <c r="AY221" i="71"/>
  <c r="R216" i="67"/>
  <c r="AK216" i="70"/>
  <c r="I216" i="72"/>
  <c r="F135" i="88"/>
  <c r="AR216" i="72"/>
  <c r="AX216" i="71"/>
  <c r="AF216" i="72"/>
  <c r="AU216" i="68"/>
  <c r="I202" i="75"/>
  <c r="AZ216" i="67"/>
  <c r="AD216" i="73"/>
  <c r="AD221" i="73"/>
  <c r="AU216" i="70"/>
  <c r="AU221" i="70"/>
  <c r="AW216" i="73"/>
  <c r="AH216" i="71"/>
  <c r="Z216" i="74"/>
  <c r="I216" i="73"/>
  <c r="Q216" i="69"/>
  <c r="BB216" i="73"/>
  <c r="X216" i="71"/>
  <c r="M216" i="74"/>
  <c r="AB216" i="68"/>
  <c r="BB216" i="68"/>
  <c r="R216" i="69"/>
  <c r="AA216" i="68"/>
  <c r="AK216" i="73"/>
  <c r="AP216" i="74"/>
  <c r="AW216" i="69"/>
  <c r="AE216" i="69"/>
  <c r="AL216" i="70"/>
  <c r="W216" i="73"/>
  <c r="W221" i="73"/>
  <c r="AM200" i="75"/>
  <c r="AJ216" i="71"/>
  <c r="T216" i="74"/>
  <c r="M216" i="69"/>
  <c r="W216" i="71"/>
  <c r="W220" i="71"/>
  <c r="I216" i="71"/>
  <c r="AO216" i="71"/>
  <c r="AJ216" i="68"/>
  <c r="K216" i="75"/>
  <c r="K221" i="75" s="1"/>
  <c r="AS216" i="69"/>
  <c r="AV216" i="73"/>
  <c r="G216" i="73"/>
  <c r="H216" i="72"/>
  <c r="S216" i="69"/>
  <c r="AN216" i="68"/>
  <c r="Q216" i="74"/>
  <c r="J216" i="70"/>
  <c r="K202" i="75"/>
  <c r="AX216" i="69"/>
  <c r="Z216" i="75"/>
  <c r="Z221" i="75" s="1"/>
  <c r="Z201" i="75"/>
  <c r="AG216" i="73"/>
  <c r="AP216" i="73"/>
  <c r="AP221" i="73"/>
  <c r="AQ216" i="71"/>
  <c r="BB216" i="72"/>
  <c r="X216" i="69"/>
  <c r="W216" i="69"/>
  <c r="AM216" i="71"/>
  <c r="AF216" i="73"/>
  <c r="AZ200" i="75"/>
  <c r="H129" i="88"/>
  <c r="H131" i="88" s="1"/>
  <c r="G130" i="88"/>
  <c r="G132" i="88" s="1"/>
  <c r="G133" i="88" s="1"/>
  <c r="G190" i="88" s="1"/>
  <c r="AE216" i="68"/>
  <c r="AL216" i="73"/>
  <c r="AJ216" i="73"/>
  <c r="AZ216" i="72"/>
  <c r="AW216" i="70"/>
  <c r="Z220" i="72"/>
  <c r="AQ216" i="74"/>
  <c r="AE216" i="73"/>
  <c r="I216" i="70"/>
  <c r="V216" i="75"/>
  <c r="V221" i="75" s="1"/>
  <c r="V201" i="75"/>
  <c r="AC216" i="71"/>
  <c r="M216" i="68"/>
  <c r="Z216" i="67"/>
  <c r="AH216" i="73"/>
  <c r="AT216" i="68"/>
  <c r="R216" i="70"/>
  <c r="AQ216" i="67"/>
  <c r="G216" i="71"/>
  <c r="AB216" i="75"/>
  <c r="AB201" i="75"/>
  <c r="AB202" i="75"/>
  <c r="AB200" i="75"/>
  <c r="AZ216" i="70"/>
  <c r="R216" i="71"/>
  <c r="AH216" i="75"/>
  <c r="AH221" i="75" s="1"/>
  <c r="AH201" i="75"/>
  <c r="AE216" i="72"/>
  <c r="P216" i="70"/>
  <c r="J216" i="69"/>
  <c r="G216" i="72"/>
  <c r="L216" i="74"/>
  <c r="N216" i="71"/>
  <c r="AW216" i="71"/>
  <c r="AW221" i="71"/>
  <c r="G216" i="67"/>
  <c r="AH216" i="69"/>
  <c r="Y216" i="68"/>
  <c r="AP216" i="70"/>
  <c r="Z220" i="69"/>
  <c r="Q216" i="71"/>
  <c r="M222" i="70"/>
  <c r="AC216" i="74"/>
  <c r="AR216" i="75"/>
  <c r="AR221" i="75" s="1"/>
  <c r="AR201" i="75"/>
  <c r="V202" i="75"/>
  <c r="N216" i="68"/>
  <c r="AY216" i="73"/>
  <c r="L216" i="71"/>
  <c r="Z216" i="68"/>
  <c r="AO216" i="68"/>
  <c r="AO216" i="72"/>
  <c r="J216" i="74"/>
  <c r="AU216" i="72"/>
  <c r="Y216" i="73"/>
  <c r="AQ216" i="72"/>
  <c r="O216" i="71"/>
  <c r="F216" i="69"/>
  <c r="F222" i="69"/>
  <c r="R216" i="74"/>
  <c r="N216" i="67"/>
  <c r="AG216" i="72"/>
  <c r="J216" i="68"/>
  <c r="N216" i="75"/>
  <c r="N222" i="75" s="1"/>
  <c r="AN216" i="72"/>
  <c r="E216" i="74"/>
  <c r="X216" i="67"/>
  <c r="AP216" i="72"/>
  <c r="T216" i="69"/>
  <c r="U216" i="67"/>
  <c r="AC216" i="69"/>
  <c r="V216" i="74"/>
  <c r="AM216" i="73"/>
  <c r="AJ216" i="67"/>
  <c r="X216" i="75"/>
  <c r="X222" i="75" s="1"/>
  <c r="U216" i="70"/>
  <c r="AU216" i="73"/>
  <c r="AT216" i="67"/>
  <c r="O216" i="72"/>
  <c r="X200" i="75"/>
  <c r="U216" i="74"/>
  <c r="AD216" i="67"/>
  <c r="AW202" i="75"/>
  <c r="E216" i="73"/>
  <c r="E205" i="73"/>
  <c r="W216" i="75"/>
  <c r="W222" i="75" s="1"/>
  <c r="W200" i="75"/>
  <c r="W201" i="75"/>
  <c r="AL216" i="74"/>
  <c r="AL216" i="67"/>
  <c r="AR202" i="75"/>
  <c r="AV216" i="75"/>
  <c r="AV201" i="75"/>
  <c r="AV200" i="75"/>
  <c r="AV202" i="75"/>
  <c r="AE216" i="75"/>
  <c r="AE222" i="75" s="1"/>
  <c r="AE201" i="75"/>
  <c r="AE200" i="75"/>
  <c r="E216" i="67"/>
  <c r="E206" i="67"/>
  <c r="W216" i="72"/>
  <c r="W220" i="72"/>
  <c r="W221" i="72"/>
  <c r="AL216" i="75"/>
  <c r="AL202" i="75"/>
  <c r="AL201" i="75"/>
  <c r="AL200" i="75"/>
  <c r="K216" i="74"/>
  <c r="I216" i="67"/>
  <c r="AL216" i="68"/>
  <c r="M216" i="71"/>
  <c r="Y216" i="70"/>
  <c r="AM216" i="69"/>
  <c r="H216" i="71"/>
  <c r="AJ216" i="74"/>
  <c r="V216" i="70"/>
  <c r="V221" i="70"/>
  <c r="L216" i="75"/>
  <c r="L221" i="75" s="1"/>
  <c r="M216" i="72"/>
  <c r="AV216" i="72"/>
  <c r="J216" i="72"/>
  <c r="AY216" i="70"/>
  <c r="L216" i="68"/>
  <c r="AA216" i="74"/>
  <c r="AA216" i="75"/>
  <c r="AA221" i="75" s="1"/>
  <c r="AA201" i="75"/>
  <c r="AC216" i="73"/>
  <c r="AV216" i="68"/>
  <c r="N200" i="75"/>
  <c r="AC201" i="75"/>
  <c r="W216" i="67"/>
  <c r="W220" i="67"/>
  <c r="AI216" i="74"/>
  <c r="T216" i="71"/>
  <c r="AG216" i="75"/>
  <c r="AG220" i="75" s="1"/>
  <c r="AG201" i="75"/>
  <c r="AG202" i="75"/>
  <c r="O216" i="68"/>
  <c r="K216" i="70"/>
  <c r="AB216" i="67"/>
  <c r="AO216" i="73"/>
  <c r="AR216" i="68"/>
  <c r="N216" i="74"/>
  <c r="W216" i="70"/>
  <c r="W220" i="70"/>
  <c r="AC216" i="72"/>
  <c r="AQ216" i="69"/>
  <c r="AF216" i="67"/>
  <c r="V216" i="73"/>
  <c r="P216" i="74"/>
  <c r="M200" i="75"/>
  <c r="T216" i="70"/>
  <c r="L216" i="70"/>
  <c r="AR216" i="71"/>
  <c r="K216" i="68"/>
  <c r="AD216" i="74"/>
  <c r="J216" i="75"/>
  <c r="J220" i="75" s="1"/>
  <c r="AZ216" i="71"/>
  <c r="L216" i="67"/>
  <c r="AI216" i="68"/>
  <c r="AR216" i="69"/>
  <c r="O216" i="74"/>
  <c r="AF220" i="69"/>
  <c r="H216" i="75"/>
  <c r="H222" i="75" s="1"/>
  <c r="E216" i="71"/>
  <c r="AJ216" i="72"/>
  <c r="AJ221" i="72"/>
  <c r="G216" i="68"/>
  <c r="AX216" i="75"/>
  <c r="AX222" i="75" s="1"/>
  <c r="AX201" i="75"/>
  <c r="AX200" i="75"/>
  <c r="AY216" i="75"/>
  <c r="AY221" i="75" s="1"/>
  <c r="AY201" i="75"/>
  <c r="Y216" i="67"/>
  <c r="AC216" i="67"/>
  <c r="AR216" i="74"/>
  <c r="AD216" i="68"/>
  <c r="AT216" i="72"/>
  <c r="AN216" i="70"/>
  <c r="AG216" i="71"/>
  <c r="AZ216" i="74"/>
  <c r="Z216" i="72"/>
  <c r="G216" i="70"/>
  <c r="AU216" i="67"/>
  <c r="AL216" i="71"/>
  <c r="AG200" i="75"/>
  <c r="AU216" i="71"/>
  <c r="AU221" i="71"/>
  <c r="BA216" i="71"/>
  <c r="AQ216" i="75"/>
  <c r="AQ221" i="75" s="1"/>
  <c r="AQ201" i="75"/>
  <c r="O216" i="70"/>
  <c r="AW216" i="72"/>
  <c r="AW221" i="72"/>
  <c r="L216" i="72"/>
  <c r="AB216" i="71"/>
  <c r="J216" i="71"/>
  <c r="AA202" i="75"/>
  <c r="Y200" i="75"/>
  <c r="AO216" i="74"/>
  <c r="I216" i="68"/>
  <c r="Q216" i="72"/>
  <c r="AJ216" i="75"/>
  <c r="AJ221" i="75" s="1"/>
  <c r="AJ201" i="75"/>
  <c r="AM216" i="68"/>
  <c r="AY216" i="67"/>
  <c r="AB216" i="73"/>
  <c r="AA216" i="70"/>
  <c r="V216" i="68"/>
  <c r="I216" i="69"/>
  <c r="T216" i="67"/>
  <c r="BA216" i="69"/>
  <c r="BA221" i="69"/>
  <c r="AG216" i="70"/>
  <c r="L216" i="69"/>
  <c r="AM216" i="72"/>
  <c r="AJ221" i="67"/>
  <c r="Z220" i="71"/>
  <c r="F221" i="73"/>
  <c r="F221" i="71"/>
  <c r="AF220" i="70"/>
  <c r="AF220" i="73"/>
  <c r="AF220" i="68"/>
  <c r="AF220" i="71"/>
  <c r="K222" i="68"/>
  <c r="K222" i="73"/>
  <c r="K222" i="70"/>
  <c r="K222" i="69"/>
  <c r="K222" i="71"/>
  <c r="Z222" i="71"/>
  <c r="Z222" i="70"/>
  <c r="T222" i="69"/>
  <c r="M222" i="73"/>
  <c r="M222" i="69"/>
  <c r="M222" i="71"/>
  <c r="M222" i="72"/>
  <c r="M222" i="67"/>
  <c r="AQ221" i="68"/>
  <c r="AQ221" i="72"/>
  <c r="AD221" i="70"/>
  <c r="F220" i="72"/>
  <c r="F220" i="69"/>
  <c r="F220" i="70"/>
  <c r="F220" i="68"/>
  <c r="BA221" i="68"/>
  <c r="L222" i="67"/>
  <c r="L222" i="71"/>
  <c r="L222" i="72"/>
  <c r="L222" i="70"/>
  <c r="L222" i="69"/>
  <c r="L222" i="68"/>
  <c r="L222" i="73"/>
  <c r="E205" i="63"/>
  <c r="AT221" i="69"/>
  <c r="W221" i="68"/>
  <c r="AF222" i="69"/>
  <c r="W220" i="68"/>
  <c r="AY221" i="73"/>
  <c r="V221" i="71"/>
  <c r="V221" i="69"/>
  <c r="AN220" i="67"/>
  <c r="AN220" i="72"/>
  <c r="L216" i="88"/>
  <c r="AJ216" i="88"/>
  <c r="I216" i="88"/>
  <c r="E216" i="88"/>
  <c r="AA216" i="88"/>
  <c r="W216" i="88"/>
  <c r="AW216" i="88"/>
  <c r="BB216" i="88"/>
  <c r="AS216" i="88"/>
  <c r="AH216" i="88"/>
  <c r="J216" i="88"/>
  <c r="AN216" i="88"/>
  <c r="AX216" i="88"/>
  <c r="AK216" i="88"/>
  <c r="Y216" i="88"/>
  <c r="BA216" i="88"/>
  <c r="U216" i="88"/>
  <c r="AZ216" i="88"/>
  <c r="AL216" i="88"/>
  <c r="T216" i="88"/>
  <c r="AI216" i="88"/>
  <c r="O216" i="88"/>
  <c r="AF216" i="88"/>
  <c r="G216" i="88"/>
  <c r="AG216" i="88"/>
  <c r="AY216" i="88"/>
  <c r="X216" i="88"/>
  <c r="AM216" i="88"/>
  <c r="AR216" i="88"/>
  <c r="R216" i="88"/>
  <c r="V216" i="88"/>
  <c r="AE216" i="88"/>
  <c r="S216" i="88"/>
  <c r="AP216" i="88"/>
  <c r="AV216" i="88"/>
  <c r="P216" i="88"/>
  <c r="AQ216" i="88"/>
  <c r="H216" i="88"/>
  <c r="AD216" i="88"/>
  <c r="AC216" i="88"/>
  <c r="AU216" i="88"/>
  <c r="F205" i="68" l="1"/>
  <c r="AN222" i="73"/>
  <c r="AN222" i="71"/>
  <c r="AN222" i="70"/>
  <c r="AN222" i="72"/>
  <c r="AM220" i="73"/>
  <c r="F206" i="70"/>
  <c r="G206" i="70" s="1"/>
  <c r="H206" i="70" s="1"/>
  <c r="H204" i="75"/>
  <c r="O220" i="70"/>
  <c r="F205" i="69"/>
  <c r="AX222" i="71"/>
  <c r="Q220" i="70"/>
  <c r="AU222" i="72"/>
  <c r="AM220" i="67"/>
  <c r="V220" i="67"/>
  <c r="Q221" i="68"/>
  <c r="F205" i="67"/>
  <c r="G205" i="67" s="1"/>
  <c r="H205" i="67" s="1"/>
  <c r="I205" i="67" s="1"/>
  <c r="J205" i="67" s="1"/>
  <c r="K205" i="67" s="1"/>
  <c r="L205" i="67" s="1"/>
  <c r="M205" i="67" s="1"/>
  <c r="D13" i="67" s="1"/>
  <c r="AM220" i="70"/>
  <c r="AM220" i="72"/>
  <c r="G205" i="68"/>
  <c r="H205" i="68" s="1"/>
  <c r="I205" i="68" s="1"/>
  <c r="J205" i="68" s="1"/>
  <c r="K205" i="68" s="1"/>
  <c r="L205" i="68" s="1"/>
  <c r="M205" i="68" s="1"/>
  <c r="D13" i="68" s="1"/>
  <c r="F206" i="68"/>
  <c r="G206" i="68" s="1"/>
  <c r="H206" i="68" s="1"/>
  <c r="I206" i="68" s="1"/>
  <c r="J206" i="68" s="1"/>
  <c r="K206" i="68" s="1"/>
  <c r="L206" i="68" s="1"/>
  <c r="M206" i="68" s="1"/>
  <c r="F13" i="68" s="1"/>
  <c r="E221" i="68"/>
  <c r="G204" i="68"/>
  <c r="H204" i="68" s="1"/>
  <c r="I204" i="68" s="1"/>
  <c r="J204" i="68" s="1"/>
  <c r="K204" i="68" s="1"/>
  <c r="L204" i="68" s="1"/>
  <c r="M204" i="68" s="1"/>
  <c r="B13" i="68" s="1"/>
  <c r="AU222" i="67"/>
  <c r="AX222" i="72"/>
  <c r="G204" i="70"/>
  <c r="H204" i="70" s="1"/>
  <c r="I204" i="70" s="1"/>
  <c r="J204" i="70" s="1"/>
  <c r="K204" i="70" s="1"/>
  <c r="L204" i="70" s="1"/>
  <c r="M204" i="70" s="1"/>
  <c r="B13" i="70" s="1"/>
  <c r="H220" i="71"/>
  <c r="G204" i="71"/>
  <c r="H204" i="71" s="1"/>
  <c r="I204" i="71" s="1"/>
  <c r="J204" i="71" s="1"/>
  <c r="K204" i="71" s="1"/>
  <c r="L204" i="71" s="1"/>
  <c r="M204" i="71" s="1"/>
  <c r="B13" i="71" s="1"/>
  <c r="AU222" i="73"/>
  <c r="G222" i="69"/>
  <c r="G222" i="71"/>
  <c r="F204" i="72"/>
  <c r="G204" i="72" s="1"/>
  <c r="AK222" i="70"/>
  <c r="G222" i="68"/>
  <c r="T222" i="73"/>
  <c r="AU222" i="71"/>
  <c r="O222" i="72"/>
  <c r="G222" i="70"/>
  <c r="T222" i="72"/>
  <c r="AU222" i="69"/>
  <c r="T222" i="70"/>
  <c r="G222" i="73"/>
  <c r="T222" i="67"/>
  <c r="T222" i="71"/>
  <c r="G222" i="67"/>
  <c r="AM220" i="68"/>
  <c r="Q220" i="73"/>
  <c r="AM222" i="73"/>
  <c r="Y220" i="72"/>
  <c r="K221" i="67"/>
  <c r="K221" i="72"/>
  <c r="S220" i="68"/>
  <c r="H220" i="70"/>
  <c r="S220" i="69"/>
  <c r="K221" i="69"/>
  <c r="S220" i="71"/>
  <c r="H220" i="73"/>
  <c r="S220" i="73"/>
  <c r="K221" i="70"/>
  <c r="S220" i="67"/>
  <c r="H220" i="67"/>
  <c r="S220" i="70"/>
  <c r="AM220" i="71"/>
  <c r="Q221" i="72"/>
  <c r="Q222" i="67"/>
  <c r="AO222" i="71"/>
  <c r="K221" i="71"/>
  <c r="Q222" i="68"/>
  <c r="K221" i="73"/>
  <c r="AM222" i="67"/>
  <c r="Q222" i="73"/>
  <c r="Q222" i="69"/>
  <c r="F204" i="73"/>
  <c r="F205" i="72"/>
  <c r="G205" i="72" s="1"/>
  <c r="H205" i="72" s="1"/>
  <c r="I205" i="72" s="1"/>
  <c r="J205" i="72" s="1"/>
  <c r="K205" i="72" s="1"/>
  <c r="L205" i="72" s="1"/>
  <c r="M205" i="72" s="1"/>
  <c r="D13" i="72" s="1"/>
  <c r="F205" i="70"/>
  <c r="G205" i="70" s="1"/>
  <c r="H205" i="70" s="1"/>
  <c r="I205" i="70" s="1"/>
  <c r="J205" i="70" s="1"/>
  <c r="K205" i="70" s="1"/>
  <c r="L205" i="70" s="1"/>
  <c r="M205" i="70" s="1"/>
  <c r="D13" i="70" s="1"/>
  <c r="AX222" i="69"/>
  <c r="K221" i="68"/>
  <c r="AU222" i="68"/>
  <c r="Q220" i="71"/>
  <c r="AX222" i="70"/>
  <c r="AX222" i="67"/>
  <c r="AX222" i="68"/>
  <c r="AX222" i="73"/>
  <c r="F206" i="73"/>
  <c r="G206" i="73" s="1"/>
  <c r="H206" i="73" s="1"/>
  <c r="I206" i="73" s="1"/>
  <c r="J206" i="73" s="1"/>
  <c r="K206" i="73" s="1"/>
  <c r="L206" i="73" s="1"/>
  <c r="M206" i="73" s="1"/>
  <c r="F13" i="73" s="1"/>
  <c r="E221" i="70"/>
  <c r="Y220" i="70"/>
  <c r="O220" i="69"/>
  <c r="R222" i="75"/>
  <c r="Y220" i="71"/>
  <c r="Q221" i="69"/>
  <c r="Y220" i="73"/>
  <c r="Y220" i="68"/>
  <c r="Y220" i="69"/>
  <c r="Y220" i="67"/>
  <c r="AZ220" i="75"/>
  <c r="Q221" i="70"/>
  <c r="E222" i="75"/>
  <c r="E220" i="75"/>
  <c r="I222" i="70"/>
  <c r="AM222" i="68"/>
  <c r="P221" i="75"/>
  <c r="BA220" i="75"/>
  <c r="L220" i="75"/>
  <c r="AR220" i="75"/>
  <c r="X222" i="73"/>
  <c r="AZ222" i="75"/>
  <c r="AW220" i="75"/>
  <c r="O222" i="67"/>
  <c r="X222" i="68"/>
  <c r="O222" i="70"/>
  <c r="O222" i="73"/>
  <c r="X222" i="70"/>
  <c r="X222" i="67"/>
  <c r="O222" i="71"/>
  <c r="AF222" i="75"/>
  <c r="O222" i="68"/>
  <c r="AM222" i="70"/>
  <c r="X222" i="71"/>
  <c r="AP222" i="75"/>
  <c r="P222" i="71"/>
  <c r="Q221" i="71"/>
  <c r="AC222" i="69"/>
  <c r="Q220" i="72"/>
  <c r="Q220" i="69"/>
  <c r="AC222" i="71"/>
  <c r="AX220" i="72"/>
  <c r="AC222" i="67"/>
  <c r="Q220" i="68"/>
  <c r="AC222" i="72"/>
  <c r="AC222" i="68"/>
  <c r="Q221" i="73"/>
  <c r="AC222" i="70"/>
  <c r="Q220" i="67"/>
  <c r="Q221" i="67"/>
  <c r="R222" i="73"/>
  <c r="U220" i="75"/>
  <c r="AM222" i="75"/>
  <c r="N221" i="75"/>
  <c r="S221" i="75"/>
  <c r="T222" i="75"/>
  <c r="X221" i="75"/>
  <c r="AJ220" i="75"/>
  <c r="AD222" i="75"/>
  <c r="BA222" i="75"/>
  <c r="AO222" i="75"/>
  <c r="AY220" i="75"/>
  <c r="R222" i="71"/>
  <c r="AL222" i="75"/>
  <c r="AL221" i="75"/>
  <c r="AL220" i="75"/>
  <c r="R222" i="67"/>
  <c r="AK221" i="75"/>
  <c r="AK220" i="75"/>
  <c r="G222" i="75"/>
  <c r="P220" i="75"/>
  <c r="AU220" i="75"/>
  <c r="Y222" i="75"/>
  <c r="T221" i="75"/>
  <c r="AQ220" i="75"/>
  <c r="K222" i="75"/>
  <c r="J222" i="75"/>
  <c r="AM222" i="71"/>
  <c r="Q222" i="70"/>
  <c r="AE221" i="75"/>
  <c r="AE220" i="75"/>
  <c r="AT222" i="75"/>
  <c r="J221" i="75"/>
  <c r="F221" i="75"/>
  <c r="AF220" i="75"/>
  <c r="AP220" i="75"/>
  <c r="AR222" i="75"/>
  <c r="H221" i="75"/>
  <c r="U222" i="75"/>
  <c r="F220" i="75"/>
  <c r="AC221" i="75"/>
  <c r="AM222" i="69"/>
  <c r="BB222" i="75"/>
  <c r="BB220" i="75"/>
  <c r="BB221" i="75"/>
  <c r="V220" i="75"/>
  <c r="V222" i="75"/>
  <c r="I221" i="75"/>
  <c r="G221" i="75"/>
  <c r="M222" i="75"/>
  <c r="AW222" i="75"/>
  <c r="AY222" i="75"/>
  <c r="L222" i="75"/>
  <c r="I222" i="75"/>
  <c r="AA220" i="75"/>
  <c r="Y220" i="75"/>
  <c r="AJ222" i="75"/>
  <c r="AH222" i="75"/>
  <c r="R222" i="70"/>
  <c r="AG221" i="75"/>
  <c r="AG222" i="75"/>
  <c r="W220" i="75"/>
  <c r="W221" i="75"/>
  <c r="AB221" i="75"/>
  <c r="AB222" i="75"/>
  <c r="AB220" i="75"/>
  <c r="AD220" i="75"/>
  <c r="O220" i="75"/>
  <c r="M220" i="75"/>
  <c r="X220" i="75"/>
  <c r="H220" i="75"/>
  <c r="AI220" i="75"/>
  <c r="AQ222" i="75"/>
  <c r="AO220" i="75"/>
  <c r="R220" i="75"/>
  <c r="N220" i="75"/>
  <c r="S222" i="75"/>
  <c r="O221" i="75"/>
  <c r="AM222" i="72"/>
  <c r="Q222" i="72"/>
  <c r="R222" i="68"/>
  <c r="AV221" i="75"/>
  <c r="AV220" i="75"/>
  <c r="AV222" i="75"/>
  <c r="AC220" i="75"/>
  <c r="Z222" i="75"/>
  <c r="AH220" i="75"/>
  <c r="AN222" i="75"/>
  <c r="AM220" i="75"/>
  <c r="AS221" i="75"/>
  <c r="AS220" i="75"/>
  <c r="AX221" i="75"/>
  <c r="AX220" i="75"/>
  <c r="K220" i="75"/>
  <c r="AN220" i="75"/>
  <c r="Z220" i="75"/>
  <c r="AU222" i="75"/>
  <c r="AI222" i="75"/>
  <c r="AA222" i="75"/>
  <c r="AT220" i="75"/>
  <c r="F202" i="88"/>
  <c r="F222" i="88" s="1"/>
  <c r="F201" i="88"/>
  <c r="F221" i="88" s="1"/>
  <c r="F200" i="88"/>
  <c r="F220" i="88" s="1"/>
  <c r="F221" i="72"/>
  <c r="P222" i="67"/>
  <c r="AI222" i="70"/>
  <c r="AH221" i="68"/>
  <c r="AI222" i="72"/>
  <c r="AI222" i="73"/>
  <c r="AI222" i="71"/>
  <c r="I222" i="68"/>
  <c r="I222" i="71"/>
  <c r="H220" i="69"/>
  <c r="P222" i="70"/>
  <c r="P222" i="69"/>
  <c r="P222" i="73"/>
  <c r="P222" i="72"/>
  <c r="AZ221" i="71"/>
  <c r="AI221" i="68"/>
  <c r="G204" i="73"/>
  <c r="H204" i="73" s="1"/>
  <c r="I204" i="73" s="1"/>
  <c r="J204" i="73" s="1"/>
  <c r="K204" i="73" s="1"/>
  <c r="L204" i="73" s="1"/>
  <c r="M204" i="73" s="1"/>
  <c r="B13" i="73" s="1"/>
  <c r="H204" i="72"/>
  <c r="I204" i="72" s="1"/>
  <c r="J204" i="72" s="1"/>
  <c r="K204" i="72" s="1"/>
  <c r="L204" i="72" s="1"/>
  <c r="M204" i="72" s="1"/>
  <c r="B13" i="72" s="1"/>
  <c r="E221" i="72"/>
  <c r="F206" i="72"/>
  <c r="G206" i="72" s="1"/>
  <c r="H206" i="72" s="1"/>
  <c r="I206" i="72" s="1"/>
  <c r="J206" i="72" s="1"/>
  <c r="K206" i="72" s="1"/>
  <c r="L206" i="72" s="1"/>
  <c r="M206" i="72" s="1"/>
  <c r="F13" i="72" s="1"/>
  <c r="U221" i="69"/>
  <c r="AO221" i="68"/>
  <c r="V220" i="68"/>
  <c r="AX220" i="71"/>
  <c r="AI221" i="70"/>
  <c r="AI221" i="72"/>
  <c r="AI221" i="69"/>
  <c r="U221" i="71"/>
  <c r="AI221" i="73"/>
  <c r="AI221" i="71"/>
  <c r="AX220" i="67"/>
  <c r="U221" i="73"/>
  <c r="AX220" i="70"/>
  <c r="U221" i="72"/>
  <c r="AX220" i="69"/>
  <c r="AX221" i="71"/>
  <c r="V220" i="70"/>
  <c r="AZ221" i="72"/>
  <c r="AZ221" i="69"/>
  <c r="F221" i="70"/>
  <c r="I206" i="70"/>
  <c r="J206" i="70" s="1"/>
  <c r="K206" i="70" s="1"/>
  <c r="L206" i="70" s="1"/>
  <c r="M206" i="70" s="1"/>
  <c r="F13" i="70" s="1"/>
  <c r="S221" i="72"/>
  <c r="F220" i="71"/>
  <c r="V220" i="73"/>
  <c r="T221" i="70"/>
  <c r="T221" i="72"/>
  <c r="V220" i="72"/>
  <c r="T221" i="69"/>
  <c r="AM221" i="71"/>
  <c r="AO221" i="71"/>
  <c r="AH221" i="67"/>
  <c r="AI222" i="67"/>
  <c r="AI222" i="69"/>
  <c r="S221" i="71"/>
  <c r="AK222" i="71"/>
  <c r="AO221" i="70"/>
  <c r="AO221" i="69"/>
  <c r="AK222" i="69"/>
  <c r="AK222" i="68"/>
  <c r="AK222" i="72"/>
  <c r="R220" i="71"/>
  <c r="R220" i="72"/>
  <c r="S221" i="68"/>
  <c r="R220" i="67"/>
  <c r="R220" i="69"/>
  <c r="R220" i="70"/>
  <c r="S221" i="69"/>
  <c r="R220" i="68"/>
  <c r="S221" i="70"/>
  <c r="R220" i="73"/>
  <c r="S221" i="73"/>
  <c r="S221" i="67"/>
  <c r="T221" i="67"/>
  <c r="AM221" i="72"/>
  <c r="T221" i="73"/>
  <c r="H220" i="68"/>
  <c r="AM221" i="67"/>
  <c r="AO221" i="73"/>
  <c r="AK222" i="67"/>
  <c r="V220" i="71"/>
  <c r="T221" i="71"/>
  <c r="AM221" i="70"/>
  <c r="AM221" i="69"/>
  <c r="T221" i="68"/>
  <c r="AM221" i="73"/>
  <c r="AM221" i="68"/>
  <c r="AO221" i="72"/>
  <c r="V220" i="69"/>
  <c r="AO221" i="67"/>
  <c r="AO222" i="69"/>
  <c r="I222" i="67"/>
  <c r="AZ221" i="68"/>
  <c r="I222" i="72"/>
  <c r="AO220" i="73"/>
  <c r="I222" i="73"/>
  <c r="AX221" i="68"/>
  <c r="AO220" i="72"/>
  <c r="AX221" i="73"/>
  <c r="AX221" i="67"/>
  <c r="AO220" i="70"/>
  <c r="AO220" i="69"/>
  <c r="AX221" i="72"/>
  <c r="AO220" i="67"/>
  <c r="AX221" i="70"/>
  <c r="AO220" i="68"/>
  <c r="G205" i="69"/>
  <c r="H205" i="69" s="1"/>
  <c r="I205" i="69" s="1"/>
  <c r="J205" i="69" s="1"/>
  <c r="K205" i="69" s="1"/>
  <c r="L205" i="69" s="1"/>
  <c r="M205" i="69" s="1"/>
  <c r="D13" i="69" s="1"/>
  <c r="E221" i="69"/>
  <c r="H220" i="72"/>
  <c r="F222" i="72"/>
  <c r="E221" i="71"/>
  <c r="O220" i="71"/>
  <c r="O220" i="67"/>
  <c r="AH221" i="71"/>
  <c r="AI221" i="67"/>
  <c r="O220" i="72"/>
  <c r="AH221" i="69"/>
  <c r="AH221" i="72"/>
  <c r="AO222" i="72"/>
  <c r="O220" i="68"/>
  <c r="AO222" i="73"/>
  <c r="O220" i="73"/>
  <c r="AH221" i="70"/>
  <c r="AO222" i="70"/>
  <c r="AH221" i="73"/>
  <c r="E221" i="73"/>
  <c r="E221" i="67"/>
  <c r="N205" i="75"/>
  <c r="O205" i="75" s="1"/>
  <c r="P205" i="75" s="1"/>
  <c r="Q205" i="75" s="1"/>
  <c r="R205" i="75" s="1"/>
  <c r="D14" i="75" s="1"/>
  <c r="BA221" i="71"/>
  <c r="AU222" i="70"/>
  <c r="AO222" i="67"/>
  <c r="AI222" i="68"/>
  <c r="AR221" i="71"/>
  <c r="AJ221" i="69"/>
  <c r="AN221" i="70"/>
  <c r="AR221" i="69"/>
  <c r="X222" i="69"/>
  <c r="U221" i="67"/>
  <c r="F206" i="69"/>
  <c r="G206" i="69" s="1"/>
  <c r="H206" i="69" s="1"/>
  <c r="I206" i="69" s="1"/>
  <c r="J206" i="69" s="1"/>
  <c r="K206" i="69" s="1"/>
  <c r="L206" i="69" s="1"/>
  <c r="M206" i="69" s="1"/>
  <c r="F13" i="69" s="1"/>
  <c r="F204" i="67"/>
  <c r="G204" i="67" s="1"/>
  <c r="H204" i="67" s="1"/>
  <c r="I204" i="67" s="1"/>
  <c r="J204" i="67" s="1"/>
  <c r="K204" i="67" s="1"/>
  <c r="L204" i="67" s="1"/>
  <c r="M204" i="67" s="1"/>
  <c r="B13" i="67" s="1"/>
  <c r="F220" i="67"/>
  <c r="AA221" i="73"/>
  <c r="H130" i="88"/>
  <c r="H132" i="88" s="1"/>
  <c r="H133" i="88" s="1"/>
  <c r="H190" i="88" s="1"/>
  <c r="I129" i="88"/>
  <c r="I131" i="88" s="1"/>
  <c r="U221" i="70"/>
  <c r="AQ221" i="67"/>
  <c r="Z220" i="67"/>
  <c r="AK222" i="73"/>
  <c r="R222" i="72"/>
  <c r="AO222" i="68"/>
  <c r="AZ221" i="70"/>
  <c r="AX220" i="73"/>
  <c r="AN221" i="67"/>
  <c r="W222" i="67"/>
  <c r="AF221" i="67"/>
  <c r="F210" i="88"/>
  <c r="F205" i="71"/>
  <c r="G205" i="71" s="1"/>
  <c r="H205" i="71" s="1"/>
  <c r="I205" i="71" s="1"/>
  <c r="J205" i="71" s="1"/>
  <c r="K205" i="71" s="1"/>
  <c r="L205" i="71" s="1"/>
  <c r="M205" i="71" s="1"/>
  <c r="D13" i="71" s="1"/>
  <c r="AF221" i="72"/>
  <c r="F206" i="75"/>
  <c r="G206" i="75" s="1"/>
  <c r="H206" i="75" s="1"/>
  <c r="I206" i="75" s="1"/>
  <c r="J206" i="75" s="1"/>
  <c r="K206" i="75" s="1"/>
  <c r="L206" i="75" s="1"/>
  <c r="M206" i="75" s="1"/>
  <c r="F13" i="75" s="1"/>
  <c r="AQ221" i="71"/>
  <c r="Z221" i="72"/>
  <c r="F206" i="71"/>
  <c r="G206" i="71" s="1"/>
  <c r="H206" i="71" s="1"/>
  <c r="I206" i="71" s="1"/>
  <c r="J206" i="71" s="1"/>
  <c r="K206" i="71" s="1"/>
  <c r="L206" i="71" s="1"/>
  <c r="M206" i="71" s="1"/>
  <c r="F13" i="71" s="1"/>
  <c r="Z221" i="68"/>
  <c r="AF221" i="73"/>
  <c r="AF221" i="70"/>
  <c r="AF221" i="69"/>
  <c r="F205" i="73"/>
  <c r="G205" i="73" s="1"/>
  <c r="H205" i="73" s="1"/>
  <c r="I205" i="73" s="1"/>
  <c r="J205" i="73" s="1"/>
  <c r="K205" i="73" s="1"/>
  <c r="L205" i="73" s="1"/>
  <c r="M205" i="73" s="1"/>
  <c r="D13" i="73" s="1"/>
  <c r="AN221" i="69"/>
  <c r="AN221" i="72"/>
  <c r="Z221" i="73"/>
  <c r="AF221" i="68"/>
  <c r="AN221" i="73"/>
  <c r="Z221" i="70"/>
  <c r="AN221" i="71"/>
  <c r="Z221" i="69"/>
  <c r="AF221" i="71"/>
  <c r="AX221" i="69"/>
  <c r="AZ221" i="67"/>
  <c r="Z221" i="67"/>
  <c r="AN221" i="68"/>
  <c r="G204" i="69"/>
  <c r="H204" i="69" s="1"/>
  <c r="I204" i="69" s="1"/>
  <c r="J204" i="69" s="1"/>
  <c r="K204" i="69" s="1"/>
  <c r="L204" i="69" s="1"/>
  <c r="M204" i="69" s="1"/>
  <c r="B13" i="69" s="1"/>
  <c r="F206" i="67"/>
  <c r="G206" i="67" s="1"/>
  <c r="H206" i="67" s="1"/>
  <c r="I206" i="67" s="1"/>
  <c r="J206" i="67" s="1"/>
  <c r="K206" i="67" s="1"/>
  <c r="L206" i="67" s="1"/>
  <c r="M206" i="67" s="1"/>
  <c r="F13" i="67" s="1"/>
  <c r="G135" i="88"/>
  <c r="I204" i="75"/>
  <c r="J204" i="75" s="1"/>
  <c r="K204" i="75" s="1"/>
  <c r="L204" i="75" s="1"/>
  <c r="M204" i="75" s="1"/>
  <c r="B13" i="75" s="1"/>
  <c r="AG221" i="73"/>
  <c r="AG221" i="71"/>
  <c r="AG221" i="69"/>
  <c r="AG221" i="72"/>
  <c r="AG221" i="70"/>
  <c r="AG221" i="68"/>
  <c r="AG221" i="67"/>
  <c r="V222" i="72"/>
  <c r="V222" i="71"/>
  <c r="V222" i="70"/>
  <c r="V222" i="69"/>
  <c r="V222" i="73"/>
  <c r="V222" i="67"/>
  <c r="V222" i="68"/>
  <c r="AG222" i="71"/>
  <c r="AG222" i="69"/>
  <c r="AG222" i="70"/>
  <c r="AG222" i="72"/>
  <c r="AG222" i="68"/>
  <c r="AG222" i="73"/>
  <c r="AG222" i="67"/>
  <c r="AT220" i="71"/>
  <c r="AT220" i="69"/>
  <c r="AT220" i="67"/>
  <c r="AT220" i="73"/>
  <c r="AT220" i="68"/>
  <c r="AT220" i="70"/>
  <c r="AT220" i="72"/>
  <c r="N220" i="68"/>
  <c r="N220" i="71"/>
  <c r="N220" i="73"/>
  <c r="N220" i="72"/>
  <c r="N220" i="69"/>
  <c r="N220" i="70"/>
  <c r="N220" i="67"/>
  <c r="AW220" i="71"/>
  <c r="AW220" i="67"/>
  <c r="AW220" i="72"/>
  <c r="AW220" i="68"/>
  <c r="AW220" i="73"/>
  <c r="AW220" i="69"/>
  <c r="AW220" i="70"/>
  <c r="K220" i="68"/>
  <c r="K220" i="71"/>
  <c r="K220" i="70"/>
  <c r="K220" i="69"/>
  <c r="K220" i="73"/>
  <c r="K220" i="72"/>
  <c r="K220" i="67"/>
  <c r="AS220" i="71"/>
  <c r="AS220" i="68"/>
  <c r="AS220" i="67"/>
  <c r="AS220" i="70"/>
  <c r="AS220" i="69"/>
  <c r="AS220" i="72"/>
  <c r="AS220" i="73"/>
  <c r="N221" i="72"/>
  <c r="N221" i="70"/>
  <c r="N221" i="71"/>
  <c r="N221" i="73"/>
  <c r="N221" i="67"/>
  <c r="N221" i="68"/>
  <c r="N221" i="69"/>
  <c r="AG220" i="69"/>
  <c r="AG220" i="73"/>
  <c r="AG220" i="70"/>
  <c r="AG220" i="71"/>
  <c r="AG220" i="72"/>
  <c r="AG220" i="68"/>
  <c r="AG220" i="67"/>
  <c r="L221" i="67"/>
  <c r="L221" i="73"/>
  <c r="L221" i="72"/>
  <c r="L221" i="70"/>
  <c r="L221" i="68"/>
  <c r="L221" i="71"/>
  <c r="L221" i="69"/>
  <c r="AT222" i="71"/>
  <c r="AT222" i="69"/>
  <c r="AT222" i="68"/>
  <c r="AT222" i="70"/>
  <c r="AT222" i="67"/>
  <c r="AT222" i="73"/>
  <c r="AT222" i="72"/>
  <c r="T220" i="67"/>
  <c r="T220" i="71"/>
  <c r="T220" i="68"/>
  <c r="T220" i="72"/>
  <c r="T220" i="73"/>
  <c r="T220" i="70"/>
  <c r="T220" i="69"/>
  <c r="AR222" i="71"/>
  <c r="AR222" i="69"/>
  <c r="AR222" i="67"/>
  <c r="AR222" i="72"/>
  <c r="AR222" i="70"/>
  <c r="AR222" i="73"/>
  <c r="AR222" i="68"/>
  <c r="AP222" i="71"/>
  <c r="AP222" i="72"/>
  <c r="AP222" i="70"/>
  <c r="AP222" i="69"/>
  <c r="AP222" i="68"/>
  <c r="AP222" i="73"/>
  <c r="AP222" i="67"/>
  <c r="AD220" i="70"/>
  <c r="AD220" i="68"/>
  <c r="AD220" i="72"/>
  <c r="AD220" i="71"/>
  <c r="AD220" i="69"/>
  <c r="AD220" i="73"/>
  <c r="AD220" i="67"/>
  <c r="AE222" i="73"/>
  <c r="AE222" i="71"/>
  <c r="AE222" i="70"/>
  <c r="AE222" i="69"/>
  <c r="AE222" i="72"/>
  <c r="AE222" i="67"/>
  <c r="AE222" i="68"/>
  <c r="Y222" i="73"/>
  <c r="Y222" i="69"/>
  <c r="Y222" i="72"/>
  <c r="Y222" i="70"/>
  <c r="Y222" i="71"/>
  <c r="Y222" i="67"/>
  <c r="Y222" i="68"/>
  <c r="AS222" i="71"/>
  <c r="AS222" i="69"/>
  <c r="AS222" i="67"/>
  <c r="AS222" i="68"/>
  <c r="AS222" i="72"/>
  <c r="AS222" i="70"/>
  <c r="AS222" i="73"/>
  <c r="AA220" i="68"/>
  <c r="AA220" i="72"/>
  <c r="AA220" i="71"/>
  <c r="AA220" i="70"/>
  <c r="AA220" i="73"/>
  <c r="AA220" i="69"/>
  <c r="AA220" i="67"/>
  <c r="AB220" i="73"/>
  <c r="AB220" i="67"/>
  <c r="AB220" i="72"/>
  <c r="AB220" i="69"/>
  <c r="AB220" i="70"/>
  <c r="AB220" i="71"/>
  <c r="AB220" i="68"/>
  <c r="AK220" i="71"/>
  <c r="AK220" i="73"/>
  <c r="AK220" i="70"/>
  <c r="AK220" i="67"/>
  <c r="AK220" i="68"/>
  <c r="AK220" i="72"/>
  <c r="AK220" i="69"/>
  <c r="J221" i="71"/>
  <c r="J221" i="69"/>
  <c r="J221" i="70"/>
  <c r="J221" i="73"/>
  <c r="J221" i="72"/>
  <c r="J221" i="67"/>
  <c r="J221" i="68"/>
  <c r="AD222" i="73"/>
  <c r="AD222" i="70"/>
  <c r="AD222" i="72"/>
  <c r="AD222" i="69"/>
  <c r="AD222" i="71"/>
  <c r="AD222" i="67"/>
  <c r="AD222" i="68"/>
  <c r="AQ222" i="71"/>
  <c r="AQ222" i="70"/>
  <c r="AQ222" i="69"/>
  <c r="AQ222" i="67"/>
  <c r="AQ222" i="68"/>
  <c r="AQ222" i="72"/>
  <c r="AQ222" i="73"/>
  <c r="AS221" i="71"/>
  <c r="AS221" i="67"/>
  <c r="AS221" i="73"/>
  <c r="AS221" i="69"/>
  <c r="AS221" i="68"/>
  <c r="AS221" i="70"/>
  <c r="AS221" i="72"/>
  <c r="E220" i="70"/>
  <c r="E220" i="69"/>
  <c r="E220" i="73"/>
  <c r="E220" i="67"/>
  <c r="E220" i="71"/>
  <c r="E220" i="68"/>
  <c r="E220" i="72"/>
  <c r="E204" i="63"/>
  <c r="I220" i="72"/>
  <c r="I220" i="71"/>
  <c r="I220" i="73"/>
  <c r="I220" i="68"/>
  <c r="I220" i="67"/>
  <c r="I220" i="70"/>
  <c r="I220" i="69"/>
  <c r="AZ220" i="71"/>
  <c r="AZ220" i="67"/>
  <c r="AZ220" i="73"/>
  <c r="AZ220" i="70"/>
  <c r="AZ220" i="68"/>
  <c r="AZ220" i="69"/>
  <c r="AZ220" i="72"/>
  <c r="AB222" i="67"/>
  <c r="AB222" i="72"/>
  <c r="AB222" i="69"/>
  <c r="AB222" i="73"/>
  <c r="AB222" i="71"/>
  <c r="AB222" i="70"/>
  <c r="AB222" i="68"/>
  <c r="AK221" i="71"/>
  <c r="AK221" i="70"/>
  <c r="AK221" i="67"/>
  <c r="AK221" i="69"/>
  <c r="AK221" i="73"/>
  <c r="AK221" i="68"/>
  <c r="AK221" i="72"/>
  <c r="AH222" i="71"/>
  <c r="AH222" i="69"/>
  <c r="AH222" i="72"/>
  <c r="AH222" i="70"/>
  <c r="AH222" i="73"/>
  <c r="AH222" i="68"/>
  <c r="AH222" i="67"/>
  <c r="H221" i="69"/>
  <c r="H221" i="71"/>
  <c r="H221" i="73"/>
  <c r="H221" i="72"/>
  <c r="H221" i="70"/>
  <c r="H221" i="68"/>
  <c r="H221" i="67"/>
  <c r="H222" i="73"/>
  <c r="H222" i="71"/>
  <c r="H222" i="69"/>
  <c r="H222" i="72"/>
  <c r="H222" i="70"/>
  <c r="H222" i="68"/>
  <c r="H222" i="67"/>
  <c r="U220" i="73"/>
  <c r="U220" i="68"/>
  <c r="U220" i="69"/>
  <c r="U220" i="70"/>
  <c r="U220" i="71"/>
  <c r="U220" i="72"/>
  <c r="U220" i="67"/>
  <c r="N222" i="68"/>
  <c r="N222" i="73"/>
  <c r="N222" i="69"/>
  <c r="N222" i="70"/>
  <c r="N222" i="72"/>
  <c r="N222" i="71"/>
  <c r="N222" i="67"/>
  <c r="X220" i="69"/>
  <c r="X220" i="71"/>
  <c r="X220" i="72"/>
  <c r="X220" i="73"/>
  <c r="X220" i="70"/>
  <c r="X220" i="67"/>
  <c r="X220" i="68"/>
  <c r="AZ222" i="71"/>
  <c r="AZ222" i="73"/>
  <c r="AZ222" i="67"/>
  <c r="AZ222" i="70"/>
  <c r="AZ222" i="68"/>
  <c r="AZ222" i="72"/>
  <c r="AZ222" i="69"/>
  <c r="AJ222" i="71"/>
  <c r="AJ222" i="68"/>
  <c r="AJ222" i="72"/>
  <c r="AJ222" i="67"/>
  <c r="AJ222" i="70"/>
  <c r="AJ222" i="69"/>
  <c r="AJ222" i="73"/>
  <c r="AU220" i="71"/>
  <c r="AU220" i="73"/>
  <c r="AU220" i="68"/>
  <c r="AU220" i="70"/>
  <c r="AU220" i="67"/>
  <c r="AU220" i="69"/>
  <c r="AU220" i="72"/>
  <c r="M220" i="69"/>
  <c r="M220" i="73"/>
  <c r="M220" i="70"/>
  <c r="M220" i="72"/>
  <c r="M220" i="71"/>
  <c r="M220" i="68"/>
  <c r="M220" i="67"/>
  <c r="AV221" i="71"/>
  <c r="AV221" i="72"/>
  <c r="AV221" i="70"/>
  <c r="AV221" i="69"/>
  <c r="AV221" i="68"/>
  <c r="AV221" i="73"/>
  <c r="AV221" i="67"/>
  <c r="AR220" i="71"/>
  <c r="AR220" i="70"/>
  <c r="AR220" i="72"/>
  <c r="AR220" i="67"/>
  <c r="AR220" i="73"/>
  <c r="AR220" i="68"/>
  <c r="AR220" i="69"/>
  <c r="AA222" i="72"/>
  <c r="AA222" i="69"/>
  <c r="AA222" i="73"/>
  <c r="AA222" i="71"/>
  <c r="AA222" i="68"/>
  <c r="AA222" i="67"/>
  <c r="AA222" i="70"/>
  <c r="AP220" i="71"/>
  <c r="AP220" i="73"/>
  <c r="AP220" i="72"/>
  <c r="AP220" i="70"/>
  <c r="AP220" i="69"/>
  <c r="AP220" i="68"/>
  <c r="AP220" i="67"/>
  <c r="E225" i="75"/>
  <c r="E225" i="69"/>
  <c r="E225" i="70"/>
  <c r="E225" i="68"/>
  <c r="E225" i="71"/>
  <c r="E225" i="73"/>
  <c r="E225" i="72"/>
  <c r="E225" i="67"/>
  <c r="AL220" i="71"/>
  <c r="AL220" i="67"/>
  <c r="AL220" i="68"/>
  <c r="AL220" i="69"/>
  <c r="AL220" i="70"/>
  <c r="AL220" i="73"/>
  <c r="AL220" i="72"/>
  <c r="AB221" i="67"/>
  <c r="AB221" i="73"/>
  <c r="AB221" i="70"/>
  <c r="AB221" i="71"/>
  <c r="AB221" i="69"/>
  <c r="AB221" i="72"/>
  <c r="AB221" i="68"/>
  <c r="BB220" i="71"/>
  <c r="BB220" i="70"/>
  <c r="BB220" i="68"/>
  <c r="BB220" i="67"/>
  <c r="BB220" i="73"/>
  <c r="BB220" i="72"/>
  <c r="BB220" i="69"/>
  <c r="AJ220" i="71"/>
  <c r="AJ220" i="70"/>
  <c r="AJ220" i="68"/>
  <c r="AJ220" i="69"/>
  <c r="AJ220" i="67"/>
  <c r="AJ220" i="73"/>
  <c r="AJ220" i="72"/>
  <c r="J220" i="72"/>
  <c r="J220" i="71"/>
  <c r="J220" i="67"/>
  <c r="J220" i="69"/>
  <c r="J220" i="73"/>
  <c r="J220" i="70"/>
  <c r="J220" i="68"/>
  <c r="AC221" i="68"/>
  <c r="AC221" i="70"/>
  <c r="AC221" i="72"/>
  <c r="AC221" i="71"/>
  <c r="AC221" i="69"/>
  <c r="AC221" i="67"/>
  <c r="AC221" i="73"/>
  <c r="L220" i="67"/>
  <c r="L220" i="73"/>
  <c r="L220" i="72"/>
  <c r="L220" i="70"/>
  <c r="L220" i="71"/>
  <c r="L220" i="69"/>
  <c r="L220" i="68"/>
  <c r="AI220" i="68"/>
  <c r="AI220" i="71"/>
  <c r="AI220" i="72"/>
  <c r="AI220" i="69"/>
  <c r="AI220" i="70"/>
  <c r="AI220" i="73"/>
  <c r="AI220" i="67"/>
  <c r="S222" i="70"/>
  <c r="S222" i="69"/>
  <c r="S222" i="73"/>
  <c r="S222" i="72"/>
  <c r="S222" i="71"/>
  <c r="S222" i="68"/>
  <c r="S222" i="67"/>
  <c r="AY220" i="71"/>
  <c r="AY220" i="69"/>
  <c r="AY220" i="68"/>
  <c r="AY220" i="70"/>
  <c r="AY220" i="67"/>
  <c r="AY220" i="72"/>
  <c r="AY220" i="73"/>
  <c r="M221" i="69"/>
  <c r="M221" i="68"/>
  <c r="M221" i="70"/>
  <c r="M221" i="73"/>
  <c r="M221" i="72"/>
  <c r="M221" i="71"/>
  <c r="M221" i="67"/>
  <c r="AW222" i="71"/>
  <c r="AW222" i="72"/>
  <c r="AW222" i="68"/>
  <c r="AW222" i="67"/>
  <c r="AW222" i="69"/>
  <c r="AW222" i="70"/>
  <c r="AW222" i="73"/>
  <c r="AE220" i="67"/>
  <c r="AE220" i="71"/>
  <c r="AE220" i="70"/>
  <c r="AE220" i="69"/>
  <c r="AE220" i="73"/>
  <c r="AE220" i="72"/>
  <c r="AE220" i="68"/>
  <c r="U222" i="69"/>
  <c r="U222" i="73"/>
  <c r="U222" i="70"/>
  <c r="U222" i="72"/>
  <c r="U222" i="71"/>
  <c r="U222" i="68"/>
  <c r="U222" i="67"/>
  <c r="AL221" i="71"/>
  <c r="AL221" i="70"/>
  <c r="AL221" i="68"/>
  <c r="AL221" i="73"/>
  <c r="AL221" i="69"/>
  <c r="AL221" i="67"/>
  <c r="AL221" i="72"/>
  <c r="AV222" i="71"/>
  <c r="AV222" i="72"/>
  <c r="AV222" i="70"/>
  <c r="AV222" i="69"/>
  <c r="AV222" i="73"/>
  <c r="AV222" i="67"/>
  <c r="AV222" i="68"/>
  <c r="AQ220" i="71"/>
  <c r="AQ220" i="69"/>
  <c r="AQ220" i="68"/>
  <c r="AQ220" i="73"/>
  <c r="AQ220" i="70"/>
  <c r="AQ220" i="67"/>
  <c r="AQ220" i="72"/>
  <c r="BB221" i="71"/>
  <c r="BB221" i="67"/>
  <c r="BB221" i="68"/>
  <c r="BB221" i="73"/>
  <c r="BB221" i="72"/>
  <c r="BB221" i="69"/>
  <c r="BB221" i="70"/>
  <c r="X221" i="70"/>
  <c r="X221" i="72"/>
  <c r="X221" i="71"/>
  <c r="X221" i="68"/>
  <c r="X221" i="73"/>
  <c r="X221" i="67"/>
  <c r="X221" i="69"/>
  <c r="I221" i="70"/>
  <c r="I221" i="69"/>
  <c r="I221" i="72"/>
  <c r="I221" i="68"/>
  <c r="I221" i="71"/>
  <c r="I221" i="67"/>
  <c r="I221" i="73"/>
  <c r="BA222" i="71"/>
  <c r="BA222" i="67"/>
  <c r="BA222" i="70"/>
  <c r="BA222" i="73"/>
  <c r="BA222" i="72"/>
  <c r="BA222" i="69"/>
  <c r="BA222" i="68"/>
  <c r="BA220" i="71"/>
  <c r="BA220" i="73"/>
  <c r="BA220" i="68"/>
  <c r="BA220" i="69"/>
  <c r="BA220" i="67"/>
  <c r="BA220" i="72"/>
  <c r="BA220" i="70"/>
  <c r="AY222" i="71"/>
  <c r="AY222" i="70"/>
  <c r="AY222" i="68"/>
  <c r="AY222" i="69"/>
  <c r="AY222" i="73"/>
  <c r="AY222" i="72"/>
  <c r="AY222" i="67"/>
  <c r="P220" i="71"/>
  <c r="P220" i="69"/>
  <c r="P220" i="72"/>
  <c r="P220" i="70"/>
  <c r="P220" i="73"/>
  <c r="P220" i="68"/>
  <c r="P220" i="67"/>
  <c r="AE221" i="67"/>
  <c r="AE221" i="72"/>
  <c r="AE221" i="70"/>
  <c r="AE221" i="69"/>
  <c r="AE221" i="68"/>
  <c r="AE221" i="71"/>
  <c r="AE221" i="73"/>
  <c r="AL222" i="71"/>
  <c r="AL222" i="67"/>
  <c r="AL222" i="70"/>
  <c r="AL222" i="68"/>
  <c r="AL222" i="72"/>
  <c r="AL222" i="69"/>
  <c r="AL222" i="73"/>
  <c r="AV220" i="71"/>
  <c r="AV220" i="73"/>
  <c r="AV220" i="69"/>
  <c r="AV220" i="72"/>
  <c r="AV220" i="67"/>
  <c r="AV220" i="70"/>
  <c r="AV220" i="68"/>
  <c r="BB222" i="71"/>
  <c r="BB222" i="70"/>
  <c r="BB222" i="73"/>
  <c r="BB222" i="72"/>
  <c r="BB222" i="68"/>
  <c r="BB222" i="67"/>
  <c r="BB222" i="69"/>
  <c r="R221" i="67"/>
  <c r="R221" i="71"/>
  <c r="R221" i="72"/>
  <c r="R221" i="70"/>
  <c r="R221" i="73"/>
  <c r="R221" i="69"/>
  <c r="R221" i="68"/>
  <c r="J222" i="71"/>
  <c r="J222" i="69"/>
  <c r="J222" i="70"/>
  <c r="J222" i="72"/>
  <c r="J222" i="73"/>
  <c r="J222" i="68"/>
  <c r="J222" i="67"/>
  <c r="AC220" i="69"/>
  <c r="AC220" i="73"/>
  <c r="AC220" i="72"/>
  <c r="AC220" i="70"/>
  <c r="AC220" i="71"/>
  <c r="AC220" i="68"/>
  <c r="AC220" i="67"/>
  <c r="AH220" i="69"/>
  <c r="AH220" i="71"/>
  <c r="AH220" i="67"/>
  <c r="AH220" i="73"/>
  <c r="AH220" i="72"/>
  <c r="AH220" i="68"/>
  <c r="AH220" i="70"/>
  <c r="E222" i="69"/>
  <c r="E222" i="73"/>
  <c r="E222" i="70"/>
  <c r="E222" i="72"/>
  <c r="E222" i="68"/>
  <c r="E222" i="67"/>
  <c r="E222" i="71"/>
  <c r="E206" i="63"/>
  <c r="E226" i="88" s="1"/>
  <c r="G221" i="73"/>
  <c r="G221" i="69"/>
  <c r="G221" i="70"/>
  <c r="G221" i="71"/>
  <c r="G221" i="72"/>
  <c r="G221" i="68"/>
  <c r="G221" i="67"/>
  <c r="G220" i="72"/>
  <c r="G220" i="69"/>
  <c r="G220" i="73"/>
  <c r="G220" i="71"/>
  <c r="G220" i="70"/>
  <c r="G220" i="68"/>
  <c r="G220" i="67"/>
  <c r="P221" i="73"/>
  <c r="P221" i="69"/>
  <c r="P221" i="68"/>
  <c r="P221" i="70"/>
  <c r="P221" i="72"/>
  <c r="P221" i="71"/>
  <c r="P221" i="67"/>
  <c r="F205" i="63"/>
  <c r="G205" i="63" s="1"/>
  <c r="E220" i="88"/>
  <c r="E204" i="88"/>
  <c r="E221" i="88"/>
  <c r="E205" i="88"/>
  <c r="E222" i="88"/>
  <c r="I11" i="2" a="1"/>
  <c r="P11" i="2" a="1"/>
  <c r="P12" i="2" a="1"/>
  <c r="I12" i="2" a="1"/>
  <c r="W11" i="2" a="1"/>
  <c r="W12" i="2" a="1"/>
  <c r="P12" i="2" l="1"/>
  <c r="I12" i="2"/>
  <c r="W12" i="2"/>
  <c r="W11" i="2"/>
  <c r="P11" i="2"/>
  <c r="I11" i="2"/>
  <c r="N204" i="72"/>
  <c r="O204" i="72" s="1"/>
  <c r="P204" i="72" s="1"/>
  <c r="Q204" i="72" s="1"/>
  <c r="R204" i="72" s="1"/>
  <c r="B14" i="72" s="1"/>
  <c r="G202" i="88"/>
  <c r="G222" i="88" s="1"/>
  <c r="G201" i="88"/>
  <c r="G221" i="88" s="1"/>
  <c r="G200" i="88"/>
  <c r="G220" i="88" s="1"/>
  <c r="N204" i="67"/>
  <c r="O204" i="67" s="1"/>
  <c r="P204" i="67" s="1"/>
  <c r="Q204" i="67" s="1"/>
  <c r="R204" i="67" s="1"/>
  <c r="B14" i="67" s="1"/>
  <c r="F206" i="88"/>
  <c r="N206" i="75"/>
  <c r="O206" i="75" s="1"/>
  <c r="P206" i="75" s="1"/>
  <c r="Q206" i="75" s="1"/>
  <c r="R206" i="75" s="1"/>
  <c r="F14" i="75" s="1"/>
  <c r="N206" i="72"/>
  <c r="O206" i="72" s="1"/>
  <c r="P206" i="72" s="1"/>
  <c r="Q206" i="72" s="1"/>
  <c r="R206" i="72" s="1"/>
  <c r="F14" i="72" s="1"/>
  <c r="N206" i="71"/>
  <c r="O206" i="71" s="1"/>
  <c r="P206" i="71" s="1"/>
  <c r="Q206" i="71" s="1"/>
  <c r="R206" i="71" s="1"/>
  <c r="F14" i="71" s="1"/>
  <c r="N205" i="70"/>
  <c r="O205" i="70" s="1"/>
  <c r="P205" i="70" s="1"/>
  <c r="Q205" i="70" s="1"/>
  <c r="R205" i="70" s="1"/>
  <c r="D14" i="70" s="1"/>
  <c r="N204" i="73"/>
  <c r="O204" i="73" s="1"/>
  <c r="P204" i="73" s="1"/>
  <c r="Q204" i="73" s="1"/>
  <c r="R204" i="73" s="1"/>
  <c r="B14" i="73" s="1"/>
  <c r="N205" i="68"/>
  <c r="O205" i="68" s="1"/>
  <c r="P205" i="68" s="1"/>
  <c r="Q205" i="68" s="1"/>
  <c r="R205" i="68" s="1"/>
  <c r="D14" i="68" s="1"/>
  <c r="N204" i="69"/>
  <c r="O204" i="69" s="1"/>
  <c r="P204" i="69" s="1"/>
  <c r="Q204" i="69" s="1"/>
  <c r="R204" i="69" s="1"/>
  <c r="B14" i="69" s="1"/>
  <c r="N206" i="67"/>
  <c r="O206" i="67" s="1"/>
  <c r="P206" i="67" s="1"/>
  <c r="Q206" i="67" s="1"/>
  <c r="R206" i="67" s="1"/>
  <c r="F14" i="67" s="1"/>
  <c r="N205" i="72"/>
  <c r="O205" i="72" s="1"/>
  <c r="P205" i="72" s="1"/>
  <c r="Q205" i="72" s="1"/>
  <c r="R205" i="72" s="1"/>
  <c r="D14" i="72" s="1"/>
  <c r="N205" i="71"/>
  <c r="O205" i="71" s="1"/>
  <c r="P205" i="71" s="1"/>
  <c r="Q205" i="71" s="1"/>
  <c r="R205" i="71" s="1"/>
  <c r="D14" i="71" s="1"/>
  <c r="N206" i="69"/>
  <c r="O206" i="69" s="1"/>
  <c r="P206" i="69" s="1"/>
  <c r="Q206" i="69" s="1"/>
  <c r="R206" i="69" s="1"/>
  <c r="F14" i="69" s="1"/>
  <c r="N206" i="68"/>
  <c r="O206" i="68" s="1"/>
  <c r="P206" i="68" s="1"/>
  <c r="Q206" i="68" s="1"/>
  <c r="R206" i="68" s="1"/>
  <c r="F14" i="68" s="1"/>
  <c r="N205" i="69"/>
  <c r="O205" i="69" s="1"/>
  <c r="P205" i="69" s="1"/>
  <c r="Q205" i="69" s="1"/>
  <c r="R205" i="69" s="1"/>
  <c r="D14" i="69" s="1"/>
  <c r="N205" i="67"/>
  <c r="O205" i="67" s="1"/>
  <c r="P205" i="67" s="1"/>
  <c r="Q205" i="67" s="1"/>
  <c r="R205" i="67" s="1"/>
  <c r="D14" i="67" s="1"/>
  <c r="N205" i="73"/>
  <c r="O205" i="73" s="1"/>
  <c r="P205" i="73" s="1"/>
  <c r="Q205" i="73" s="1"/>
  <c r="R205" i="73" s="1"/>
  <c r="D14" i="73" s="1"/>
  <c r="J129" i="88"/>
  <c r="J131" i="88" s="1"/>
  <c r="I130" i="88"/>
  <c r="I132" i="88" s="1"/>
  <c r="I133" i="88" s="1"/>
  <c r="I190" i="88" s="1"/>
  <c r="S205" i="75"/>
  <c r="T205" i="75" s="1"/>
  <c r="U205" i="75" s="1"/>
  <c r="V205" i="75" s="1"/>
  <c r="W205" i="75" s="1"/>
  <c r="D15" i="75" s="1"/>
  <c r="N204" i="75"/>
  <c r="O204" i="75" s="1"/>
  <c r="P204" i="75" s="1"/>
  <c r="Q204" i="75" s="1"/>
  <c r="R204" i="75" s="1"/>
  <c r="B14" i="75" s="1"/>
  <c r="N204" i="70"/>
  <c r="O204" i="70" s="1"/>
  <c r="P204" i="70" s="1"/>
  <c r="Q204" i="70" s="1"/>
  <c r="R204" i="70" s="1"/>
  <c r="B14" i="70" s="1"/>
  <c r="G210" i="88"/>
  <c r="N204" i="71"/>
  <c r="O204" i="71" s="1"/>
  <c r="P204" i="71" s="1"/>
  <c r="Q204" i="71" s="1"/>
  <c r="R204" i="71" s="1"/>
  <c r="B14" i="71" s="1"/>
  <c r="N204" i="68"/>
  <c r="O204" i="68" s="1"/>
  <c r="P204" i="68" s="1"/>
  <c r="Q204" i="68" s="1"/>
  <c r="R204" i="68" s="1"/>
  <c r="B14" i="68" s="1"/>
  <c r="H135" i="88"/>
  <c r="N206" i="73"/>
  <c r="O206" i="73" s="1"/>
  <c r="P206" i="73" s="1"/>
  <c r="Q206" i="73" s="1"/>
  <c r="R206" i="73" s="1"/>
  <c r="F14" i="73" s="1"/>
  <c r="N206" i="70"/>
  <c r="O206" i="70" s="1"/>
  <c r="P206" i="70" s="1"/>
  <c r="Q206" i="70" s="1"/>
  <c r="R206" i="70" s="1"/>
  <c r="F14" i="70" s="1"/>
  <c r="H205" i="63"/>
  <c r="G225" i="67"/>
  <c r="G225" i="71"/>
  <c r="G225" i="70"/>
  <c r="G225" i="72"/>
  <c r="G225" i="75"/>
  <c r="G225" i="68"/>
  <c r="G225" i="69"/>
  <c r="G225" i="73"/>
  <c r="E226" i="69"/>
  <c r="E226" i="70"/>
  <c r="E226" i="67"/>
  <c r="E226" i="72"/>
  <c r="E226" i="73"/>
  <c r="E226" i="68"/>
  <c r="E226" i="71"/>
  <c r="E226" i="75"/>
  <c r="F206" i="63"/>
  <c r="E224" i="68"/>
  <c r="E224" i="75"/>
  <c r="E224" i="69"/>
  <c r="E224" i="67"/>
  <c r="E224" i="71"/>
  <c r="E224" i="73"/>
  <c r="E224" i="72"/>
  <c r="E224" i="70"/>
  <c r="F204" i="63"/>
  <c r="F225" i="72"/>
  <c r="F225" i="71"/>
  <c r="F225" i="75"/>
  <c r="F225" i="70"/>
  <c r="F225" i="67"/>
  <c r="F225" i="69"/>
  <c r="F225" i="68"/>
  <c r="F225" i="73"/>
  <c r="F205" i="88"/>
  <c r="E225" i="88"/>
  <c r="F204" i="88"/>
  <c r="E224" i="88"/>
  <c r="X12" i="2" a="1"/>
  <c r="Q11" i="2" a="1"/>
  <c r="X11" i="2" a="1"/>
  <c r="Q12" i="2" a="1"/>
  <c r="J11" i="2" a="1"/>
  <c r="J12" i="2" a="1"/>
  <c r="X12" i="2" l="1"/>
  <c r="J12" i="2"/>
  <c r="Q12" i="2"/>
  <c r="J11" i="2"/>
  <c r="Q11" i="2"/>
  <c r="X11" i="2"/>
  <c r="S204" i="72"/>
  <c r="T204" i="72" s="1"/>
  <c r="U204" i="72" s="1"/>
  <c r="V204" i="72" s="1"/>
  <c r="W204" i="72" s="1"/>
  <c r="B15" i="72" s="1"/>
  <c r="S204" i="67"/>
  <c r="T204" i="67" s="1"/>
  <c r="U204" i="67" s="1"/>
  <c r="V204" i="67" s="1"/>
  <c r="W204" i="67" s="1"/>
  <c r="B15" i="67" s="1"/>
  <c r="F226" i="88"/>
  <c r="H201" i="88"/>
  <c r="H221" i="88" s="1"/>
  <c r="H200" i="88"/>
  <c r="H220" i="88" s="1"/>
  <c r="H202" i="88"/>
  <c r="H222" i="88" s="1"/>
  <c r="G206" i="88"/>
  <c r="S206" i="73"/>
  <c r="T206" i="73" s="1"/>
  <c r="U206" i="73" s="1"/>
  <c r="V206" i="73" s="1"/>
  <c r="W206" i="73" s="1"/>
  <c r="F15" i="73" s="1"/>
  <c r="S206" i="67"/>
  <c r="T206" i="67" s="1"/>
  <c r="U206" i="67" s="1"/>
  <c r="V206" i="67" s="1"/>
  <c r="W206" i="67" s="1"/>
  <c r="F15" i="67" s="1"/>
  <c r="S206" i="72"/>
  <c r="T206" i="72" s="1"/>
  <c r="U206" i="72" s="1"/>
  <c r="V206" i="72" s="1"/>
  <c r="W206" i="72" s="1"/>
  <c r="F15" i="72" s="1"/>
  <c r="I135" i="88"/>
  <c r="S206" i="68"/>
  <c r="T206" i="68" s="1"/>
  <c r="U206" i="68" s="1"/>
  <c r="V206" i="68" s="1"/>
  <c r="W206" i="68" s="1"/>
  <c r="F15" i="68" s="1"/>
  <c r="S204" i="73"/>
  <c r="T204" i="73" s="1"/>
  <c r="U204" i="73" s="1"/>
  <c r="V204" i="73" s="1"/>
  <c r="W204" i="73" s="1"/>
  <c r="B15" i="73" s="1"/>
  <c r="H210" i="88"/>
  <c r="K129" i="88"/>
  <c r="K131" i="88" s="1"/>
  <c r="J130" i="88"/>
  <c r="J132" i="88" s="1"/>
  <c r="J133" i="88" s="1"/>
  <c r="J190" i="88" s="1"/>
  <c r="S206" i="69"/>
  <c r="T206" i="69" s="1"/>
  <c r="U206" i="69" s="1"/>
  <c r="V206" i="69" s="1"/>
  <c r="W206" i="69" s="1"/>
  <c r="F15" i="69" s="1"/>
  <c r="S205" i="70"/>
  <c r="T205" i="70" s="1"/>
  <c r="U205" i="70" s="1"/>
  <c r="V205" i="70" s="1"/>
  <c r="W205" i="70" s="1"/>
  <c r="D15" i="70" s="1"/>
  <c r="S206" i="75"/>
  <c r="T206" i="75" s="1"/>
  <c r="U206" i="75" s="1"/>
  <c r="V206" i="75" s="1"/>
  <c r="W206" i="75" s="1"/>
  <c r="F15" i="75" s="1"/>
  <c r="S205" i="73"/>
  <c r="T205" i="73" s="1"/>
  <c r="U205" i="73" s="1"/>
  <c r="V205" i="73" s="1"/>
  <c r="W205" i="73" s="1"/>
  <c r="D15" i="73" s="1"/>
  <c r="S204" i="68"/>
  <c r="T204" i="68" s="1"/>
  <c r="U204" i="68" s="1"/>
  <c r="V204" i="68" s="1"/>
  <c r="W204" i="68" s="1"/>
  <c r="B15" i="68" s="1"/>
  <c r="S204" i="70"/>
  <c r="T204" i="70" s="1"/>
  <c r="U204" i="70" s="1"/>
  <c r="V204" i="70" s="1"/>
  <c r="W204" i="70" s="1"/>
  <c r="B15" i="70" s="1"/>
  <c r="S205" i="71"/>
  <c r="T205" i="71" s="1"/>
  <c r="U205" i="71" s="1"/>
  <c r="V205" i="71" s="1"/>
  <c r="W205" i="71" s="1"/>
  <c r="D15" i="71" s="1"/>
  <c r="S204" i="69"/>
  <c r="T204" i="69" s="1"/>
  <c r="U204" i="69" s="1"/>
  <c r="V204" i="69" s="1"/>
  <c r="W204" i="69" s="1"/>
  <c r="B15" i="69" s="1"/>
  <c r="S205" i="67"/>
  <c r="T205" i="67" s="1"/>
  <c r="U205" i="67" s="1"/>
  <c r="V205" i="67" s="1"/>
  <c r="W205" i="67" s="1"/>
  <c r="D15" i="67" s="1"/>
  <c r="S206" i="70"/>
  <c r="T206" i="70" s="1"/>
  <c r="U206" i="70" s="1"/>
  <c r="V206" i="70" s="1"/>
  <c r="W206" i="70" s="1"/>
  <c r="F15" i="70" s="1"/>
  <c r="S204" i="71"/>
  <c r="T204" i="71" s="1"/>
  <c r="U204" i="71" s="1"/>
  <c r="V204" i="71" s="1"/>
  <c r="W204" i="71" s="1"/>
  <c r="B15" i="71" s="1"/>
  <c r="S204" i="75"/>
  <c r="T204" i="75" s="1"/>
  <c r="U204" i="75" s="1"/>
  <c r="V204" i="75" s="1"/>
  <c r="W204" i="75" s="1"/>
  <c r="B15" i="75" s="1"/>
  <c r="S205" i="72"/>
  <c r="T205" i="72" s="1"/>
  <c r="U205" i="72" s="1"/>
  <c r="V205" i="72" s="1"/>
  <c r="W205" i="72" s="1"/>
  <c r="D15" i="72" s="1"/>
  <c r="S205" i="68"/>
  <c r="T205" i="68" s="1"/>
  <c r="U205" i="68" s="1"/>
  <c r="V205" i="68" s="1"/>
  <c r="W205" i="68" s="1"/>
  <c r="D15" i="68" s="1"/>
  <c r="S206" i="71"/>
  <c r="T206" i="71" s="1"/>
  <c r="U206" i="71" s="1"/>
  <c r="V206" i="71" s="1"/>
  <c r="W206" i="71" s="1"/>
  <c r="F15" i="71" s="1"/>
  <c r="X205" i="75"/>
  <c r="Y205" i="75" s="1"/>
  <c r="Z205" i="75" s="1"/>
  <c r="AA205" i="75" s="1"/>
  <c r="AB205" i="75" s="1"/>
  <c r="D16" i="75" s="1"/>
  <c r="S205" i="69"/>
  <c r="T205" i="69" s="1"/>
  <c r="U205" i="69" s="1"/>
  <c r="V205" i="69" s="1"/>
  <c r="W205" i="69" s="1"/>
  <c r="D15" i="69" s="1"/>
  <c r="F226" i="67"/>
  <c r="F226" i="72"/>
  <c r="F226" i="69"/>
  <c r="F226" i="73"/>
  <c r="F226" i="75"/>
  <c r="F226" i="68"/>
  <c r="F226" i="71"/>
  <c r="F226" i="70"/>
  <c r="G206" i="63"/>
  <c r="F224" i="68"/>
  <c r="F224" i="72"/>
  <c r="F224" i="73"/>
  <c r="F224" i="71"/>
  <c r="F224" i="67"/>
  <c r="F224" i="75"/>
  <c r="F224" i="69"/>
  <c r="F224" i="70"/>
  <c r="G204" i="63"/>
  <c r="I205" i="63"/>
  <c r="H225" i="67"/>
  <c r="H225" i="71"/>
  <c r="H225" i="75"/>
  <c r="H225" i="72"/>
  <c r="H225" i="70"/>
  <c r="H225" i="69"/>
  <c r="H225" i="73"/>
  <c r="H225" i="68"/>
  <c r="G205" i="88"/>
  <c r="F225" i="88"/>
  <c r="G204" i="88"/>
  <c r="F224" i="88"/>
  <c r="K12" i="2" a="1"/>
  <c r="K11" i="2" a="1"/>
  <c r="R12" i="2" a="1"/>
  <c r="Y12" i="2" a="1"/>
  <c r="Y11" i="2" a="1"/>
  <c r="R11" i="2" a="1"/>
  <c r="X204" i="72" l="1"/>
  <c r="Y204" i="72" s="1"/>
  <c r="Z204" i="72" s="1"/>
  <c r="AA204" i="72" s="1"/>
  <c r="AB204" i="72" s="1"/>
  <c r="B16" i="72" s="1"/>
  <c r="R12" i="2"/>
  <c r="K12" i="2"/>
  <c r="Y12" i="2"/>
  <c r="K11" i="2"/>
  <c r="Y11" i="2"/>
  <c r="R11" i="2"/>
  <c r="X204" i="67"/>
  <c r="Y204" i="67" s="1"/>
  <c r="Z204" i="67" s="1"/>
  <c r="AA204" i="67" s="1"/>
  <c r="AB204" i="67" s="1"/>
  <c r="B16" i="67" s="1"/>
  <c r="G226" i="88"/>
  <c r="I201" i="88"/>
  <c r="I221" i="88" s="1"/>
  <c r="I200" i="88"/>
  <c r="I220" i="88" s="1"/>
  <c r="I202" i="88"/>
  <c r="I222" i="88" s="1"/>
  <c r="H206" i="88"/>
  <c r="X205" i="70"/>
  <c r="Y205" i="70" s="1"/>
  <c r="Z205" i="70" s="1"/>
  <c r="AA205" i="70" s="1"/>
  <c r="AB205" i="70" s="1"/>
  <c r="D16" i="70" s="1"/>
  <c r="I210" i="88"/>
  <c r="X204" i="75"/>
  <c r="Y204" i="75" s="1"/>
  <c r="Z204" i="75" s="1"/>
  <c r="AA204" i="75" s="1"/>
  <c r="AB204" i="75" s="1"/>
  <c r="B16" i="75" s="1"/>
  <c r="X204" i="70"/>
  <c r="Y204" i="70" s="1"/>
  <c r="Z204" i="70" s="1"/>
  <c r="AA204" i="70" s="1"/>
  <c r="AB204" i="70" s="1"/>
  <c r="B16" i="70" s="1"/>
  <c r="X206" i="71"/>
  <c r="Y206" i="71" s="1"/>
  <c r="Z206" i="71" s="1"/>
  <c r="AA206" i="71" s="1"/>
  <c r="AB206" i="71" s="1"/>
  <c r="F16" i="71" s="1"/>
  <c r="X204" i="71"/>
  <c r="Y204" i="71" s="1"/>
  <c r="Z204" i="71" s="1"/>
  <c r="AA204" i="71" s="1"/>
  <c r="AB204" i="71" s="1"/>
  <c r="B16" i="71" s="1"/>
  <c r="AC204" i="72"/>
  <c r="AD204" i="72" s="1"/>
  <c r="AE204" i="72" s="1"/>
  <c r="AF204" i="72" s="1"/>
  <c r="AG204" i="72" s="1"/>
  <c r="AH204" i="72" s="1"/>
  <c r="AI204" i="72" s="1"/>
  <c r="AJ204" i="72" s="1"/>
  <c r="AK204" i="72" s="1"/>
  <c r="AL204" i="72" s="1"/>
  <c r="B17" i="72" s="1"/>
  <c r="X204" i="68"/>
  <c r="Y204" i="68" s="1"/>
  <c r="Z204" i="68" s="1"/>
  <c r="AA204" i="68" s="1"/>
  <c r="AB204" i="68" s="1"/>
  <c r="B16" i="68" s="1"/>
  <c r="X206" i="72"/>
  <c r="Y206" i="72" s="1"/>
  <c r="Z206" i="72" s="1"/>
  <c r="AA206" i="72" s="1"/>
  <c r="AB206" i="72" s="1"/>
  <c r="F16" i="72" s="1"/>
  <c r="X205" i="68"/>
  <c r="Y205" i="68" s="1"/>
  <c r="Z205" i="68" s="1"/>
  <c r="AA205" i="68" s="1"/>
  <c r="AB205" i="68" s="1"/>
  <c r="D16" i="68" s="1"/>
  <c r="X206" i="70"/>
  <c r="Y206" i="70" s="1"/>
  <c r="Z206" i="70" s="1"/>
  <c r="AA206" i="70" s="1"/>
  <c r="AB206" i="70" s="1"/>
  <c r="F16" i="70" s="1"/>
  <c r="X204" i="69"/>
  <c r="Y204" i="69" s="1"/>
  <c r="Z204" i="69" s="1"/>
  <c r="AA204" i="69" s="1"/>
  <c r="AB204" i="69" s="1"/>
  <c r="B16" i="69" s="1"/>
  <c r="X205" i="73"/>
  <c r="Y205" i="73" s="1"/>
  <c r="Z205" i="73" s="1"/>
  <c r="AA205" i="73" s="1"/>
  <c r="AB205" i="73" s="1"/>
  <c r="D16" i="73" s="1"/>
  <c r="X206" i="69"/>
  <c r="Y206" i="69" s="1"/>
  <c r="Z206" i="69" s="1"/>
  <c r="AA206" i="69" s="1"/>
  <c r="AB206" i="69" s="1"/>
  <c r="F16" i="69" s="1"/>
  <c r="X204" i="73"/>
  <c r="Y204" i="73" s="1"/>
  <c r="Z204" i="73" s="1"/>
  <c r="AA204" i="73" s="1"/>
  <c r="AB204" i="73" s="1"/>
  <c r="B16" i="73" s="1"/>
  <c r="X206" i="67"/>
  <c r="Y206" i="67" s="1"/>
  <c r="Z206" i="67" s="1"/>
  <c r="AA206" i="67" s="1"/>
  <c r="AB206" i="67" s="1"/>
  <c r="F16" i="67" s="1"/>
  <c r="AC205" i="75"/>
  <c r="AD205" i="75" s="1"/>
  <c r="AE205" i="75" s="1"/>
  <c r="AF205" i="75" s="1"/>
  <c r="AG205" i="75" s="1"/>
  <c r="AH205" i="75" s="1"/>
  <c r="AI205" i="75" s="1"/>
  <c r="AJ205" i="75" s="1"/>
  <c r="AK205" i="75" s="1"/>
  <c r="AL205" i="75" s="1"/>
  <c r="D17" i="75" s="1"/>
  <c r="X205" i="72"/>
  <c r="Y205" i="72" s="1"/>
  <c r="Z205" i="72" s="1"/>
  <c r="AA205" i="72" s="1"/>
  <c r="AB205" i="72" s="1"/>
  <c r="D16" i="72" s="1"/>
  <c r="X205" i="67"/>
  <c r="Y205" i="67" s="1"/>
  <c r="Z205" i="67" s="1"/>
  <c r="AA205" i="67" s="1"/>
  <c r="AB205" i="67" s="1"/>
  <c r="D16" i="67" s="1"/>
  <c r="X205" i="71"/>
  <c r="Y205" i="71" s="1"/>
  <c r="Z205" i="71" s="1"/>
  <c r="AA205" i="71" s="1"/>
  <c r="AB205" i="71" s="1"/>
  <c r="D16" i="71" s="1"/>
  <c r="X206" i="75"/>
  <c r="Y206" i="75" s="1"/>
  <c r="Z206" i="75" s="1"/>
  <c r="AA206" i="75" s="1"/>
  <c r="AB206" i="75" s="1"/>
  <c r="F16" i="75" s="1"/>
  <c r="J135" i="88"/>
  <c r="X206" i="68"/>
  <c r="Y206" i="68" s="1"/>
  <c r="Z206" i="68" s="1"/>
  <c r="AA206" i="68" s="1"/>
  <c r="AB206" i="68" s="1"/>
  <c r="F16" i="68" s="1"/>
  <c r="X206" i="73"/>
  <c r="Y206" i="73" s="1"/>
  <c r="Z206" i="73" s="1"/>
  <c r="AA206" i="73" s="1"/>
  <c r="AB206" i="73" s="1"/>
  <c r="F16" i="73" s="1"/>
  <c r="X205" i="69"/>
  <c r="Y205" i="69" s="1"/>
  <c r="Z205" i="69" s="1"/>
  <c r="AA205" i="69" s="1"/>
  <c r="AB205" i="69" s="1"/>
  <c r="D16" i="69" s="1"/>
  <c r="K130" i="88"/>
  <c r="K132" i="88" s="1"/>
  <c r="K133" i="88" s="1"/>
  <c r="K190" i="88" s="1"/>
  <c r="L129" i="88"/>
  <c r="L131" i="88" s="1"/>
  <c r="J205" i="63"/>
  <c r="I225" i="67"/>
  <c r="I225" i="71"/>
  <c r="I225" i="72"/>
  <c r="I225" i="70"/>
  <c r="I225" i="75"/>
  <c r="I225" i="73"/>
  <c r="I225" i="69"/>
  <c r="I225" i="68"/>
  <c r="H204" i="63"/>
  <c r="G224" i="71"/>
  <c r="G224" i="72"/>
  <c r="G224" i="68"/>
  <c r="G224" i="67"/>
  <c r="G224" i="73"/>
  <c r="G224" i="75"/>
  <c r="G224" i="69"/>
  <c r="G224" i="70"/>
  <c r="H206" i="63"/>
  <c r="G226" i="75"/>
  <c r="G226" i="73"/>
  <c r="G226" i="72"/>
  <c r="G226" i="71"/>
  <c r="G226" i="67"/>
  <c r="G226" i="68"/>
  <c r="G226" i="69"/>
  <c r="G226" i="70"/>
  <c r="H204" i="88"/>
  <c r="G224" i="88"/>
  <c r="H205" i="88"/>
  <c r="G225" i="88"/>
  <c r="S11" i="2" a="1"/>
  <c r="Z12" i="2" a="1"/>
  <c r="L12" i="2" a="1"/>
  <c r="L11" i="2" a="1"/>
  <c r="Z11" i="2" a="1"/>
  <c r="S12" i="2" a="1"/>
  <c r="L12" i="2" l="1"/>
  <c r="Z12" i="2"/>
  <c r="S12" i="2"/>
  <c r="S11" i="2"/>
  <c r="L11" i="2"/>
  <c r="Z11" i="2"/>
  <c r="AC204" i="67"/>
  <c r="AD204" i="67" s="1"/>
  <c r="AE204" i="67" s="1"/>
  <c r="AF204" i="67" s="1"/>
  <c r="AG204" i="67" s="1"/>
  <c r="AH204" i="67" s="1"/>
  <c r="AI204" i="67" s="1"/>
  <c r="AJ204" i="67" s="1"/>
  <c r="AK204" i="67" s="1"/>
  <c r="AL204" i="67" s="1"/>
  <c r="B17" i="67" s="1"/>
  <c r="H226" i="88"/>
  <c r="J200" i="88"/>
  <c r="J220" i="88" s="1"/>
  <c r="J201" i="88"/>
  <c r="J221" i="88" s="1"/>
  <c r="J202" i="88"/>
  <c r="J222" i="88" s="1"/>
  <c r="I206" i="88"/>
  <c r="AC206" i="73"/>
  <c r="AD206" i="73" s="1"/>
  <c r="AE206" i="73" s="1"/>
  <c r="AF206" i="73" s="1"/>
  <c r="AG206" i="73" s="1"/>
  <c r="AH206" i="73" s="1"/>
  <c r="AI206" i="73" s="1"/>
  <c r="AJ206" i="73" s="1"/>
  <c r="AK206" i="73" s="1"/>
  <c r="AL206" i="73" s="1"/>
  <c r="F17" i="73" s="1"/>
  <c r="AC204" i="69"/>
  <c r="AD204" i="69" s="1"/>
  <c r="AE204" i="69" s="1"/>
  <c r="AF204" i="69" s="1"/>
  <c r="AG204" i="69" s="1"/>
  <c r="AH204" i="69" s="1"/>
  <c r="AI204" i="69" s="1"/>
  <c r="AJ204" i="69" s="1"/>
  <c r="AK204" i="69" s="1"/>
  <c r="AL204" i="69" s="1"/>
  <c r="B17" i="69" s="1"/>
  <c r="AC206" i="71"/>
  <c r="AD206" i="71" s="1"/>
  <c r="AE206" i="71" s="1"/>
  <c r="AF206" i="71" s="1"/>
  <c r="AG206" i="71" s="1"/>
  <c r="AH206" i="71" s="1"/>
  <c r="AI206" i="71" s="1"/>
  <c r="AJ206" i="71" s="1"/>
  <c r="AK206" i="71" s="1"/>
  <c r="AL206" i="71" s="1"/>
  <c r="F17" i="71" s="1"/>
  <c r="AC206" i="68"/>
  <c r="AD206" i="68" s="1"/>
  <c r="AE206" i="68" s="1"/>
  <c r="AF206" i="68" s="1"/>
  <c r="AG206" i="68" s="1"/>
  <c r="AH206" i="68" s="1"/>
  <c r="AI206" i="68" s="1"/>
  <c r="AJ206" i="68" s="1"/>
  <c r="AK206" i="68" s="1"/>
  <c r="AL206" i="68" s="1"/>
  <c r="F17" i="68" s="1"/>
  <c r="AC205" i="67"/>
  <c r="AD205" i="67" s="1"/>
  <c r="AE205" i="67" s="1"/>
  <c r="AF205" i="67" s="1"/>
  <c r="AG205" i="67" s="1"/>
  <c r="AH205" i="67" s="1"/>
  <c r="AI205" i="67" s="1"/>
  <c r="AJ205" i="67" s="1"/>
  <c r="AK205" i="67" s="1"/>
  <c r="AL205" i="67" s="1"/>
  <c r="D17" i="67" s="1"/>
  <c r="AC204" i="73"/>
  <c r="AD204" i="73" s="1"/>
  <c r="AE204" i="73" s="1"/>
  <c r="AF204" i="73" s="1"/>
  <c r="AG204" i="73" s="1"/>
  <c r="AH204" i="73" s="1"/>
  <c r="AI204" i="73" s="1"/>
  <c r="AJ204" i="73" s="1"/>
  <c r="AK204" i="73" s="1"/>
  <c r="AL204" i="73" s="1"/>
  <c r="B17" i="73" s="1"/>
  <c r="AC206" i="70"/>
  <c r="AD206" i="70" s="1"/>
  <c r="AE206" i="70" s="1"/>
  <c r="AF206" i="70" s="1"/>
  <c r="AG206" i="70" s="1"/>
  <c r="AH206" i="70" s="1"/>
  <c r="AI206" i="70" s="1"/>
  <c r="AJ206" i="70" s="1"/>
  <c r="AK206" i="70" s="1"/>
  <c r="AL206" i="70" s="1"/>
  <c r="F17" i="70" s="1"/>
  <c r="AC204" i="68"/>
  <c r="AD204" i="68" s="1"/>
  <c r="AE204" i="68" s="1"/>
  <c r="AF204" i="68" s="1"/>
  <c r="AG204" i="68" s="1"/>
  <c r="AH204" i="68" s="1"/>
  <c r="AI204" i="68" s="1"/>
  <c r="AJ204" i="68" s="1"/>
  <c r="AK204" i="68" s="1"/>
  <c r="AL204" i="68" s="1"/>
  <c r="B17" i="68" s="1"/>
  <c r="AC204" i="70"/>
  <c r="AD204" i="70" s="1"/>
  <c r="AE204" i="70" s="1"/>
  <c r="AF204" i="70" s="1"/>
  <c r="AG204" i="70" s="1"/>
  <c r="AH204" i="70" s="1"/>
  <c r="AI204" i="70" s="1"/>
  <c r="AJ204" i="70" s="1"/>
  <c r="AK204" i="70" s="1"/>
  <c r="AL204" i="70" s="1"/>
  <c r="B17" i="70" s="1"/>
  <c r="AC205" i="70"/>
  <c r="AD205" i="70" s="1"/>
  <c r="AE205" i="70" s="1"/>
  <c r="AF205" i="70" s="1"/>
  <c r="AG205" i="70" s="1"/>
  <c r="AH205" i="70" s="1"/>
  <c r="AI205" i="70" s="1"/>
  <c r="AJ205" i="70" s="1"/>
  <c r="AK205" i="70" s="1"/>
  <c r="AL205" i="70" s="1"/>
  <c r="D17" i="70" s="1"/>
  <c r="AC205" i="71"/>
  <c r="AD205" i="71" s="1"/>
  <c r="AE205" i="71" s="1"/>
  <c r="AF205" i="71" s="1"/>
  <c r="AG205" i="71" s="1"/>
  <c r="AH205" i="71" s="1"/>
  <c r="AI205" i="71" s="1"/>
  <c r="AJ205" i="71" s="1"/>
  <c r="AK205" i="71" s="1"/>
  <c r="AL205" i="71" s="1"/>
  <c r="D17" i="71" s="1"/>
  <c r="AC206" i="67"/>
  <c r="AD206" i="67" s="1"/>
  <c r="AE206" i="67" s="1"/>
  <c r="AF206" i="67" s="1"/>
  <c r="AG206" i="67" s="1"/>
  <c r="AH206" i="67" s="1"/>
  <c r="AI206" i="67" s="1"/>
  <c r="AJ206" i="67" s="1"/>
  <c r="AK206" i="67" s="1"/>
  <c r="AL206" i="67" s="1"/>
  <c r="F17" i="67" s="1"/>
  <c r="L130" i="88"/>
  <c r="L132" i="88" s="1"/>
  <c r="L133" i="88" s="1"/>
  <c r="L190" i="88" s="1"/>
  <c r="M129" i="88"/>
  <c r="M131" i="88" s="1"/>
  <c r="J210" i="88"/>
  <c r="AC205" i="72"/>
  <c r="AD205" i="72" s="1"/>
  <c r="AE205" i="72" s="1"/>
  <c r="AF205" i="72" s="1"/>
  <c r="AG205" i="72" s="1"/>
  <c r="AH205" i="72" s="1"/>
  <c r="AI205" i="72" s="1"/>
  <c r="AJ205" i="72" s="1"/>
  <c r="AK205" i="72" s="1"/>
  <c r="AL205" i="72" s="1"/>
  <c r="D17" i="72" s="1"/>
  <c r="AC206" i="69"/>
  <c r="AD206" i="69" s="1"/>
  <c r="AE206" i="69" s="1"/>
  <c r="AF206" i="69" s="1"/>
  <c r="AG206" i="69" s="1"/>
  <c r="AH206" i="69" s="1"/>
  <c r="AI206" i="69" s="1"/>
  <c r="AJ206" i="69" s="1"/>
  <c r="AK206" i="69" s="1"/>
  <c r="AL206" i="69" s="1"/>
  <c r="F17" i="69" s="1"/>
  <c r="AC205" i="68"/>
  <c r="AD205" i="68" s="1"/>
  <c r="AE205" i="68" s="1"/>
  <c r="AF205" i="68" s="1"/>
  <c r="AG205" i="68" s="1"/>
  <c r="AH205" i="68" s="1"/>
  <c r="AI205" i="68" s="1"/>
  <c r="AJ205" i="68" s="1"/>
  <c r="AK205" i="68" s="1"/>
  <c r="AL205" i="68" s="1"/>
  <c r="D17" i="68" s="1"/>
  <c r="AM204" i="72"/>
  <c r="AN204" i="72" s="1"/>
  <c r="AO204" i="72" s="1"/>
  <c r="AP204" i="72" s="1"/>
  <c r="AQ204" i="72" s="1"/>
  <c r="AR204" i="72" s="1"/>
  <c r="AS204" i="72" s="1"/>
  <c r="AT204" i="72" s="1"/>
  <c r="AU204" i="72" s="1"/>
  <c r="AV204" i="72" s="1"/>
  <c r="B18" i="72" s="1"/>
  <c r="AC204" i="75"/>
  <c r="AD204" i="75" s="1"/>
  <c r="AE204" i="75" s="1"/>
  <c r="AF204" i="75" s="1"/>
  <c r="AG204" i="75" s="1"/>
  <c r="AH204" i="75" s="1"/>
  <c r="AI204" i="75" s="1"/>
  <c r="AJ204" i="75" s="1"/>
  <c r="AK204" i="75" s="1"/>
  <c r="AL204" i="75" s="1"/>
  <c r="B17" i="75" s="1"/>
  <c r="K135" i="88"/>
  <c r="AC205" i="69"/>
  <c r="AD205" i="69" s="1"/>
  <c r="AE205" i="69" s="1"/>
  <c r="AF205" i="69" s="1"/>
  <c r="AG205" i="69" s="1"/>
  <c r="AH205" i="69" s="1"/>
  <c r="AI205" i="69" s="1"/>
  <c r="AJ205" i="69" s="1"/>
  <c r="AK205" i="69" s="1"/>
  <c r="AL205" i="69" s="1"/>
  <c r="D17" i="69" s="1"/>
  <c r="AC206" i="75"/>
  <c r="AD206" i="75" s="1"/>
  <c r="AE206" i="75" s="1"/>
  <c r="AF206" i="75" s="1"/>
  <c r="AG206" i="75" s="1"/>
  <c r="AH206" i="75" s="1"/>
  <c r="AI206" i="75" s="1"/>
  <c r="AJ206" i="75" s="1"/>
  <c r="AK206" i="75" s="1"/>
  <c r="AL206" i="75" s="1"/>
  <c r="F17" i="75" s="1"/>
  <c r="AM205" i="75"/>
  <c r="AN205" i="75" s="1"/>
  <c r="AO205" i="75" s="1"/>
  <c r="AP205" i="75" s="1"/>
  <c r="AQ205" i="75" s="1"/>
  <c r="AR205" i="75" s="1"/>
  <c r="AS205" i="75" s="1"/>
  <c r="AT205" i="75" s="1"/>
  <c r="AU205" i="75" s="1"/>
  <c r="AV205" i="75" s="1"/>
  <c r="D18" i="75" s="1"/>
  <c r="AC205" i="73"/>
  <c r="AD205" i="73" s="1"/>
  <c r="AE205" i="73" s="1"/>
  <c r="AF205" i="73" s="1"/>
  <c r="AG205" i="73" s="1"/>
  <c r="AH205" i="73" s="1"/>
  <c r="AI205" i="73" s="1"/>
  <c r="AJ205" i="73" s="1"/>
  <c r="AK205" i="73" s="1"/>
  <c r="AL205" i="73" s="1"/>
  <c r="D17" i="73" s="1"/>
  <c r="AC206" i="72"/>
  <c r="AD206" i="72" s="1"/>
  <c r="AE206" i="72" s="1"/>
  <c r="AF206" i="72" s="1"/>
  <c r="AG206" i="72" s="1"/>
  <c r="AH206" i="72" s="1"/>
  <c r="AI206" i="72" s="1"/>
  <c r="AJ206" i="72" s="1"/>
  <c r="AK206" i="72" s="1"/>
  <c r="AL206" i="72" s="1"/>
  <c r="F17" i="72" s="1"/>
  <c r="AC204" i="71"/>
  <c r="AD204" i="71" s="1"/>
  <c r="AE204" i="71" s="1"/>
  <c r="AF204" i="71" s="1"/>
  <c r="AG204" i="71" s="1"/>
  <c r="AH204" i="71" s="1"/>
  <c r="AI204" i="71" s="1"/>
  <c r="AJ204" i="71" s="1"/>
  <c r="AK204" i="71" s="1"/>
  <c r="AL204" i="71" s="1"/>
  <c r="B17" i="71" s="1"/>
  <c r="I206" i="63"/>
  <c r="H226" i="72"/>
  <c r="H226" i="67"/>
  <c r="H226" i="68"/>
  <c r="H226" i="71"/>
  <c r="H226" i="75"/>
  <c r="H226" i="73"/>
  <c r="H226" i="69"/>
  <c r="H226" i="70"/>
  <c r="I204" i="63"/>
  <c r="H224" i="71"/>
  <c r="H224" i="73"/>
  <c r="H224" i="72"/>
  <c r="H224" i="67"/>
  <c r="H224" i="68"/>
  <c r="H224" i="69"/>
  <c r="H224" i="75"/>
  <c r="H224" i="70"/>
  <c r="K205" i="63"/>
  <c r="J225" i="67"/>
  <c r="J225" i="71"/>
  <c r="J225" i="72"/>
  <c r="J225" i="75"/>
  <c r="J225" i="70"/>
  <c r="J225" i="68"/>
  <c r="J225" i="73"/>
  <c r="J225" i="69"/>
  <c r="I205" i="88"/>
  <c r="H225" i="88"/>
  <c r="I204" i="88"/>
  <c r="H224" i="88"/>
  <c r="M12" i="2" a="1"/>
  <c r="AA12" i="2" a="1"/>
  <c r="T12" i="2" a="1"/>
  <c r="T11" i="2" a="1"/>
  <c r="AA11" i="2" a="1"/>
  <c r="M11" i="2" a="1"/>
  <c r="AA12" i="2" l="1"/>
  <c r="M12" i="2"/>
  <c r="T12" i="2"/>
  <c r="T11" i="2"/>
  <c r="AA11" i="2"/>
  <c r="M11" i="2"/>
  <c r="AM204" i="67"/>
  <c r="AN204" i="67" s="1"/>
  <c r="AO204" i="67" s="1"/>
  <c r="AP204" i="67" s="1"/>
  <c r="AQ204" i="67" s="1"/>
  <c r="AR204" i="67" s="1"/>
  <c r="AS204" i="67" s="1"/>
  <c r="AT204" i="67" s="1"/>
  <c r="AU204" i="67" s="1"/>
  <c r="AV204" i="67" s="1"/>
  <c r="B18" i="67" s="1"/>
  <c r="K200" i="88"/>
  <c r="K220" i="88" s="1"/>
  <c r="K202" i="88"/>
  <c r="K222" i="88" s="1"/>
  <c r="K201" i="88"/>
  <c r="K221" i="88" s="1"/>
  <c r="I226" i="88"/>
  <c r="J206" i="88"/>
  <c r="AW204" i="72"/>
  <c r="AX204" i="72" s="1"/>
  <c r="AY204" i="72" s="1"/>
  <c r="AZ204" i="72" s="1"/>
  <c r="BA204" i="72" s="1"/>
  <c r="BB204" i="72" s="1"/>
  <c r="AM205" i="68"/>
  <c r="AN205" i="68" s="1"/>
  <c r="AO205" i="68" s="1"/>
  <c r="AP205" i="68" s="1"/>
  <c r="AQ205" i="68" s="1"/>
  <c r="AR205" i="68" s="1"/>
  <c r="AS205" i="68" s="1"/>
  <c r="AT205" i="68" s="1"/>
  <c r="AU205" i="68" s="1"/>
  <c r="AV205" i="68" s="1"/>
  <c r="D18" i="68" s="1"/>
  <c r="AM205" i="71"/>
  <c r="AN205" i="71" s="1"/>
  <c r="AO205" i="71" s="1"/>
  <c r="AP205" i="71" s="1"/>
  <c r="AQ205" i="71" s="1"/>
  <c r="AR205" i="71" s="1"/>
  <c r="AS205" i="71" s="1"/>
  <c r="AT205" i="71" s="1"/>
  <c r="AU205" i="71" s="1"/>
  <c r="AV205" i="71" s="1"/>
  <c r="D18" i="71" s="1"/>
  <c r="AM206" i="70"/>
  <c r="AN206" i="70" s="1"/>
  <c r="AO206" i="70" s="1"/>
  <c r="AP206" i="70" s="1"/>
  <c r="AQ206" i="70" s="1"/>
  <c r="AR206" i="70" s="1"/>
  <c r="AS206" i="70" s="1"/>
  <c r="AT206" i="70" s="1"/>
  <c r="AU206" i="70" s="1"/>
  <c r="AV206" i="70" s="1"/>
  <c r="F18" i="70" s="1"/>
  <c r="AM206" i="71"/>
  <c r="AN206" i="71" s="1"/>
  <c r="AO206" i="71" s="1"/>
  <c r="AP206" i="71" s="1"/>
  <c r="AQ206" i="71" s="1"/>
  <c r="AR206" i="71" s="1"/>
  <c r="AS206" i="71" s="1"/>
  <c r="AT206" i="71" s="1"/>
  <c r="AU206" i="71" s="1"/>
  <c r="AV206" i="71" s="1"/>
  <c r="F18" i="71" s="1"/>
  <c r="AM206" i="68"/>
  <c r="AN206" i="68" s="1"/>
  <c r="AO206" i="68" s="1"/>
  <c r="AP206" i="68" s="1"/>
  <c r="AQ206" i="68" s="1"/>
  <c r="AR206" i="68" s="1"/>
  <c r="AS206" i="68" s="1"/>
  <c r="AT206" i="68" s="1"/>
  <c r="AU206" i="68" s="1"/>
  <c r="AV206" i="68" s="1"/>
  <c r="F18" i="68" s="1"/>
  <c r="AM206" i="67"/>
  <c r="AN206" i="67" s="1"/>
  <c r="AO206" i="67" s="1"/>
  <c r="AP206" i="67" s="1"/>
  <c r="AQ206" i="67" s="1"/>
  <c r="AR206" i="67" s="1"/>
  <c r="AS206" i="67" s="1"/>
  <c r="AT206" i="67" s="1"/>
  <c r="AU206" i="67" s="1"/>
  <c r="AV206" i="67" s="1"/>
  <c r="F18" i="67" s="1"/>
  <c r="K210" i="88"/>
  <c r="AW205" i="75"/>
  <c r="AX205" i="75" s="1"/>
  <c r="AY205" i="75" s="1"/>
  <c r="AZ205" i="75" s="1"/>
  <c r="BA205" i="75" s="1"/>
  <c r="BB205" i="75" s="1"/>
  <c r="AM206" i="69"/>
  <c r="AN206" i="69" s="1"/>
  <c r="AO206" i="69" s="1"/>
  <c r="AP206" i="69" s="1"/>
  <c r="AQ206" i="69" s="1"/>
  <c r="AR206" i="69" s="1"/>
  <c r="AS206" i="69" s="1"/>
  <c r="AT206" i="69" s="1"/>
  <c r="AU206" i="69" s="1"/>
  <c r="AV206" i="69" s="1"/>
  <c r="F18" i="69" s="1"/>
  <c r="N129" i="88"/>
  <c r="N131" i="88" s="1"/>
  <c r="M130" i="88"/>
  <c r="M132" i="88" s="1"/>
  <c r="M133" i="88" s="1"/>
  <c r="M190" i="88" s="1"/>
  <c r="AM205" i="70"/>
  <c r="AN205" i="70" s="1"/>
  <c r="AO205" i="70" s="1"/>
  <c r="AP205" i="70" s="1"/>
  <c r="AQ205" i="70" s="1"/>
  <c r="AR205" i="70" s="1"/>
  <c r="AS205" i="70" s="1"/>
  <c r="AT205" i="70" s="1"/>
  <c r="AU205" i="70" s="1"/>
  <c r="AV205" i="70" s="1"/>
  <c r="D18" i="70" s="1"/>
  <c r="AM204" i="73"/>
  <c r="AN204" i="73" s="1"/>
  <c r="AO204" i="73" s="1"/>
  <c r="AP204" i="73" s="1"/>
  <c r="AQ204" i="73" s="1"/>
  <c r="AR204" i="73" s="1"/>
  <c r="AS204" i="73" s="1"/>
  <c r="AT204" i="73" s="1"/>
  <c r="AU204" i="73" s="1"/>
  <c r="AV204" i="73" s="1"/>
  <c r="B18" i="73" s="1"/>
  <c r="AM204" i="69"/>
  <c r="AN204" i="69" s="1"/>
  <c r="AO204" i="69" s="1"/>
  <c r="AP204" i="69" s="1"/>
  <c r="AQ204" i="69" s="1"/>
  <c r="AR204" i="69" s="1"/>
  <c r="AS204" i="69" s="1"/>
  <c r="AT204" i="69" s="1"/>
  <c r="AU204" i="69" s="1"/>
  <c r="AV204" i="69" s="1"/>
  <c r="B18" i="69" s="1"/>
  <c r="L135" i="88"/>
  <c r="AM206" i="72"/>
  <c r="AN206" i="72" s="1"/>
  <c r="AO206" i="72" s="1"/>
  <c r="AP206" i="72" s="1"/>
  <c r="AQ206" i="72" s="1"/>
  <c r="AR206" i="72" s="1"/>
  <c r="AS206" i="72" s="1"/>
  <c r="AT206" i="72" s="1"/>
  <c r="AU206" i="72" s="1"/>
  <c r="AV206" i="72" s="1"/>
  <c r="F18" i="72" s="1"/>
  <c r="AM205" i="69"/>
  <c r="AN205" i="69" s="1"/>
  <c r="AO205" i="69" s="1"/>
  <c r="AP205" i="69" s="1"/>
  <c r="AQ205" i="69" s="1"/>
  <c r="AR205" i="69" s="1"/>
  <c r="AS205" i="69" s="1"/>
  <c r="AT205" i="69" s="1"/>
  <c r="AU205" i="69" s="1"/>
  <c r="AV205" i="69" s="1"/>
  <c r="D18" i="69" s="1"/>
  <c r="AM206" i="75"/>
  <c r="AN206" i="75" s="1"/>
  <c r="AO206" i="75" s="1"/>
  <c r="AP206" i="75" s="1"/>
  <c r="AQ206" i="75" s="1"/>
  <c r="AR206" i="75" s="1"/>
  <c r="AS206" i="75" s="1"/>
  <c r="AT206" i="75" s="1"/>
  <c r="AU206" i="75" s="1"/>
  <c r="AV206" i="75" s="1"/>
  <c r="F18" i="75" s="1"/>
  <c r="AM205" i="72"/>
  <c r="AN205" i="72" s="1"/>
  <c r="AO205" i="72" s="1"/>
  <c r="AP205" i="72" s="1"/>
  <c r="AQ205" i="72" s="1"/>
  <c r="AR205" i="72" s="1"/>
  <c r="AS205" i="72" s="1"/>
  <c r="AT205" i="72" s="1"/>
  <c r="AU205" i="72" s="1"/>
  <c r="AV205" i="72" s="1"/>
  <c r="D18" i="72" s="1"/>
  <c r="AM204" i="70"/>
  <c r="AN204" i="70" s="1"/>
  <c r="AO204" i="70" s="1"/>
  <c r="AP204" i="70" s="1"/>
  <c r="AQ204" i="70" s="1"/>
  <c r="AR204" i="70" s="1"/>
  <c r="AS204" i="70" s="1"/>
  <c r="AT204" i="70" s="1"/>
  <c r="AU204" i="70" s="1"/>
  <c r="AV204" i="70" s="1"/>
  <c r="B18" i="70" s="1"/>
  <c r="AM205" i="67"/>
  <c r="AN205" i="67" s="1"/>
  <c r="AO205" i="67" s="1"/>
  <c r="AP205" i="67" s="1"/>
  <c r="AQ205" i="67" s="1"/>
  <c r="AR205" i="67" s="1"/>
  <c r="AS205" i="67" s="1"/>
  <c r="AT205" i="67" s="1"/>
  <c r="AU205" i="67" s="1"/>
  <c r="AV205" i="67" s="1"/>
  <c r="D18" i="67" s="1"/>
  <c r="AM206" i="73"/>
  <c r="AN206" i="73" s="1"/>
  <c r="AO206" i="73" s="1"/>
  <c r="AP206" i="73" s="1"/>
  <c r="AQ206" i="73" s="1"/>
  <c r="AR206" i="73" s="1"/>
  <c r="AS206" i="73" s="1"/>
  <c r="AT206" i="73" s="1"/>
  <c r="AU206" i="73" s="1"/>
  <c r="AV206" i="73" s="1"/>
  <c r="F18" i="73" s="1"/>
  <c r="AM204" i="68"/>
  <c r="AN204" i="68" s="1"/>
  <c r="AO204" i="68" s="1"/>
  <c r="AP204" i="68" s="1"/>
  <c r="AQ204" i="68" s="1"/>
  <c r="AR204" i="68" s="1"/>
  <c r="AS204" i="68" s="1"/>
  <c r="AT204" i="68" s="1"/>
  <c r="AU204" i="68" s="1"/>
  <c r="AV204" i="68" s="1"/>
  <c r="B18" i="68" s="1"/>
  <c r="AM205" i="73"/>
  <c r="AN205" i="73" s="1"/>
  <c r="AO205" i="73" s="1"/>
  <c r="AP205" i="73" s="1"/>
  <c r="AQ205" i="73" s="1"/>
  <c r="AR205" i="73" s="1"/>
  <c r="AS205" i="73" s="1"/>
  <c r="AT205" i="73" s="1"/>
  <c r="AU205" i="73" s="1"/>
  <c r="AV205" i="73" s="1"/>
  <c r="D18" i="73" s="1"/>
  <c r="AM204" i="71"/>
  <c r="AN204" i="71" s="1"/>
  <c r="AO204" i="71" s="1"/>
  <c r="AP204" i="71" s="1"/>
  <c r="AQ204" i="71" s="1"/>
  <c r="AR204" i="71" s="1"/>
  <c r="AS204" i="71" s="1"/>
  <c r="AT204" i="71" s="1"/>
  <c r="AU204" i="71" s="1"/>
  <c r="AV204" i="71" s="1"/>
  <c r="B18" i="71" s="1"/>
  <c r="AM204" i="75"/>
  <c r="AN204" i="75" s="1"/>
  <c r="AO204" i="75" s="1"/>
  <c r="AP204" i="75" s="1"/>
  <c r="AQ204" i="75" s="1"/>
  <c r="AR204" i="75" s="1"/>
  <c r="AS204" i="75" s="1"/>
  <c r="AT204" i="75" s="1"/>
  <c r="AU204" i="75" s="1"/>
  <c r="AV204" i="75" s="1"/>
  <c r="B18" i="75" s="1"/>
  <c r="L205" i="63"/>
  <c r="K225" i="67"/>
  <c r="K225" i="71"/>
  <c r="K225" i="75"/>
  <c r="K225" i="70"/>
  <c r="K225" i="72"/>
  <c r="K225" i="68"/>
  <c r="K225" i="73"/>
  <c r="K225" i="69"/>
  <c r="J204" i="63"/>
  <c r="I224" i="71"/>
  <c r="I224" i="73"/>
  <c r="I224" i="68"/>
  <c r="I224" i="67"/>
  <c r="I224" i="72"/>
  <c r="I224" i="70"/>
  <c r="I224" i="69"/>
  <c r="I224" i="75"/>
  <c r="J206" i="63"/>
  <c r="I226" i="68"/>
  <c r="I226" i="67"/>
  <c r="I226" i="71"/>
  <c r="I226" i="72"/>
  <c r="I226" i="69"/>
  <c r="I226" i="73"/>
  <c r="I226" i="75"/>
  <c r="I226" i="70"/>
  <c r="J204" i="88"/>
  <c r="I224" i="88"/>
  <c r="J205" i="88"/>
  <c r="I225" i="88"/>
  <c r="AB12" i="2" a="1"/>
  <c r="U11" i="2" a="1"/>
  <c r="U12" i="2" a="1"/>
  <c r="N12" i="2" a="1"/>
  <c r="N11" i="2" a="1"/>
  <c r="AB11" i="2" a="1"/>
  <c r="U12" i="2" l="1"/>
  <c r="AB12" i="2"/>
  <c r="N12" i="2"/>
  <c r="AB11" i="2"/>
  <c r="N11" i="2"/>
  <c r="U11" i="2"/>
  <c r="AW204" i="67"/>
  <c r="AX204" i="67" s="1"/>
  <c r="AY204" i="67" s="1"/>
  <c r="AZ204" i="67" s="1"/>
  <c r="BA204" i="67" s="1"/>
  <c r="BB204" i="67" s="1"/>
  <c r="J226" i="88"/>
  <c r="L202" i="88"/>
  <c r="L222" i="88" s="1"/>
  <c r="L201" i="88"/>
  <c r="L221" i="88" s="1"/>
  <c r="L200" i="88"/>
  <c r="L220" i="88" s="1"/>
  <c r="K206" i="88"/>
  <c r="AW204" i="70"/>
  <c r="AX204" i="70" s="1"/>
  <c r="AY204" i="70" s="1"/>
  <c r="AZ204" i="70" s="1"/>
  <c r="BA204" i="70" s="1"/>
  <c r="BB204" i="70" s="1"/>
  <c r="AW205" i="69"/>
  <c r="AX205" i="69" s="1"/>
  <c r="AY205" i="69" s="1"/>
  <c r="AZ205" i="69" s="1"/>
  <c r="BA205" i="69" s="1"/>
  <c r="BB205" i="69" s="1"/>
  <c r="AW204" i="68"/>
  <c r="AX204" i="68" s="1"/>
  <c r="AY204" i="68" s="1"/>
  <c r="AZ204" i="68" s="1"/>
  <c r="BA204" i="68" s="1"/>
  <c r="BB204" i="68" s="1"/>
  <c r="AW206" i="72"/>
  <c r="AX206" i="72" s="1"/>
  <c r="AY206" i="72" s="1"/>
  <c r="AZ206" i="72" s="1"/>
  <c r="BA206" i="72" s="1"/>
  <c r="BB206" i="72" s="1"/>
  <c r="AW205" i="70"/>
  <c r="AX205" i="70" s="1"/>
  <c r="AY205" i="70" s="1"/>
  <c r="AZ205" i="70" s="1"/>
  <c r="BA205" i="70" s="1"/>
  <c r="BB205" i="70" s="1"/>
  <c r="AW206" i="67"/>
  <c r="AX206" i="67" s="1"/>
  <c r="AY206" i="67" s="1"/>
  <c r="AZ206" i="67" s="1"/>
  <c r="BA206" i="67" s="1"/>
  <c r="BB206" i="67" s="1"/>
  <c r="AW205" i="71"/>
  <c r="AX205" i="71" s="1"/>
  <c r="AY205" i="71" s="1"/>
  <c r="AZ205" i="71" s="1"/>
  <c r="BA205" i="71" s="1"/>
  <c r="BB205" i="71" s="1"/>
  <c r="AW206" i="70"/>
  <c r="AX206" i="70" s="1"/>
  <c r="AY206" i="70" s="1"/>
  <c r="AZ206" i="70" s="1"/>
  <c r="BA206" i="70" s="1"/>
  <c r="BB206" i="70" s="1"/>
  <c r="AW204" i="75"/>
  <c r="AX204" i="75" s="1"/>
  <c r="AY204" i="75" s="1"/>
  <c r="AZ204" i="75" s="1"/>
  <c r="BA204" i="75" s="1"/>
  <c r="BB204" i="75" s="1"/>
  <c r="AW206" i="73"/>
  <c r="AX206" i="73" s="1"/>
  <c r="AY206" i="73" s="1"/>
  <c r="AZ206" i="73" s="1"/>
  <c r="BA206" i="73" s="1"/>
  <c r="BB206" i="73" s="1"/>
  <c r="AW205" i="72"/>
  <c r="AX205" i="72" s="1"/>
  <c r="AY205" i="72" s="1"/>
  <c r="AZ205" i="72" s="1"/>
  <c r="BA205" i="72" s="1"/>
  <c r="BB205" i="72" s="1"/>
  <c r="M135" i="88"/>
  <c r="AW206" i="68"/>
  <c r="AX206" i="68" s="1"/>
  <c r="AY206" i="68" s="1"/>
  <c r="AZ206" i="68" s="1"/>
  <c r="BA206" i="68" s="1"/>
  <c r="BB206" i="68" s="1"/>
  <c r="AW205" i="68"/>
  <c r="AX205" i="68" s="1"/>
  <c r="AY205" i="68" s="1"/>
  <c r="AZ205" i="68" s="1"/>
  <c r="BA205" i="68" s="1"/>
  <c r="BB205" i="68" s="1"/>
  <c r="L210" i="88"/>
  <c r="O129" i="88"/>
  <c r="O131" i="88" s="1"/>
  <c r="N130" i="88"/>
  <c r="N132" i="88" s="1"/>
  <c r="N133" i="88" s="1"/>
  <c r="N190" i="88" s="1"/>
  <c r="AW204" i="73"/>
  <c r="AX204" i="73" s="1"/>
  <c r="AY204" i="73" s="1"/>
  <c r="AZ204" i="73" s="1"/>
  <c r="BA204" i="73" s="1"/>
  <c r="BB204" i="73" s="1"/>
  <c r="AW204" i="71"/>
  <c r="AX204" i="71" s="1"/>
  <c r="AY204" i="71" s="1"/>
  <c r="AZ204" i="71" s="1"/>
  <c r="BA204" i="71" s="1"/>
  <c r="BB204" i="71" s="1"/>
  <c r="AW205" i="67"/>
  <c r="AX205" i="67" s="1"/>
  <c r="AY205" i="67" s="1"/>
  <c r="AZ205" i="67" s="1"/>
  <c r="BA205" i="67" s="1"/>
  <c r="BB205" i="67" s="1"/>
  <c r="AW206" i="75"/>
  <c r="AX206" i="75" s="1"/>
  <c r="AY206" i="75" s="1"/>
  <c r="AZ206" i="75" s="1"/>
  <c r="BA206" i="75" s="1"/>
  <c r="BB206" i="75" s="1"/>
  <c r="AW204" i="69"/>
  <c r="AX204" i="69" s="1"/>
  <c r="AY204" i="69" s="1"/>
  <c r="AZ204" i="69" s="1"/>
  <c r="BA204" i="69" s="1"/>
  <c r="BB204" i="69" s="1"/>
  <c r="AW206" i="69"/>
  <c r="AX206" i="69" s="1"/>
  <c r="AY206" i="69" s="1"/>
  <c r="AZ206" i="69" s="1"/>
  <c r="BA206" i="69" s="1"/>
  <c r="BB206" i="69" s="1"/>
  <c r="AW206" i="71"/>
  <c r="AX206" i="71" s="1"/>
  <c r="AY206" i="71" s="1"/>
  <c r="AZ206" i="71" s="1"/>
  <c r="BA206" i="71" s="1"/>
  <c r="BB206" i="71" s="1"/>
  <c r="AW205" i="73"/>
  <c r="AX205" i="73" s="1"/>
  <c r="AY205" i="73" s="1"/>
  <c r="AZ205" i="73" s="1"/>
  <c r="BA205" i="73" s="1"/>
  <c r="BB205" i="73" s="1"/>
  <c r="K206" i="63"/>
  <c r="J226" i="75"/>
  <c r="J226" i="68"/>
  <c r="J226" i="71"/>
  <c r="J226" i="67"/>
  <c r="J226" i="72"/>
  <c r="J226" i="73"/>
  <c r="J226" i="69"/>
  <c r="J226" i="70"/>
  <c r="K204" i="63"/>
  <c r="J224" i="71"/>
  <c r="J224" i="72"/>
  <c r="J224" i="68"/>
  <c r="J224" i="73"/>
  <c r="J224" i="67"/>
  <c r="J224" i="69"/>
  <c r="J224" i="70"/>
  <c r="J224" i="75"/>
  <c r="M205" i="63"/>
  <c r="D13" i="63" s="1"/>
  <c r="L225" i="67"/>
  <c r="L225" i="71"/>
  <c r="L225" i="72"/>
  <c r="L225" i="75"/>
  <c r="L225" i="70"/>
  <c r="L225" i="73"/>
  <c r="L225" i="68"/>
  <c r="L225" i="69"/>
  <c r="K205" i="88"/>
  <c r="J225" i="88"/>
  <c r="K204" i="88"/>
  <c r="J224" i="88"/>
  <c r="K226" i="88" l="1"/>
  <c r="M202" i="88"/>
  <c r="M222" i="88" s="1"/>
  <c r="M201" i="88"/>
  <c r="M221" i="88" s="1"/>
  <c r="M200" i="88"/>
  <c r="M220" i="88" s="1"/>
  <c r="L206" i="88"/>
  <c r="N135" i="88"/>
  <c r="O130" i="88"/>
  <c r="O132" i="88" s="1"/>
  <c r="O133" i="88" s="1"/>
  <c r="O190" i="88" s="1"/>
  <c r="P129" i="88"/>
  <c r="P131" i="88" s="1"/>
  <c r="M210" i="88"/>
  <c r="N205" i="63"/>
  <c r="M225" i="67"/>
  <c r="M225" i="71"/>
  <c r="M225" i="70"/>
  <c r="M225" i="75"/>
  <c r="M225" i="72"/>
  <c r="M225" i="68"/>
  <c r="M225" i="73"/>
  <c r="M225" i="69"/>
  <c r="L204" i="63"/>
  <c r="K224" i="71"/>
  <c r="K224" i="68"/>
  <c r="K224" i="73"/>
  <c r="K224" i="72"/>
  <c r="K224" i="67"/>
  <c r="K224" i="70"/>
  <c r="K224" i="75"/>
  <c r="K224" i="69"/>
  <c r="L206" i="63"/>
  <c r="K226" i="75"/>
  <c r="K226" i="69"/>
  <c r="K226" i="68"/>
  <c r="K226" i="67"/>
  <c r="K226" i="73"/>
  <c r="K226" i="71"/>
  <c r="K226" i="72"/>
  <c r="K226" i="70"/>
  <c r="L204" i="88"/>
  <c r="K224" i="88"/>
  <c r="L205" i="88"/>
  <c r="K225" i="88"/>
  <c r="P9" i="2" a="1"/>
  <c r="N202" i="88" l="1"/>
  <c r="N222" i="88" s="1"/>
  <c r="N201" i="88"/>
  <c r="N221" i="88" s="1"/>
  <c r="N200" i="88"/>
  <c r="N220" i="88" s="1"/>
  <c r="M206" i="88"/>
  <c r="F13" i="88" s="1"/>
  <c r="P130" i="88"/>
  <c r="P132" i="88" s="1"/>
  <c r="P133" i="88" s="1"/>
  <c r="P190" i="88" s="1"/>
  <c r="Q129" i="88"/>
  <c r="Q131" i="88" s="1"/>
  <c r="O135" i="88"/>
  <c r="N210" i="88"/>
  <c r="P9" i="2"/>
  <c r="M206" i="63"/>
  <c r="F13" i="63" s="1"/>
  <c r="L226" i="67"/>
  <c r="L226" i="68"/>
  <c r="L226" i="69"/>
  <c r="L226" i="75"/>
  <c r="L226" i="73"/>
  <c r="L226" i="72"/>
  <c r="L226" i="71"/>
  <c r="L226" i="70"/>
  <c r="M204" i="63"/>
  <c r="B13" i="63" s="1"/>
  <c r="L224" i="71"/>
  <c r="L224" i="73"/>
  <c r="L224" i="72"/>
  <c r="L224" i="68"/>
  <c r="L224" i="67"/>
  <c r="L224" i="69"/>
  <c r="L224" i="75"/>
  <c r="L224" i="70"/>
  <c r="E13" i="63"/>
  <c r="E13" i="69"/>
  <c r="E13" i="71"/>
  <c r="E13" i="70"/>
  <c r="E13" i="73"/>
  <c r="E13" i="68"/>
  <c r="E13" i="72"/>
  <c r="E13" i="67"/>
  <c r="E13" i="75"/>
  <c r="L226" i="88"/>
  <c r="O205" i="63"/>
  <c r="N225" i="67"/>
  <c r="N225" i="71"/>
  <c r="N225" i="75"/>
  <c r="N225" i="70"/>
  <c r="N225" i="72"/>
  <c r="N225" i="69"/>
  <c r="N225" i="68"/>
  <c r="N225" i="73"/>
  <c r="M205" i="88"/>
  <c r="L225" i="88"/>
  <c r="M204" i="88"/>
  <c r="B13" i="88" s="1"/>
  <c r="L224" i="88"/>
  <c r="I10" i="2" a="1"/>
  <c r="W10" i="2" a="1"/>
  <c r="W10" i="2" l="1"/>
  <c r="I10" i="2"/>
  <c r="O202" i="88"/>
  <c r="O222" i="88" s="1"/>
  <c r="O201" i="88"/>
  <c r="O221" i="88" s="1"/>
  <c r="O200" i="88"/>
  <c r="O220" i="88" s="1"/>
  <c r="D13" i="88"/>
  <c r="M226" i="88"/>
  <c r="N206" i="88"/>
  <c r="O210" i="88"/>
  <c r="R129" i="88"/>
  <c r="R131" i="88" s="1"/>
  <c r="Q130" i="88"/>
  <c r="Q132" i="88" s="1"/>
  <c r="Q133" i="88" s="1"/>
  <c r="Q190" i="88" s="1"/>
  <c r="P135" i="88"/>
  <c r="N204" i="63"/>
  <c r="M224" i="71"/>
  <c r="M224" i="73"/>
  <c r="M224" i="72"/>
  <c r="M224" i="67"/>
  <c r="M224" i="68"/>
  <c r="M224" i="70"/>
  <c r="M224" i="69"/>
  <c r="M224" i="75"/>
  <c r="P205" i="63"/>
  <c r="O225" i="67"/>
  <c r="O225" i="71"/>
  <c r="O225" i="70"/>
  <c r="O225" i="72"/>
  <c r="O225" i="75"/>
  <c r="O225" i="68"/>
  <c r="O225" i="73"/>
  <c r="O225" i="69"/>
  <c r="N206" i="63"/>
  <c r="M226" i="71"/>
  <c r="M226" i="68"/>
  <c r="M226" i="67"/>
  <c r="M226" i="75"/>
  <c r="M226" i="73"/>
  <c r="M226" i="72"/>
  <c r="M226" i="69"/>
  <c r="M226" i="70"/>
  <c r="P33" i="2"/>
  <c r="P32" i="2"/>
  <c r="P30" i="2"/>
  <c r="P31" i="2"/>
  <c r="P26" i="2"/>
  <c r="P34" i="2"/>
  <c r="P28" i="2"/>
  <c r="P29" i="2"/>
  <c r="P27" i="2"/>
  <c r="N204" i="88"/>
  <c r="M224" i="88"/>
  <c r="N205" i="88"/>
  <c r="M225" i="88"/>
  <c r="P10" i="2" a="1"/>
  <c r="W9" i="2" a="1"/>
  <c r="I9" i="2" a="1"/>
  <c r="P10" i="2" l="1"/>
  <c r="P25" i="2" s="1"/>
  <c r="E13" i="88"/>
  <c r="P201" i="88"/>
  <c r="P221" i="88" s="1"/>
  <c r="P200" i="88"/>
  <c r="P220" i="88" s="1"/>
  <c r="P202" i="88"/>
  <c r="P222" i="88" s="1"/>
  <c r="N226" i="88"/>
  <c r="O206" i="88"/>
  <c r="P210" i="88"/>
  <c r="R130" i="88"/>
  <c r="R132" i="88" s="1"/>
  <c r="R133" i="88" s="1"/>
  <c r="R190" i="88" s="1"/>
  <c r="S129" i="88"/>
  <c r="S131" i="88" s="1"/>
  <c r="Q135" i="88"/>
  <c r="W9" i="2"/>
  <c r="I9" i="2"/>
  <c r="G13" i="63"/>
  <c r="G13" i="73"/>
  <c r="G13" i="69"/>
  <c r="G13" i="71"/>
  <c r="G13" i="70"/>
  <c r="G13" i="68"/>
  <c r="G13" i="88"/>
  <c r="G13" i="72"/>
  <c r="G13" i="67"/>
  <c r="G13" i="75"/>
  <c r="O206" i="63"/>
  <c r="N226" i="69"/>
  <c r="N226" i="67"/>
  <c r="N226" i="75"/>
  <c r="N226" i="72"/>
  <c r="N226" i="68"/>
  <c r="N226" i="73"/>
  <c r="N226" i="71"/>
  <c r="N226" i="70"/>
  <c r="Q205" i="63"/>
  <c r="P225" i="67"/>
  <c r="P225" i="71"/>
  <c r="P225" i="75"/>
  <c r="P225" i="72"/>
  <c r="P225" i="70"/>
  <c r="P225" i="69"/>
  <c r="P225" i="73"/>
  <c r="P225" i="68"/>
  <c r="C13" i="68"/>
  <c r="C13" i="63"/>
  <c r="C13" i="70"/>
  <c r="C13" i="88"/>
  <c r="C13" i="67"/>
  <c r="C13" i="72"/>
  <c r="C13" i="69"/>
  <c r="C13" i="71"/>
  <c r="C13" i="73"/>
  <c r="C13" i="75"/>
  <c r="O204" i="63"/>
  <c r="N224" i="71"/>
  <c r="N224" i="72"/>
  <c r="N224" i="67"/>
  <c r="N224" i="73"/>
  <c r="N224" i="68"/>
  <c r="N224" i="75"/>
  <c r="N224" i="69"/>
  <c r="N224" i="70"/>
  <c r="O205" i="88"/>
  <c r="N225" i="88"/>
  <c r="O204" i="88"/>
  <c r="N224" i="88"/>
  <c r="Q201" i="88" l="1"/>
  <c r="Q221" i="88" s="1"/>
  <c r="Q200" i="88"/>
  <c r="Q220" i="88" s="1"/>
  <c r="Q202" i="88"/>
  <c r="O226" i="88"/>
  <c r="P206" i="88"/>
  <c r="Q210" i="88"/>
  <c r="Q222" i="88"/>
  <c r="S130" i="88"/>
  <c r="S132" i="88" s="1"/>
  <c r="S133" i="88" s="1"/>
  <c r="S190" i="88" s="1"/>
  <c r="T129" i="88"/>
  <c r="T131" i="88" s="1"/>
  <c r="R135" i="88"/>
  <c r="R205" i="63"/>
  <c r="D14" i="63" s="1"/>
  <c r="Q225" i="67"/>
  <c r="Q225" i="71"/>
  <c r="Q225" i="70"/>
  <c r="Q225" i="75"/>
  <c r="Q225" i="72"/>
  <c r="Q225" i="68"/>
  <c r="Q225" i="73"/>
  <c r="Q225" i="69"/>
  <c r="P206" i="63"/>
  <c r="O226" i="72"/>
  <c r="O226" i="67"/>
  <c r="O226" i="75"/>
  <c r="O226" i="73"/>
  <c r="O226" i="69"/>
  <c r="O226" i="68"/>
  <c r="O226" i="71"/>
  <c r="O226" i="70"/>
  <c r="P204" i="63"/>
  <c r="O224" i="71"/>
  <c r="O224" i="72"/>
  <c r="O224" i="67"/>
  <c r="O224" i="68"/>
  <c r="O224" i="73"/>
  <c r="O224" i="70"/>
  <c r="O224" i="69"/>
  <c r="O224" i="75"/>
  <c r="I29" i="2"/>
  <c r="I34" i="2"/>
  <c r="I27" i="2"/>
  <c r="I25" i="2"/>
  <c r="I28" i="2"/>
  <c r="I31" i="2"/>
  <c r="I30" i="2"/>
  <c r="I33" i="2"/>
  <c r="I32" i="2"/>
  <c r="I26" i="2"/>
  <c r="W26" i="2"/>
  <c r="W30" i="2"/>
  <c r="W27" i="2"/>
  <c r="W31" i="2"/>
  <c r="W34" i="2"/>
  <c r="W29" i="2"/>
  <c r="W25" i="2"/>
  <c r="W28" i="2"/>
  <c r="W32" i="2"/>
  <c r="W33" i="2"/>
  <c r="P204" i="88"/>
  <c r="O224" i="88"/>
  <c r="P205" i="88"/>
  <c r="O225" i="88"/>
  <c r="P226" i="88" l="1"/>
  <c r="R200" i="88"/>
  <c r="R220" i="88" s="1"/>
  <c r="R202" i="88"/>
  <c r="R222" i="88" s="1"/>
  <c r="R201" i="88"/>
  <c r="R221" i="88" s="1"/>
  <c r="Q206" i="88"/>
  <c r="R210" i="88"/>
  <c r="U129" i="88"/>
  <c r="U131" i="88" s="1"/>
  <c r="T130" i="88"/>
  <c r="T132" i="88" s="1"/>
  <c r="T133" i="88" s="1"/>
  <c r="T190" i="88" s="1"/>
  <c r="S135" i="88"/>
  <c r="Q204" i="63"/>
  <c r="P224" i="71"/>
  <c r="P224" i="68"/>
  <c r="P224" i="72"/>
  <c r="P224" i="67"/>
  <c r="P224" i="73"/>
  <c r="P224" i="70"/>
  <c r="P224" i="69"/>
  <c r="P224" i="75"/>
  <c r="Q206" i="63"/>
  <c r="P226" i="73"/>
  <c r="P226" i="71"/>
  <c r="P226" i="69"/>
  <c r="P226" i="75"/>
  <c r="P226" i="68"/>
  <c r="P226" i="67"/>
  <c r="P226" i="72"/>
  <c r="P226" i="70"/>
  <c r="S205" i="63"/>
  <c r="R225" i="67"/>
  <c r="R225" i="71"/>
  <c r="R225" i="70"/>
  <c r="R225" i="75"/>
  <c r="R225" i="72"/>
  <c r="R225" i="73"/>
  <c r="R225" i="68"/>
  <c r="R225" i="69"/>
  <c r="Q205" i="88"/>
  <c r="P225" i="88"/>
  <c r="Q204" i="88"/>
  <c r="P224" i="88"/>
  <c r="Q9" i="2" a="1"/>
  <c r="Q226" i="88" l="1"/>
  <c r="S200" i="88"/>
  <c r="S220" i="88" s="1"/>
  <c r="S202" i="88"/>
  <c r="S222" i="88" s="1"/>
  <c r="S201" i="88"/>
  <c r="S221" i="88" s="1"/>
  <c r="R206" i="88"/>
  <c r="F14" i="88" s="1"/>
  <c r="S210" i="88"/>
  <c r="U130" i="88"/>
  <c r="U132" i="88" s="1"/>
  <c r="U133" i="88" s="1"/>
  <c r="U190" i="88" s="1"/>
  <c r="V129" i="88"/>
  <c r="V131" i="88" s="1"/>
  <c r="T135" i="88"/>
  <c r="Q9" i="2"/>
  <c r="E14" i="63"/>
  <c r="E14" i="70"/>
  <c r="E14" i="68"/>
  <c r="E14" i="69"/>
  <c r="E14" i="72"/>
  <c r="E14" i="71"/>
  <c r="E14" i="73"/>
  <c r="E14" i="67"/>
  <c r="E14" i="75"/>
  <c r="T205" i="63"/>
  <c r="S225" i="67"/>
  <c r="S225" i="71"/>
  <c r="S225" i="75"/>
  <c r="S225" i="70"/>
  <c r="S225" i="72"/>
  <c r="S225" i="69"/>
  <c r="S225" i="68"/>
  <c r="S225" i="73"/>
  <c r="R206" i="63"/>
  <c r="F14" i="63" s="1"/>
  <c r="Q226" i="67"/>
  <c r="Q226" i="75"/>
  <c r="Q226" i="73"/>
  <c r="Q226" i="69"/>
  <c r="Q226" i="71"/>
  <c r="Q226" i="68"/>
  <c r="Q226" i="72"/>
  <c r="Q226" i="70"/>
  <c r="R204" i="63"/>
  <c r="B14" i="63" s="1"/>
  <c r="Q224" i="71"/>
  <c r="Q224" i="68"/>
  <c r="Q224" i="67"/>
  <c r="Q224" i="73"/>
  <c r="Q224" i="72"/>
  <c r="Q224" i="75"/>
  <c r="Q224" i="70"/>
  <c r="Q224" i="69"/>
  <c r="R204" i="88"/>
  <c r="B14" i="88" s="1"/>
  <c r="Q224" i="88"/>
  <c r="R205" i="88"/>
  <c r="Q225" i="88"/>
  <c r="J10" i="2" a="1"/>
  <c r="X10" i="2" a="1"/>
  <c r="J10" i="2" l="1"/>
  <c r="X10" i="2"/>
  <c r="T202" i="88"/>
  <c r="T222" i="88" s="1"/>
  <c r="T201" i="88"/>
  <c r="T221" i="88" s="1"/>
  <c r="T200" i="88"/>
  <c r="T220" i="88" s="1"/>
  <c r="D14" i="88"/>
  <c r="T210" i="88"/>
  <c r="W129" i="88"/>
  <c r="W131" i="88" s="1"/>
  <c r="V130" i="88"/>
  <c r="V132" i="88" s="1"/>
  <c r="V133" i="88" s="1"/>
  <c r="V190" i="88" s="1"/>
  <c r="U135" i="88"/>
  <c r="S206" i="88"/>
  <c r="S206" i="63"/>
  <c r="R226" i="73"/>
  <c r="R226" i="68"/>
  <c r="R226" i="71"/>
  <c r="R226" i="72"/>
  <c r="R226" i="69"/>
  <c r="R226" i="75"/>
  <c r="R226" i="67"/>
  <c r="R226" i="70"/>
  <c r="U205" i="63"/>
  <c r="T225" i="67"/>
  <c r="T225" i="71"/>
  <c r="T225" i="70"/>
  <c r="T225" i="75"/>
  <c r="T225" i="72"/>
  <c r="T225" i="68"/>
  <c r="T225" i="73"/>
  <c r="T225" i="69"/>
  <c r="R226" i="88"/>
  <c r="S204" i="63"/>
  <c r="R224" i="71"/>
  <c r="R224" i="73"/>
  <c r="R224" i="68"/>
  <c r="R224" i="72"/>
  <c r="R224" i="67"/>
  <c r="R224" i="69"/>
  <c r="R224" i="75"/>
  <c r="R224" i="70"/>
  <c r="Q32" i="2"/>
  <c r="Q29" i="2"/>
  <c r="Q28" i="2"/>
  <c r="Q31" i="2"/>
  <c r="Q33" i="2"/>
  <c r="Q26" i="2"/>
  <c r="Q34" i="2"/>
  <c r="Q30" i="2"/>
  <c r="Q27" i="2"/>
  <c r="S205" i="88"/>
  <c r="R225" i="88"/>
  <c r="S204" i="88"/>
  <c r="R224" i="88"/>
  <c r="X9" i="2" a="1"/>
  <c r="Q10" i="2" a="1"/>
  <c r="J9" i="2" a="1"/>
  <c r="Q10" i="2" l="1"/>
  <c r="Q25" i="2" s="1"/>
  <c r="E14" i="88"/>
  <c r="S226" i="88"/>
  <c r="U202" i="88"/>
  <c r="U222" i="88" s="1"/>
  <c r="U201" i="88"/>
  <c r="U221" i="88" s="1"/>
  <c r="U200" i="88"/>
  <c r="U220" i="88" s="1"/>
  <c r="T206" i="88"/>
  <c r="V135" i="88"/>
  <c r="X129" i="88"/>
  <c r="X131" i="88" s="1"/>
  <c r="W130" i="88"/>
  <c r="W132" i="88" s="1"/>
  <c r="W133" i="88" s="1"/>
  <c r="W190" i="88" s="1"/>
  <c r="U210" i="88"/>
  <c r="J9" i="2"/>
  <c r="X9" i="2"/>
  <c r="C14" i="68"/>
  <c r="C14" i="72"/>
  <c r="C14" i="63"/>
  <c r="C14" i="73"/>
  <c r="C14" i="88"/>
  <c r="C14" i="70"/>
  <c r="C14" i="67"/>
  <c r="C14" i="69"/>
  <c r="C14" i="71"/>
  <c r="C14" i="75"/>
  <c r="T204" i="63"/>
  <c r="S224" i="71"/>
  <c r="S224" i="67"/>
  <c r="S224" i="72"/>
  <c r="S224" i="68"/>
  <c r="S224" i="73"/>
  <c r="S224" i="70"/>
  <c r="S224" i="69"/>
  <c r="S224" i="75"/>
  <c r="V205" i="63"/>
  <c r="U225" i="67"/>
  <c r="U225" i="71"/>
  <c r="U225" i="75"/>
  <c r="U225" i="70"/>
  <c r="U225" i="72"/>
  <c r="U225" i="68"/>
  <c r="U225" i="73"/>
  <c r="U225" i="69"/>
  <c r="G14" i="63"/>
  <c r="G14" i="70"/>
  <c r="G14" i="72"/>
  <c r="G14" i="73"/>
  <c r="G14" i="71"/>
  <c r="G14" i="69"/>
  <c r="G14" i="67"/>
  <c r="G14" i="88"/>
  <c r="G14" i="68"/>
  <c r="G14" i="75"/>
  <c r="T206" i="63"/>
  <c r="S226" i="72"/>
  <c r="S226" i="69"/>
  <c r="S226" i="73"/>
  <c r="S226" i="75"/>
  <c r="S226" i="71"/>
  <c r="S226" i="67"/>
  <c r="S226" i="68"/>
  <c r="S226" i="70"/>
  <c r="T204" i="88"/>
  <c r="S224" i="88"/>
  <c r="T205" i="88"/>
  <c r="S225" i="88"/>
  <c r="T226" i="88" l="1"/>
  <c r="V202" i="88"/>
  <c r="V222" i="88" s="1"/>
  <c r="V201" i="88"/>
  <c r="V221" i="88" s="1"/>
  <c r="V200" i="88"/>
  <c r="V220" i="88" s="1"/>
  <c r="U206" i="88"/>
  <c r="W135" i="88"/>
  <c r="X130" i="88"/>
  <c r="X132" i="88" s="1"/>
  <c r="X133" i="88" s="1"/>
  <c r="X190" i="88" s="1"/>
  <c r="Y129" i="88"/>
  <c r="Y131" i="88" s="1"/>
  <c r="V210" i="88"/>
  <c r="J32" i="2"/>
  <c r="J34" i="2"/>
  <c r="J28" i="2"/>
  <c r="J26" i="2"/>
  <c r="J30" i="2"/>
  <c r="J31" i="2"/>
  <c r="J33" i="2"/>
  <c r="J25" i="2"/>
  <c r="J29" i="2"/>
  <c r="J27" i="2"/>
  <c r="W205" i="63"/>
  <c r="D15" i="63" s="1"/>
  <c r="V225" i="67"/>
  <c r="V225" i="71"/>
  <c r="V225" i="75"/>
  <c r="V225" i="72"/>
  <c r="V225" i="70"/>
  <c r="V225" i="68"/>
  <c r="V225" i="73"/>
  <c r="V225" i="69"/>
  <c r="U204" i="63"/>
  <c r="T224" i="71"/>
  <c r="T224" i="73"/>
  <c r="T224" i="72"/>
  <c r="T224" i="67"/>
  <c r="T224" i="68"/>
  <c r="T224" i="69"/>
  <c r="T224" i="75"/>
  <c r="T224" i="70"/>
  <c r="U206" i="63"/>
  <c r="T226" i="69"/>
  <c r="T226" i="68"/>
  <c r="T226" i="72"/>
  <c r="T226" i="71"/>
  <c r="T226" i="67"/>
  <c r="T226" i="75"/>
  <c r="T226" i="73"/>
  <c r="T226" i="70"/>
  <c r="X33" i="2"/>
  <c r="X30" i="2"/>
  <c r="X32" i="2"/>
  <c r="X27" i="2"/>
  <c r="X28" i="2"/>
  <c r="X25" i="2"/>
  <c r="X34" i="2"/>
  <c r="X29" i="2"/>
  <c r="X31" i="2"/>
  <c r="X26" i="2"/>
  <c r="U205" i="88"/>
  <c r="T225" i="88"/>
  <c r="U204" i="88"/>
  <c r="T224" i="88"/>
  <c r="U226" i="88" l="1"/>
  <c r="W202" i="88"/>
  <c r="W222" i="88" s="1"/>
  <c r="W201" i="88"/>
  <c r="W221" i="88" s="1"/>
  <c r="W200" i="88"/>
  <c r="W220" i="88" s="1"/>
  <c r="V206" i="88"/>
  <c r="Z129" i="88"/>
  <c r="Z131" i="88" s="1"/>
  <c r="Y130" i="88"/>
  <c r="Y132" i="88" s="1"/>
  <c r="Y133" i="88" s="1"/>
  <c r="Y190" i="88" s="1"/>
  <c r="X135" i="88"/>
  <c r="W210" i="88"/>
  <c r="V206" i="63"/>
  <c r="U226" i="71"/>
  <c r="U226" i="67"/>
  <c r="U226" i="75"/>
  <c r="U226" i="72"/>
  <c r="U226" i="69"/>
  <c r="U226" i="73"/>
  <c r="U226" i="68"/>
  <c r="U226" i="70"/>
  <c r="V204" i="63"/>
  <c r="U224" i="71"/>
  <c r="U224" i="68"/>
  <c r="U224" i="67"/>
  <c r="U224" i="72"/>
  <c r="U224" i="73"/>
  <c r="U224" i="75"/>
  <c r="U224" i="70"/>
  <c r="U224" i="69"/>
  <c r="X205" i="63"/>
  <c r="W225" i="67"/>
  <c r="W225" i="71"/>
  <c r="W225" i="70"/>
  <c r="W225" i="72"/>
  <c r="W225" i="75"/>
  <c r="W225" i="69"/>
  <c r="W225" i="68"/>
  <c r="W225" i="73"/>
  <c r="V204" i="88"/>
  <c r="U224" i="88"/>
  <c r="V205" i="88"/>
  <c r="U225" i="88"/>
  <c r="R9" i="2" a="1"/>
  <c r="X201" i="88" l="1"/>
  <c r="X221" i="88" s="1"/>
  <c r="X202" i="88"/>
  <c r="X222" i="88" s="1"/>
  <c r="X200" i="88"/>
  <c r="X220" i="88" s="1"/>
  <c r="V226" i="88"/>
  <c r="X210" i="88"/>
  <c r="Y135" i="88"/>
  <c r="Z130" i="88"/>
  <c r="Z132" i="88" s="1"/>
  <c r="Z133" i="88" s="1"/>
  <c r="Z190" i="88" s="1"/>
  <c r="AA129" i="88"/>
  <c r="AA131" i="88" s="1"/>
  <c r="W206" i="88"/>
  <c r="F15" i="88" s="1"/>
  <c r="R9" i="2"/>
  <c r="E15" i="68"/>
  <c r="E15" i="63"/>
  <c r="E15" i="72"/>
  <c r="E15" i="70"/>
  <c r="E15" i="71"/>
  <c r="E15" i="73"/>
  <c r="E15" i="67"/>
  <c r="E15" i="69"/>
  <c r="E15" i="75"/>
  <c r="Y205" i="63"/>
  <c r="X225" i="67"/>
  <c r="X225" i="71"/>
  <c r="X225" i="72"/>
  <c r="X225" i="70"/>
  <c r="X225" i="75"/>
  <c r="X225" i="68"/>
  <c r="X225" i="69"/>
  <c r="X225" i="73"/>
  <c r="W206" i="63"/>
  <c r="F15" i="63" s="1"/>
  <c r="V226" i="71"/>
  <c r="V226" i="68"/>
  <c r="V226" i="69"/>
  <c r="V226" i="75"/>
  <c r="V226" i="72"/>
  <c r="V226" i="73"/>
  <c r="V226" i="67"/>
  <c r="V226" i="70"/>
  <c r="W204" i="63"/>
  <c r="B15" i="63" s="1"/>
  <c r="V224" i="71"/>
  <c r="V224" i="68"/>
  <c r="V224" i="73"/>
  <c r="V224" i="72"/>
  <c r="V224" i="67"/>
  <c r="V224" i="75"/>
  <c r="V224" i="70"/>
  <c r="V224" i="69"/>
  <c r="W205" i="88"/>
  <c r="V225" i="88"/>
  <c r="W204" i="88"/>
  <c r="B15" i="88" s="1"/>
  <c r="V224" i="88"/>
  <c r="K10" i="2" a="1"/>
  <c r="Y10" i="2" a="1"/>
  <c r="Y10" i="2" l="1"/>
  <c r="K10" i="2"/>
  <c r="Y201" i="88"/>
  <c r="Y221" i="88" s="1"/>
  <c r="Y200" i="88"/>
  <c r="Y220" i="88" s="1"/>
  <c r="Y202" i="88"/>
  <c r="Y222" i="88" s="1"/>
  <c r="D15" i="88"/>
  <c r="W226" i="88"/>
  <c r="X206" i="88"/>
  <c r="AA130" i="88"/>
  <c r="AA132" i="88" s="1"/>
  <c r="AA133" i="88" s="1"/>
  <c r="AA190" i="88" s="1"/>
  <c r="AB129" i="88"/>
  <c r="AB131" i="88" s="1"/>
  <c r="Z135" i="88"/>
  <c r="Y210" i="88"/>
  <c r="X206" i="63"/>
  <c r="W226" i="72"/>
  <c r="W226" i="69"/>
  <c r="W226" i="68"/>
  <c r="W226" i="75"/>
  <c r="W226" i="71"/>
  <c r="W226" i="73"/>
  <c r="W226" i="67"/>
  <c r="W226" i="70"/>
  <c r="Z205" i="63"/>
  <c r="Y225" i="67"/>
  <c r="Y225" i="71"/>
  <c r="Y225" i="75"/>
  <c r="Y225" i="70"/>
  <c r="Y225" i="72"/>
  <c r="Y225" i="69"/>
  <c r="Y225" i="68"/>
  <c r="Y225" i="73"/>
  <c r="X204" i="63"/>
  <c r="W224" i="71"/>
  <c r="W224" i="68"/>
  <c r="W224" i="73"/>
  <c r="W224" i="72"/>
  <c r="W224" i="67"/>
  <c r="W224" i="69"/>
  <c r="W224" i="70"/>
  <c r="W224" i="75"/>
  <c r="R33" i="2"/>
  <c r="R29" i="2"/>
  <c r="R28" i="2"/>
  <c r="R30" i="2"/>
  <c r="R31" i="2"/>
  <c r="R27" i="2"/>
  <c r="R26" i="2"/>
  <c r="R34" i="2"/>
  <c r="R32" i="2"/>
  <c r="X204" i="88"/>
  <c r="W224" i="88"/>
  <c r="X205" i="88"/>
  <c r="W225" i="88"/>
  <c r="K9" i="2" a="1"/>
  <c r="R10" i="2" a="1"/>
  <c r="Y9" i="2" a="1"/>
  <c r="R10" i="2" l="1"/>
  <c r="R25" i="2" s="1"/>
  <c r="E15" i="88"/>
  <c r="X226" i="88"/>
  <c r="Z200" i="88"/>
  <c r="Z220" i="88" s="1"/>
  <c r="Z201" i="88"/>
  <c r="Z221" i="88" s="1"/>
  <c r="Z202" i="88"/>
  <c r="Z222" i="88" s="1"/>
  <c r="Z210" i="88"/>
  <c r="Y206" i="88"/>
  <c r="AC129" i="88"/>
  <c r="AC131" i="88" s="1"/>
  <c r="AB130" i="88"/>
  <c r="AB132" i="88" s="1"/>
  <c r="AB133" i="88" s="1"/>
  <c r="AB190" i="88" s="1"/>
  <c r="AA135" i="88"/>
  <c r="K9" i="2"/>
  <c r="Y9" i="2"/>
  <c r="C15" i="63"/>
  <c r="C15" i="67"/>
  <c r="C15" i="73"/>
  <c r="C15" i="72"/>
  <c r="C15" i="70"/>
  <c r="C15" i="69"/>
  <c r="C15" i="88"/>
  <c r="C15" i="71"/>
  <c r="C15" i="68"/>
  <c r="C15" i="75"/>
  <c r="AA205" i="63"/>
  <c r="Z225" i="67"/>
  <c r="Z225" i="71"/>
  <c r="Z225" i="75"/>
  <c r="Z225" i="72"/>
  <c r="Z225" i="70"/>
  <c r="Z225" i="68"/>
  <c r="Z225" i="69"/>
  <c r="Z225" i="73"/>
  <c r="Y204" i="63"/>
  <c r="X224" i="71"/>
  <c r="X224" i="73"/>
  <c r="X224" i="68"/>
  <c r="X224" i="67"/>
  <c r="X224" i="72"/>
  <c r="X224" i="69"/>
  <c r="X224" i="75"/>
  <c r="X224" i="70"/>
  <c r="G15" i="68"/>
  <c r="G15" i="63"/>
  <c r="G15" i="70"/>
  <c r="G15" i="88"/>
  <c r="G15" i="67"/>
  <c r="G15" i="69"/>
  <c r="G15" i="71"/>
  <c r="G15" i="72"/>
  <c r="G15" i="73"/>
  <c r="G15" i="75"/>
  <c r="Y206" i="63"/>
  <c r="X226" i="71"/>
  <c r="X226" i="67"/>
  <c r="X226" i="72"/>
  <c r="X226" i="69"/>
  <c r="X226" i="68"/>
  <c r="X226" i="75"/>
  <c r="X226" i="73"/>
  <c r="X226" i="70"/>
  <c r="Y205" i="88"/>
  <c r="X225" i="88"/>
  <c r="Y204" i="88"/>
  <c r="X224" i="88"/>
  <c r="AA200" i="88" l="1"/>
  <c r="AA220" i="88" s="1"/>
  <c r="AA202" i="88"/>
  <c r="AA222" i="88" s="1"/>
  <c r="AA201" i="88"/>
  <c r="AA221" i="88" s="1"/>
  <c r="Y226" i="88"/>
  <c r="Z206" i="88"/>
  <c r="AB135" i="88"/>
  <c r="AD129" i="88"/>
  <c r="AD131" i="88" s="1"/>
  <c r="AC130" i="88"/>
  <c r="AC132" i="88" s="1"/>
  <c r="AC133" i="88" s="1"/>
  <c r="AC190" i="88" s="1"/>
  <c r="AA210" i="88"/>
  <c r="Z204" i="63"/>
  <c r="Y224" i="71"/>
  <c r="Y224" i="73"/>
  <c r="Y224" i="68"/>
  <c r="Y224" i="72"/>
  <c r="Y224" i="67"/>
  <c r="Y224" i="70"/>
  <c r="Y224" i="69"/>
  <c r="Y224" i="75"/>
  <c r="Z206" i="63"/>
  <c r="Y226" i="69"/>
  <c r="Y226" i="67"/>
  <c r="Y226" i="72"/>
  <c r="Y226" i="71"/>
  <c r="Y226" i="75"/>
  <c r="Y226" i="73"/>
  <c r="Y226" i="68"/>
  <c r="Y226" i="70"/>
  <c r="AB205" i="63"/>
  <c r="D16" i="63" s="1"/>
  <c r="AA225" i="67"/>
  <c r="AA225" i="71"/>
  <c r="AA225" i="75"/>
  <c r="AA225" i="72"/>
  <c r="AA225" i="70"/>
  <c r="AA225" i="69"/>
  <c r="AA225" i="68"/>
  <c r="AA225" i="73"/>
  <c r="Y28" i="2"/>
  <c r="Y25" i="2"/>
  <c r="Y26" i="2"/>
  <c r="Y27" i="2"/>
  <c r="Y34" i="2"/>
  <c r="Y29" i="2"/>
  <c r="Y32" i="2"/>
  <c r="Y31" i="2"/>
  <c r="Y33" i="2"/>
  <c r="Y30" i="2"/>
  <c r="K27" i="2"/>
  <c r="K34" i="2"/>
  <c r="K25" i="2"/>
  <c r="K33" i="2"/>
  <c r="K29" i="2"/>
  <c r="K26" i="2"/>
  <c r="K28" i="2"/>
  <c r="K30" i="2"/>
  <c r="K31" i="2"/>
  <c r="K32" i="2"/>
  <c r="Z204" i="88"/>
  <c r="Y224" i="88"/>
  <c r="Z205" i="88"/>
  <c r="Y225" i="88"/>
  <c r="Z226" i="88" l="1"/>
  <c r="AB202" i="88"/>
  <c r="AB222" i="88" s="1"/>
  <c r="AB201" i="88"/>
  <c r="AB221" i="88" s="1"/>
  <c r="AB200" i="88"/>
  <c r="AB220" i="88" s="1"/>
  <c r="AA206" i="88"/>
  <c r="AC135" i="88"/>
  <c r="AE129" i="88"/>
  <c r="AE131" i="88" s="1"/>
  <c r="AD130" i="88"/>
  <c r="AD132" i="88" s="1"/>
  <c r="AD133" i="88" s="1"/>
  <c r="AD190" i="88" s="1"/>
  <c r="AB210" i="88"/>
  <c r="AC205" i="63"/>
  <c r="AB225" i="67"/>
  <c r="AB225" i="71"/>
  <c r="AB225" i="70"/>
  <c r="AB225" i="72"/>
  <c r="AB225" i="75"/>
  <c r="AB225" i="68"/>
  <c r="AB225" i="69"/>
  <c r="AB225" i="73"/>
  <c r="AA206" i="63"/>
  <c r="Z226" i="73"/>
  <c r="Z226" i="75"/>
  <c r="Z226" i="69"/>
  <c r="Z226" i="68"/>
  <c r="Z226" i="67"/>
  <c r="Z226" i="71"/>
  <c r="Z226" i="72"/>
  <c r="Z226" i="70"/>
  <c r="AA204" i="63"/>
  <c r="Z224" i="71"/>
  <c r="Z224" i="67"/>
  <c r="Z224" i="72"/>
  <c r="Z224" i="68"/>
  <c r="Z224" i="73"/>
  <c r="Z224" i="70"/>
  <c r="Z224" i="69"/>
  <c r="Z224" i="75"/>
  <c r="AA205" i="88"/>
  <c r="Z225" i="88"/>
  <c r="AA204" i="88"/>
  <c r="Z224" i="88"/>
  <c r="S9" i="2" a="1"/>
  <c r="AC202" i="88" l="1"/>
  <c r="AC222" i="88" s="1"/>
  <c r="AC201" i="88"/>
  <c r="AC221" i="88" s="1"/>
  <c r="AC200" i="88"/>
  <c r="AC220" i="88" s="1"/>
  <c r="AA226" i="88"/>
  <c r="AB206" i="88"/>
  <c r="F16" i="88" s="1"/>
  <c r="AD135" i="88"/>
  <c r="AF129" i="88"/>
  <c r="AF131" i="88" s="1"/>
  <c r="AE130" i="88"/>
  <c r="AE132" i="88" s="1"/>
  <c r="AE133" i="88" s="1"/>
  <c r="AE190" i="88" s="1"/>
  <c r="AC210" i="88"/>
  <c r="S9" i="2"/>
  <c r="AB206" i="63"/>
  <c r="AA226" i="71"/>
  <c r="AA226" i="69"/>
  <c r="AA226" i="72"/>
  <c r="AA226" i="67"/>
  <c r="AA226" i="75"/>
  <c r="AA226" i="68"/>
  <c r="AA226" i="73"/>
  <c r="AA226" i="70"/>
  <c r="AB204" i="63"/>
  <c r="B16" i="63" s="1"/>
  <c r="AA224" i="71"/>
  <c r="AA224" i="73"/>
  <c r="AA224" i="67"/>
  <c r="AA224" i="68"/>
  <c r="AA224" i="72"/>
  <c r="AA224" i="75"/>
  <c r="AA224" i="69"/>
  <c r="AA224" i="70"/>
  <c r="E16" i="63"/>
  <c r="E16" i="70"/>
  <c r="E16" i="67"/>
  <c r="E16" i="68"/>
  <c r="E16" i="69"/>
  <c r="E16" i="71"/>
  <c r="E16" i="72"/>
  <c r="E16" i="73"/>
  <c r="E16" i="75"/>
  <c r="AD205" i="63"/>
  <c r="AC225" i="67"/>
  <c r="AC225" i="71"/>
  <c r="AC225" i="75"/>
  <c r="AC225" i="72"/>
  <c r="AC225" i="70"/>
  <c r="AC225" i="69"/>
  <c r="AC225" i="68"/>
  <c r="AC225" i="73"/>
  <c r="AB204" i="88"/>
  <c r="B16" i="88" s="1"/>
  <c r="AA224" i="88"/>
  <c r="AB205" i="88"/>
  <c r="AA225" i="88"/>
  <c r="Z10" i="2" a="1"/>
  <c r="L10" i="2" a="1"/>
  <c r="L10" i="2" l="1"/>
  <c r="Z10" i="2"/>
  <c r="AD202" i="88"/>
  <c r="AD222" i="88" s="1"/>
  <c r="AD201" i="88"/>
  <c r="AD221" i="88" s="1"/>
  <c r="AD200" i="88"/>
  <c r="AD220" i="88" s="1"/>
  <c r="D16" i="88"/>
  <c r="AB226" i="88"/>
  <c r="F16" i="63"/>
  <c r="AE135" i="88"/>
  <c r="AG129" i="88"/>
  <c r="AG131" i="88" s="1"/>
  <c r="AF130" i="88"/>
  <c r="AF132" i="88" s="1"/>
  <c r="AF133" i="88" s="1"/>
  <c r="AF190" i="88" s="1"/>
  <c r="AC206" i="88"/>
  <c r="AD210" i="88"/>
  <c r="AC204" i="63"/>
  <c r="AB224" i="71"/>
  <c r="AB224" i="72"/>
  <c r="AB224" i="68"/>
  <c r="AB224" i="67"/>
  <c r="AB224" i="73"/>
  <c r="AB224" i="70"/>
  <c r="AB224" i="69"/>
  <c r="AB224" i="75"/>
  <c r="AC206" i="63"/>
  <c r="AB226" i="75"/>
  <c r="AB226" i="73"/>
  <c r="AB226" i="71"/>
  <c r="AB226" i="67"/>
  <c r="AB226" i="72"/>
  <c r="AB226" i="69"/>
  <c r="AB226" i="68"/>
  <c r="AB226" i="70"/>
  <c r="AE205" i="63"/>
  <c r="AD225" i="67"/>
  <c r="AD225" i="71"/>
  <c r="AD225" i="72"/>
  <c r="AD225" i="75"/>
  <c r="AD225" i="70"/>
  <c r="AD225" i="73"/>
  <c r="AD225" i="68"/>
  <c r="AD225" i="69"/>
  <c r="S27" i="2"/>
  <c r="S33" i="2"/>
  <c r="S28" i="2"/>
  <c r="S34" i="2"/>
  <c r="S29" i="2"/>
  <c r="S32" i="2"/>
  <c r="S30" i="2"/>
  <c r="S31" i="2"/>
  <c r="S26" i="2"/>
  <c r="AC205" i="88"/>
  <c r="AB225" i="88"/>
  <c r="AC204" i="88"/>
  <c r="AB224" i="88"/>
  <c r="Z9" i="2" a="1"/>
  <c r="S10" i="2" a="1"/>
  <c r="L9" i="2" a="1"/>
  <c r="S10" i="2" l="1"/>
  <c r="S25" i="2" s="1"/>
  <c r="E16" i="88"/>
  <c r="AE202" i="88"/>
  <c r="AE222" i="88" s="1"/>
  <c r="AE201" i="88"/>
  <c r="AE221" i="88" s="1"/>
  <c r="AE200" i="88"/>
  <c r="AE220" i="88" s="1"/>
  <c r="AC226" i="88"/>
  <c r="AD206" i="88"/>
  <c r="AF135" i="88"/>
  <c r="AH129" i="88"/>
  <c r="AH131" i="88" s="1"/>
  <c r="AG130" i="88"/>
  <c r="AG132" i="88" s="1"/>
  <c r="AG133" i="88" s="1"/>
  <c r="AG190" i="88" s="1"/>
  <c r="AE210" i="88"/>
  <c r="Z9" i="2"/>
  <c r="L9" i="2"/>
  <c r="AF205" i="63"/>
  <c r="AE225" i="67"/>
  <c r="AE225" i="71"/>
  <c r="AE225" i="75"/>
  <c r="AE225" i="70"/>
  <c r="AE225" i="72"/>
  <c r="AE225" i="69"/>
  <c r="AE225" i="68"/>
  <c r="AE225" i="73"/>
  <c r="G16" i="72"/>
  <c r="G16" i="68"/>
  <c r="G16" i="63"/>
  <c r="G16" i="71"/>
  <c r="G16" i="73"/>
  <c r="G16" i="88"/>
  <c r="G16" i="67"/>
  <c r="G16" i="70"/>
  <c r="G16" i="69"/>
  <c r="G16" i="75"/>
  <c r="AD206" i="63"/>
  <c r="AC226" i="75"/>
  <c r="AC226" i="72"/>
  <c r="AC226" i="67"/>
  <c r="AC226" i="71"/>
  <c r="AC226" i="69"/>
  <c r="AC226" i="73"/>
  <c r="AC226" i="68"/>
  <c r="AC226" i="70"/>
  <c r="C16" i="63"/>
  <c r="C16" i="70"/>
  <c r="C16" i="68"/>
  <c r="C16" i="72"/>
  <c r="C16" i="69"/>
  <c r="C16" i="73"/>
  <c r="C16" i="71"/>
  <c r="C16" i="88"/>
  <c r="C16" i="67"/>
  <c r="C16" i="75"/>
  <c r="AD204" i="63"/>
  <c r="AC224" i="71"/>
  <c r="AC224" i="73"/>
  <c r="AC224" i="67"/>
  <c r="AC224" i="72"/>
  <c r="AC224" i="68"/>
  <c r="AC224" i="75"/>
  <c r="AC224" i="70"/>
  <c r="AC224" i="69"/>
  <c r="AD204" i="88"/>
  <c r="AC224" i="88"/>
  <c r="AD205" i="88"/>
  <c r="AC225" i="88"/>
  <c r="AF201" i="88" l="1"/>
  <c r="AF221" i="88" s="1"/>
  <c r="AF200" i="88"/>
  <c r="AF202" i="88"/>
  <c r="AF222" i="88" s="1"/>
  <c r="AD226" i="88"/>
  <c r="AE206" i="88"/>
  <c r="AG135" i="88"/>
  <c r="AH130" i="88"/>
  <c r="AH132" i="88" s="1"/>
  <c r="AH133" i="88" s="1"/>
  <c r="AH190" i="88" s="1"/>
  <c r="AI129" i="88"/>
  <c r="AI131" i="88" s="1"/>
  <c r="AF210" i="88"/>
  <c r="AF220" i="88"/>
  <c r="AE206" i="63"/>
  <c r="AD226" i="73"/>
  <c r="AD226" i="68"/>
  <c r="AD226" i="71"/>
  <c r="AD226" i="67"/>
  <c r="AD226" i="72"/>
  <c r="AD226" i="75"/>
  <c r="AD226" i="69"/>
  <c r="AD226" i="70"/>
  <c r="AG205" i="63"/>
  <c r="AF225" i="67"/>
  <c r="AF225" i="71"/>
  <c r="AF225" i="75"/>
  <c r="AF225" i="70"/>
  <c r="AF225" i="72"/>
  <c r="AF225" i="73"/>
  <c r="AF225" i="68"/>
  <c r="AF225" i="69"/>
  <c r="AE204" i="63"/>
  <c r="AD224" i="71"/>
  <c r="AD224" i="67"/>
  <c r="AD224" i="73"/>
  <c r="AD224" i="72"/>
  <c r="AD224" i="68"/>
  <c r="AD224" i="70"/>
  <c r="AD224" i="69"/>
  <c r="AD224" i="75"/>
  <c r="L29" i="2"/>
  <c r="L30" i="2"/>
  <c r="L27" i="2"/>
  <c r="L33" i="2"/>
  <c r="L26" i="2"/>
  <c r="L25" i="2"/>
  <c r="L31" i="2"/>
  <c r="L32" i="2"/>
  <c r="L34" i="2"/>
  <c r="L28" i="2"/>
  <c r="Z30" i="2"/>
  <c r="Z27" i="2"/>
  <c r="Z31" i="2"/>
  <c r="Z32" i="2"/>
  <c r="Z25" i="2"/>
  <c r="Z28" i="2"/>
  <c r="Z29" i="2"/>
  <c r="Z33" i="2"/>
  <c r="Z26" i="2"/>
  <c r="Z34" i="2"/>
  <c r="AE205" i="88"/>
  <c r="AD225" i="88"/>
  <c r="AE204" i="88"/>
  <c r="AD224" i="88"/>
  <c r="AG201" i="88" l="1"/>
  <c r="AG221" i="88" s="1"/>
  <c r="AG200" i="88"/>
  <c r="AG220" i="88" s="1"/>
  <c r="AG202" i="88"/>
  <c r="AG222" i="88" s="1"/>
  <c r="AE226" i="88"/>
  <c r="AF206" i="88"/>
  <c r="AI130" i="88"/>
  <c r="AI132" i="88" s="1"/>
  <c r="AI133" i="88" s="1"/>
  <c r="AI190" i="88" s="1"/>
  <c r="AJ129" i="88"/>
  <c r="AJ131" i="88" s="1"/>
  <c r="AH135" i="88"/>
  <c r="AG210" i="88"/>
  <c r="AF204" i="63"/>
  <c r="AE224" i="71"/>
  <c r="AE224" i="68"/>
  <c r="AE224" i="73"/>
  <c r="AE224" i="72"/>
  <c r="AE224" i="67"/>
  <c r="AE224" i="70"/>
  <c r="AE224" i="69"/>
  <c r="AE224" i="75"/>
  <c r="AH205" i="63"/>
  <c r="AG225" i="67"/>
  <c r="AG225" i="71"/>
  <c r="AG225" i="72"/>
  <c r="AG225" i="70"/>
  <c r="AG225" i="75"/>
  <c r="AG225" i="69"/>
  <c r="AG225" i="68"/>
  <c r="AG225" i="73"/>
  <c r="AF206" i="63"/>
  <c r="AE226" i="71"/>
  <c r="AE226" i="67"/>
  <c r="AE226" i="75"/>
  <c r="AE226" i="68"/>
  <c r="AE226" i="73"/>
  <c r="AE226" i="72"/>
  <c r="AE226" i="69"/>
  <c r="AE226" i="70"/>
  <c r="AF204" i="88"/>
  <c r="AE224" i="88"/>
  <c r="AF205" i="88"/>
  <c r="AE225" i="88"/>
  <c r="AH200" i="88" l="1"/>
  <c r="AH220" i="88" s="1"/>
  <c r="AH202" i="88"/>
  <c r="AH222" i="88" s="1"/>
  <c r="AH201" i="88"/>
  <c r="AH221" i="88" s="1"/>
  <c r="AF226" i="88"/>
  <c r="AG206" i="88"/>
  <c r="AH210" i="88"/>
  <c r="AK129" i="88"/>
  <c r="AK131" i="88" s="1"/>
  <c r="AJ130" i="88"/>
  <c r="AJ132" i="88" s="1"/>
  <c r="AJ133" i="88" s="1"/>
  <c r="AJ190" i="88" s="1"/>
  <c r="AI135" i="88"/>
  <c r="AG206" i="63"/>
  <c r="AF226" i="67"/>
  <c r="AF226" i="75"/>
  <c r="AF226" i="72"/>
  <c r="AF226" i="68"/>
  <c r="AF226" i="71"/>
  <c r="AF226" i="73"/>
  <c r="AF226" i="69"/>
  <c r="AF226" i="70"/>
  <c r="AI205" i="63"/>
  <c r="AH225" i="67"/>
  <c r="AH225" i="71"/>
  <c r="AH225" i="70"/>
  <c r="AH225" i="75"/>
  <c r="AH225" i="72"/>
  <c r="AH225" i="69"/>
  <c r="AH225" i="73"/>
  <c r="AH225" i="68"/>
  <c r="AG204" i="63"/>
  <c r="AF224" i="71"/>
  <c r="AF224" i="73"/>
  <c r="AF224" i="67"/>
  <c r="AF224" i="72"/>
  <c r="AF224" i="68"/>
  <c r="AF224" i="75"/>
  <c r="AF224" i="70"/>
  <c r="AF224" i="69"/>
  <c r="AG205" i="88"/>
  <c r="AF225" i="88"/>
  <c r="AG204" i="88"/>
  <c r="AF224" i="88"/>
  <c r="AI200" i="88" l="1"/>
  <c r="AI220" i="88" s="1"/>
  <c r="AI202" i="88"/>
  <c r="AI222" i="88" s="1"/>
  <c r="AI201" i="88"/>
  <c r="AI221" i="88" s="1"/>
  <c r="AG226" i="88"/>
  <c r="AH206" i="88"/>
  <c r="AI210" i="88"/>
  <c r="AL129" i="88"/>
  <c r="AL131" i="88" s="1"/>
  <c r="AK130" i="88"/>
  <c r="AK132" i="88" s="1"/>
  <c r="AK133" i="88" s="1"/>
  <c r="AK190" i="88" s="1"/>
  <c r="AJ135" i="88"/>
  <c r="AH204" i="63"/>
  <c r="AG224" i="71"/>
  <c r="AG224" i="67"/>
  <c r="AG224" i="68"/>
  <c r="AG224" i="72"/>
  <c r="AG224" i="73"/>
  <c r="AG224" i="75"/>
  <c r="AG224" i="70"/>
  <c r="AG224" i="69"/>
  <c r="AJ205" i="63"/>
  <c r="AI225" i="67"/>
  <c r="AI225" i="71"/>
  <c r="AI225" i="70"/>
  <c r="AI225" i="75"/>
  <c r="AI225" i="72"/>
  <c r="AI225" i="73"/>
  <c r="AI225" i="69"/>
  <c r="AI225" i="68"/>
  <c r="AH206" i="63"/>
  <c r="AG226" i="67"/>
  <c r="AG226" i="71"/>
  <c r="AG226" i="75"/>
  <c r="AG226" i="68"/>
  <c r="AG226" i="72"/>
  <c r="AG226" i="73"/>
  <c r="AG226" i="69"/>
  <c r="AG226" i="70"/>
  <c r="AH204" i="88"/>
  <c r="AG224" i="88"/>
  <c r="AH205" i="88"/>
  <c r="AG225" i="88"/>
  <c r="AJ202" i="88" l="1"/>
  <c r="AJ222" i="88" s="1"/>
  <c r="AJ201" i="88"/>
  <c r="AJ221" i="88" s="1"/>
  <c r="AJ200" i="88"/>
  <c r="AJ220" i="88" s="1"/>
  <c r="AH226" i="88"/>
  <c r="AI206" i="88"/>
  <c r="AK135" i="88"/>
  <c r="AL130" i="88"/>
  <c r="AL132" i="88" s="1"/>
  <c r="AL133" i="88" s="1"/>
  <c r="AL190" i="88" s="1"/>
  <c r="AM129" i="88"/>
  <c r="AM131" i="88" s="1"/>
  <c r="AJ210" i="88"/>
  <c r="AI206" i="63"/>
  <c r="AH226" i="73"/>
  <c r="AH226" i="67"/>
  <c r="AH226" i="69"/>
  <c r="AH226" i="75"/>
  <c r="AH226" i="71"/>
  <c r="AH226" i="68"/>
  <c r="AH226" i="72"/>
  <c r="AH226" i="70"/>
  <c r="AK205" i="63"/>
  <c r="AJ225" i="67"/>
  <c r="AJ225" i="71"/>
  <c r="AJ225" i="70"/>
  <c r="AJ225" i="72"/>
  <c r="AJ225" i="75"/>
  <c r="AJ225" i="69"/>
  <c r="AJ225" i="68"/>
  <c r="AJ225" i="73"/>
  <c r="AI204" i="63"/>
  <c r="AH224" i="71"/>
  <c r="AH224" i="67"/>
  <c r="AH224" i="72"/>
  <c r="AH224" i="73"/>
  <c r="AH224" i="68"/>
  <c r="AH224" i="69"/>
  <c r="AH224" i="70"/>
  <c r="AH224" i="75"/>
  <c r="AI205" i="88"/>
  <c r="AH225" i="88"/>
  <c r="AI204" i="88"/>
  <c r="AH224" i="88"/>
  <c r="AK202" i="88" l="1"/>
  <c r="AK222" i="88" s="1"/>
  <c r="AK201" i="88"/>
  <c r="AK221" i="88" s="1"/>
  <c r="AK200" i="88"/>
  <c r="AK220" i="88" s="1"/>
  <c r="AI226" i="88"/>
  <c r="AN129" i="88"/>
  <c r="AN131" i="88" s="1"/>
  <c r="AM130" i="88"/>
  <c r="AM132" i="88" s="1"/>
  <c r="AM133" i="88" s="1"/>
  <c r="AM190" i="88" s="1"/>
  <c r="AL135" i="88"/>
  <c r="AJ206" i="88"/>
  <c r="AK210" i="88"/>
  <c r="AJ204" i="63"/>
  <c r="AI224" i="71"/>
  <c r="AI224" i="73"/>
  <c r="AI224" i="68"/>
  <c r="AI224" i="67"/>
  <c r="AI224" i="72"/>
  <c r="AI224" i="75"/>
  <c r="AI224" i="69"/>
  <c r="AI224" i="70"/>
  <c r="AL205" i="63"/>
  <c r="D17" i="63" s="1"/>
  <c r="AK225" i="67"/>
  <c r="AK225" i="71"/>
  <c r="AK225" i="75"/>
  <c r="AK225" i="72"/>
  <c r="AK225" i="70"/>
  <c r="AK225" i="73"/>
  <c r="AK225" i="69"/>
  <c r="AK225" i="68"/>
  <c r="AJ206" i="63"/>
  <c r="AI226" i="75"/>
  <c r="AI226" i="72"/>
  <c r="AI226" i="67"/>
  <c r="AI226" i="71"/>
  <c r="AI226" i="68"/>
  <c r="AI226" i="73"/>
  <c r="AI226" i="69"/>
  <c r="AI226" i="70"/>
  <c r="AJ204" i="88"/>
  <c r="AI224" i="88"/>
  <c r="AJ205" i="88"/>
  <c r="AI225" i="88"/>
  <c r="AL202" i="88" l="1"/>
  <c r="AL222" i="88" s="1"/>
  <c r="AL201" i="88"/>
  <c r="AL221" i="88" s="1"/>
  <c r="AL200" i="88"/>
  <c r="AL220" i="88" s="1"/>
  <c r="AJ226" i="88"/>
  <c r="AK206" i="88"/>
  <c r="AL210" i="88"/>
  <c r="AM135" i="88"/>
  <c r="AO129" i="88"/>
  <c r="AO131" i="88" s="1"/>
  <c r="AN130" i="88"/>
  <c r="AN132" i="88" s="1"/>
  <c r="AN133" i="88" s="1"/>
  <c r="AN190" i="88" s="1"/>
  <c r="AM205" i="63"/>
  <c r="AL225" i="67"/>
  <c r="AL225" i="71"/>
  <c r="AL225" i="70"/>
  <c r="AL225" i="75"/>
  <c r="AL225" i="72"/>
  <c r="AL225" i="73"/>
  <c r="AL225" i="69"/>
  <c r="AL225" i="68"/>
  <c r="AK206" i="63"/>
  <c r="AJ226" i="75"/>
  <c r="AJ226" i="67"/>
  <c r="AJ226" i="68"/>
  <c r="AJ226" i="69"/>
  <c r="AJ226" i="72"/>
  <c r="AJ226" i="73"/>
  <c r="AJ226" i="71"/>
  <c r="AJ226" i="70"/>
  <c r="AK204" i="63"/>
  <c r="AJ224" i="71"/>
  <c r="AJ224" i="67"/>
  <c r="AJ224" i="72"/>
  <c r="AJ224" i="68"/>
  <c r="AJ224" i="73"/>
  <c r="AJ224" i="70"/>
  <c r="AJ224" i="69"/>
  <c r="AJ224" i="75"/>
  <c r="AK205" i="88"/>
  <c r="AJ225" i="88"/>
  <c r="AK204" i="88"/>
  <c r="AJ224" i="88"/>
  <c r="T9" i="2" a="1"/>
  <c r="AM202" i="88" l="1"/>
  <c r="AM222" i="88" s="1"/>
  <c r="AM201" i="88"/>
  <c r="AM221" i="88" s="1"/>
  <c r="AM200" i="88"/>
  <c r="AM220" i="88" s="1"/>
  <c r="AK226" i="88"/>
  <c r="AL206" i="88"/>
  <c r="F17" i="88" s="1"/>
  <c r="AN135" i="88"/>
  <c r="AP129" i="88"/>
  <c r="AP131" i="88" s="1"/>
  <c r="AO130" i="88"/>
  <c r="AO132" i="88" s="1"/>
  <c r="AO133" i="88" s="1"/>
  <c r="AO190" i="88" s="1"/>
  <c r="AM210" i="88"/>
  <c r="T9" i="2"/>
  <c r="E17" i="63"/>
  <c r="E17" i="72"/>
  <c r="E17" i="69"/>
  <c r="E17" i="71"/>
  <c r="E17" i="67"/>
  <c r="E17" i="68"/>
  <c r="E17" i="70"/>
  <c r="E17" i="73"/>
  <c r="E17" i="75"/>
  <c r="AL204" i="63"/>
  <c r="B17" i="63" s="1"/>
  <c r="AK224" i="71"/>
  <c r="AK224" i="68"/>
  <c r="AK224" i="67"/>
  <c r="AK224" i="72"/>
  <c r="AK224" i="73"/>
  <c r="AK224" i="70"/>
  <c r="AK224" i="75"/>
  <c r="AK224" i="69"/>
  <c r="AL206" i="63"/>
  <c r="F17" i="63" s="1"/>
  <c r="AK226" i="75"/>
  <c r="AK226" i="73"/>
  <c r="AK226" i="71"/>
  <c r="AK226" i="72"/>
  <c r="AK226" i="67"/>
  <c r="AK226" i="69"/>
  <c r="AK226" i="68"/>
  <c r="AK226" i="70"/>
  <c r="AN205" i="63"/>
  <c r="AM225" i="67"/>
  <c r="AM225" i="71"/>
  <c r="AM225" i="70"/>
  <c r="AM225" i="75"/>
  <c r="AM225" i="72"/>
  <c r="AM225" i="73"/>
  <c r="AM225" i="68"/>
  <c r="AM225" i="69"/>
  <c r="AL204" i="88"/>
  <c r="B17" i="88" s="1"/>
  <c r="AK224" i="88"/>
  <c r="AL205" i="88"/>
  <c r="AK225" i="88"/>
  <c r="M10" i="2" a="1"/>
  <c r="AA10" i="2" a="1"/>
  <c r="M10" i="2" l="1"/>
  <c r="AA10" i="2"/>
  <c r="AN201" i="88"/>
  <c r="AN221" i="88" s="1"/>
  <c r="AN200" i="88"/>
  <c r="AN202" i="88"/>
  <c r="AN222" i="88" s="1"/>
  <c r="D17" i="88"/>
  <c r="AO135" i="88"/>
  <c r="AQ129" i="88"/>
  <c r="AQ131" i="88" s="1"/>
  <c r="AP130" i="88"/>
  <c r="AP132" i="88" s="1"/>
  <c r="AP133" i="88" s="1"/>
  <c r="AP190" i="88" s="1"/>
  <c r="AM206" i="88"/>
  <c r="AN210" i="88"/>
  <c r="AN220" i="88"/>
  <c r="AM206" i="63"/>
  <c r="AL226" i="75"/>
  <c r="AL226" i="67"/>
  <c r="AL226" i="71"/>
  <c r="AL226" i="69"/>
  <c r="AL226" i="72"/>
  <c r="AL226" i="68"/>
  <c r="AL226" i="73"/>
  <c r="AL226" i="70"/>
  <c r="AM204" i="63"/>
  <c r="AL224" i="71"/>
  <c r="AL224" i="67"/>
  <c r="AL224" i="72"/>
  <c r="AL224" i="68"/>
  <c r="AL224" i="73"/>
  <c r="AL224" i="69"/>
  <c r="AL224" i="70"/>
  <c r="AL224" i="75"/>
  <c r="AL226" i="88"/>
  <c r="AO205" i="63"/>
  <c r="AN225" i="67"/>
  <c r="AN225" i="71"/>
  <c r="AN225" i="72"/>
  <c r="AN225" i="75"/>
  <c r="AN225" i="70"/>
  <c r="AN225" i="68"/>
  <c r="AN225" i="73"/>
  <c r="AN225" i="69"/>
  <c r="T33" i="2"/>
  <c r="T29" i="2"/>
  <c r="T32" i="2"/>
  <c r="T27" i="2"/>
  <c r="T26" i="2"/>
  <c r="T30" i="2"/>
  <c r="T34" i="2"/>
  <c r="T31" i="2"/>
  <c r="T28" i="2"/>
  <c r="AM205" i="88"/>
  <c r="AL225" i="88"/>
  <c r="AM204" i="88"/>
  <c r="AL224" i="88"/>
  <c r="M9" i="2" a="1"/>
  <c r="T10" i="2" a="1"/>
  <c r="AA9" i="2" a="1"/>
  <c r="T10" i="2" l="1"/>
  <c r="T25" i="2" s="1"/>
  <c r="E17" i="88"/>
  <c r="AO201" i="88"/>
  <c r="AO221" i="88" s="1"/>
  <c r="AO200" i="88"/>
  <c r="AO220" i="88" s="1"/>
  <c r="AO202" i="88"/>
  <c r="AO222" i="88" s="1"/>
  <c r="AM226" i="88"/>
  <c r="AP135" i="88"/>
  <c r="AQ130" i="88"/>
  <c r="AQ132" i="88" s="1"/>
  <c r="AQ133" i="88" s="1"/>
  <c r="AQ190" i="88" s="1"/>
  <c r="AR129" i="88"/>
  <c r="AR131" i="88" s="1"/>
  <c r="AN206" i="88"/>
  <c r="AO210" i="88"/>
  <c r="M9" i="2"/>
  <c r="AA9" i="2"/>
  <c r="AP205" i="63"/>
  <c r="AO225" i="67"/>
  <c r="AO225" i="71"/>
  <c r="AO225" i="75"/>
  <c r="AO225" i="70"/>
  <c r="AO225" i="72"/>
  <c r="AO225" i="73"/>
  <c r="AO225" i="69"/>
  <c r="AO225" i="68"/>
  <c r="C17" i="70"/>
  <c r="C17" i="63"/>
  <c r="C17" i="68"/>
  <c r="C17" i="67"/>
  <c r="C17" i="71"/>
  <c r="C17" i="69"/>
  <c r="C17" i="72"/>
  <c r="C17" i="73"/>
  <c r="C17" i="88"/>
  <c r="C17" i="75"/>
  <c r="AN204" i="63"/>
  <c r="AM224" i="71"/>
  <c r="AM224" i="72"/>
  <c r="AM224" i="67"/>
  <c r="AM224" i="68"/>
  <c r="AM224" i="73"/>
  <c r="AM224" i="75"/>
  <c r="AM224" i="70"/>
  <c r="AM224" i="69"/>
  <c r="G17" i="63"/>
  <c r="G17" i="70"/>
  <c r="G17" i="68"/>
  <c r="G17" i="67"/>
  <c r="G17" i="69"/>
  <c r="G17" i="88"/>
  <c r="G17" i="73"/>
  <c r="G17" i="72"/>
  <c r="G17" i="71"/>
  <c r="G17" i="75"/>
  <c r="AN206" i="63"/>
  <c r="AM226" i="75"/>
  <c r="AM226" i="73"/>
  <c r="AM226" i="71"/>
  <c r="AM226" i="68"/>
  <c r="AM226" i="67"/>
  <c r="AM226" i="72"/>
  <c r="AM226" i="69"/>
  <c r="AM226" i="70"/>
  <c r="AN204" i="88"/>
  <c r="AM224" i="88"/>
  <c r="AN205" i="88"/>
  <c r="AM225" i="88"/>
  <c r="AP200" i="88" l="1"/>
  <c r="AP220" i="88" s="1"/>
  <c r="AP202" i="88"/>
  <c r="AP201" i="88"/>
  <c r="AP221" i="88" s="1"/>
  <c r="AO206" i="88"/>
  <c r="AN226" i="88"/>
  <c r="AS129" i="88"/>
  <c r="AS131" i="88" s="1"/>
  <c r="AR130" i="88"/>
  <c r="AR132" i="88" s="1"/>
  <c r="AR133" i="88" s="1"/>
  <c r="AR190" i="88" s="1"/>
  <c r="AQ135" i="88"/>
  <c r="AP210" i="88"/>
  <c r="AP222" i="88"/>
  <c r="AO204" i="63"/>
  <c r="AN224" i="71"/>
  <c r="AN224" i="67"/>
  <c r="AN224" i="68"/>
  <c r="AN224" i="73"/>
  <c r="AN224" i="72"/>
  <c r="AN224" i="70"/>
  <c r="AN224" i="75"/>
  <c r="AN224" i="69"/>
  <c r="AO206" i="63"/>
  <c r="AN226" i="69"/>
  <c r="AN226" i="72"/>
  <c r="AN226" i="67"/>
  <c r="AN226" i="75"/>
  <c r="AN226" i="68"/>
  <c r="AN226" i="73"/>
  <c r="AN226" i="71"/>
  <c r="AN226" i="70"/>
  <c r="AQ205" i="63"/>
  <c r="AP225" i="67"/>
  <c r="AP225" i="71"/>
  <c r="AP225" i="75"/>
  <c r="AP225" i="72"/>
  <c r="AP225" i="70"/>
  <c r="AP225" i="68"/>
  <c r="AP225" i="73"/>
  <c r="AP225" i="69"/>
  <c r="AA34" i="2"/>
  <c r="AA25" i="2"/>
  <c r="AA33" i="2"/>
  <c r="AA26" i="2"/>
  <c r="AA32" i="2"/>
  <c r="AA27" i="2"/>
  <c r="AA28" i="2"/>
  <c r="AA29" i="2"/>
  <c r="AA31" i="2"/>
  <c r="AA30" i="2"/>
  <c r="M32" i="2"/>
  <c r="M28" i="2"/>
  <c r="M30" i="2"/>
  <c r="M25" i="2"/>
  <c r="M31" i="2"/>
  <c r="M27" i="2"/>
  <c r="M29" i="2"/>
  <c r="M34" i="2"/>
  <c r="M26" i="2"/>
  <c r="M33" i="2"/>
  <c r="AO205" i="88"/>
  <c r="AN225" i="88"/>
  <c r="AO204" i="88"/>
  <c r="AN224" i="88"/>
  <c r="AQ200" i="88" l="1"/>
  <c r="AQ220" i="88" s="1"/>
  <c r="AQ202" i="88"/>
  <c r="AQ222" i="88" s="1"/>
  <c r="AQ201" i="88"/>
  <c r="AQ221" i="88" s="1"/>
  <c r="AO226" i="88"/>
  <c r="AP206" i="88"/>
  <c r="AQ210" i="88"/>
  <c r="AR135" i="88"/>
  <c r="AS130" i="88"/>
  <c r="AS132" i="88" s="1"/>
  <c r="AS133" i="88" s="1"/>
  <c r="AS190" i="88" s="1"/>
  <c r="AT129" i="88"/>
  <c r="AT131" i="88" s="1"/>
  <c r="AR205" i="63"/>
  <c r="AQ225" i="67"/>
  <c r="AQ225" i="71"/>
  <c r="AQ225" i="70"/>
  <c r="AQ225" i="72"/>
  <c r="AQ225" i="75"/>
  <c r="AQ225" i="69"/>
  <c r="AQ225" i="68"/>
  <c r="AQ225" i="73"/>
  <c r="AP206" i="63"/>
  <c r="AO226" i="75"/>
  <c r="AO226" i="73"/>
  <c r="AO226" i="71"/>
  <c r="AO226" i="67"/>
  <c r="AO226" i="72"/>
  <c r="AO226" i="68"/>
  <c r="AO226" i="69"/>
  <c r="AO226" i="70"/>
  <c r="AP204" i="63"/>
  <c r="AO224" i="71"/>
  <c r="AO224" i="72"/>
  <c r="AO224" i="67"/>
  <c r="AO224" i="73"/>
  <c r="AO224" i="68"/>
  <c r="AO224" i="75"/>
  <c r="AO224" i="70"/>
  <c r="AO224" i="69"/>
  <c r="AP204" i="88"/>
  <c r="AO224" i="88"/>
  <c r="AP205" i="88"/>
  <c r="AO225" i="88"/>
  <c r="AR202" i="88" l="1"/>
  <c r="AR222" i="88" s="1"/>
  <c r="AR201" i="88"/>
  <c r="AR221" i="88" s="1"/>
  <c r="AR200" i="88"/>
  <c r="AR220" i="88" s="1"/>
  <c r="AP226" i="88"/>
  <c r="AQ206" i="88"/>
  <c r="AS135" i="88"/>
  <c r="AR210" i="88"/>
  <c r="AT130" i="88"/>
  <c r="AT132" i="88" s="1"/>
  <c r="AT133" i="88" s="1"/>
  <c r="AT190" i="88" s="1"/>
  <c r="AU129" i="88"/>
  <c r="AU131" i="88" s="1"/>
  <c r="AQ204" i="63"/>
  <c r="AP224" i="71"/>
  <c r="AP224" i="67"/>
  <c r="AP224" i="73"/>
  <c r="AP224" i="72"/>
  <c r="AP224" i="68"/>
  <c r="AP224" i="75"/>
  <c r="AP224" i="69"/>
  <c r="AP224" i="70"/>
  <c r="AQ206" i="63"/>
  <c r="AP226" i="69"/>
  <c r="AP226" i="71"/>
  <c r="AP226" i="67"/>
  <c r="AP226" i="72"/>
  <c r="AP226" i="75"/>
  <c r="AP226" i="73"/>
  <c r="AP226" i="68"/>
  <c r="AP226" i="70"/>
  <c r="AS205" i="63"/>
  <c r="AR225" i="67"/>
  <c r="AR225" i="71"/>
  <c r="AR225" i="70"/>
  <c r="AR225" i="72"/>
  <c r="AR225" i="75"/>
  <c r="AR225" i="69"/>
  <c r="AR225" i="68"/>
  <c r="AR225" i="73"/>
  <c r="AQ205" i="88"/>
  <c r="AP225" i="88"/>
  <c r="AQ204" i="88"/>
  <c r="AP224" i="88"/>
  <c r="AS202" i="88" l="1"/>
  <c r="AS201" i="88"/>
  <c r="AS221" i="88" s="1"/>
  <c r="AS200" i="88"/>
  <c r="AS220" i="88" s="1"/>
  <c r="AQ226" i="88"/>
  <c r="AR206" i="88"/>
  <c r="AU130" i="88"/>
  <c r="AU132" i="88" s="1"/>
  <c r="AU133" i="88" s="1"/>
  <c r="AU190" i="88" s="1"/>
  <c r="AV129" i="88"/>
  <c r="AV131" i="88" s="1"/>
  <c r="AT135" i="88"/>
  <c r="AS210" i="88"/>
  <c r="AS222" i="88"/>
  <c r="AT205" i="63"/>
  <c r="AS225" i="67"/>
  <c r="AS225" i="71"/>
  <c r="AS225" i="72"/>
  <c r="AS225" i="70"/>
  <c r="AS225" i="75"/>
  <c r="AS225" i="68"/>
  <c r="AS225" i="69"/>
  <c r="AS225" i="73"/>
  <c r="AR206" i="63"/>
  <c r="AQ226" i="71"/>
  <c r="AQ226" i="67"/>
  <c r="AQ226" i="75"/>
  <c r="AQ226" i="72"/>
  <c r="AQ226" i="68"/>
  <c r="AQ226" i="69"/>
  <c r="AQ226" i="73"/>
  <c r="AQ226" i="70"/>
  <c r="AR204" i="63"/>
  <c r="AQ224" i="71"/>
  <c r="AQ224" i="73"/>
  <c r="AQ224" i="67"/>
  <c r="AQ224" i="68"/>
  <c r="AQ224" i="72"/>
  <c r="AQ224" i="75"/>
  <c r="AQ224" i="69"/>
  <c r="AQ224" i="70"/>
  <c r="AR204" i="88"/>
  <c r="AQ224" i="88"/>
  <c r="AR205" i="88"/>
  <c r="AQ225" i="88"/>
  <c r="AR226" i="88" l="1"/>
  <c r="AT202" i="88"/>
  <c r="AT201" i="88"/>
  <c r="AT221" i="88" s="1"/>
  <c r="AT200" i="88"/>
  <c r="AT220" i="88" s="1"/>
  <c r="AS206" i="88"/>
  <c r="AT210" i="88"/>
  <c r="AT222" i="88"/>
  <c r="AW129" i="88"/>
  <c r="AW131" i="88" s="1"/>
  <c r="AV130" i="88"/>
  <c r="AV132" i="88" s="1"/>
  <c r="AV133" i="88" s="1"/>
  <c r="AV190" i="88" s="1"/>
  <c r="AU135" i="88"/>
  <c r="AS206" i="63"/>
  <c r="AR226" i="73"/>
  <c r="AR226" i="69"/>
  <c r="AR226" i="67"/>
  <c r="AR226" i="71"/>
  <c r="AR226" i="75"/>
  <c r="AR226" i="72"/>
  <c r="AR226" i="68"/>
  <c r="AR226" i="70"/>
  <c r="AS204" i="63"/>
  <c r="AR224" i="71"/>
  <c r="AR224" i="67"/>
  <c r="AR224" i="72"/>
  <c r="AR224" i="68"/>
  <c r="AR224" i="73"/>
  <c r="AR224" i="70"/>
  <c r="AR224" i="75"/>
  <c r="AR224" i="69"/>
  <c r="AU205" i="63"/>
  <c r="AT225" i="67"/>
  <c r="AT225" i="71"/>
  <c r="AT225" i="75"/>
  <c r="AT225" i="72"/>
  <c r="AT225" i="70"/>
  <c r="AT225" i="73"/>
  <c r="AT225" i="69"/>
  <c r="AT225" i="68"/>
  <c r="AS205" i="88"/>
  <c r="AR225" i="88"/>
  <c r="AS204" i="88"/>
  <c r="AR224" i="88"/>
  <c r="AU202" i="88" l="1"/>
  <c r="AU222" i="88" s="1"/>
  <c r="AU201" i="88"/>
  <c r="AU221" i="88" s="1"/>
  <c r="AU200" i="88"/>
  <c r="AU220" i="88" s="1"/>
  <c r="AS226" i="88"/>
  <c r="AT206" i="88"/>
  <c r="AW130" i="88"/>
  <c r="AW132" i="88" s="1"/>
  <c r="AW133" i="88" s="1"/>
  <c r="AW190" i="88" s="1"/>
  <c r="AX129" i="88"/>
  <c r="AX131" i="88" s="1"/>
  <c r="AU210" i="88"/>
  <c r="AV135" i="88"/>
  <c r="AT204" i="63"/>
  <c r="AS224" i="71"/>
  <c r="AS224" i="73"/>
  <c r="AS224" i="72"/>
  <c r="AS224" i="68"/>
  <c r="AS224" i="67"/>
  <c r="AS224" i="70"/>
  <c r="AS224" i="69"/>
  <c r="AS224" i="75"/>
  <c r="AV205" i="63"/>
  <c r="D18" i="63" s="1"/>
  <c r="AU225" i="67"/>
  <c r="AU225" i="71"/>
  <c r="AU225" i="75"/>
  <c r="AU225" i="72"/>
  <c r="AU225" i="70"/>
  <c r="AU225" i="68"/>
  <c r="AU225" i="69"/>
  <c r="AU225" i="73"/>
  <c r="AT206" i="63"/>
  <c r="AS226" i="75"/>
  <c r="AS226" i="71"/>
  <c r="AS226" i="69"/>
  <c r="AS226" i="67"/>
  <c r="AS226" i="68"/>
  <c r="AS226" i="72"/>
  <c r="AS226" i="73"/>
  <c r="AS226" i="70"/>
  <c r="AT204" i="88"/>
  <c r="AS224" i="88"/>
  <c r="AT205" i="88"/>
  <c r="AS225" i="88"/>
  <c r="AV201" i="88" l="1"/>
  <c r="AV200" i="88"/>
  <c r="AV202" i="88"/>
  <c r="AV222" i="88" s="1"/>
  <c r="AT226" i="88"/>
  <c r="AU206" i="88"/>
  <c r="AV210" i="88"/>
  <c r="AV220" i="88"/>
  <c r="AV221" i="88"/>
  <c r="AY129" i="88"/>
  <c r="AY131" i="88" s="1"/>
  <c r="AX130" i="88"/>
  <c r="AX132" i="88" s="1"/>
  <c r="AX133" i="88" s="1"/>
  <c r="AX190" i="88" s="1"/>
  <c r="AW135" i="88"/>
  <c r="AU206" i="63"/>
  <c r="AT226" i="73"/>
  <c r="AT226" i="71"/>
  <c r="AT226" i="75"/>
  <c r="AT226" i="72"/>
  <c r="AT226" i="69"/>
  <c r="AT226" i="67"/>
  <c r="AT226" i="68"/>
  <c r="AT226" i="70"/>
  <c r="AW205" i="63"/>
  <c r="AV225" i="67"/>
  <c r="AV225" i="71"/>
  <c r="AV225" i="75"/>
  <c r="AV225" i="70"/>
  <c r="AV225" i="72"/>
  <c r="AV225" i="68"/>
  <c r="AV225" i="73"/>
  <c r="AV225" i="69"/>
  <c r="AU204" i="63"/>
  <c r="AT224" i="71"/>
  <c r="AT224" i="67"/>
  <c r="AT224" i="68"/>
  <c r="AT224" i="73"/>
  <c r="AT224" i="72"/>
  <c r="AT224" i="70"/>
  <c r="AT224" i="75"/>
  <c r="AT224" i="69"/>
  <c r="AU205" i="88"/>
  <c r="AT225" i="88"/>
  <c r="AU204" i="88"/>
  <c r="AT224" i="88"/>
  <c r="U9" i="2" a="1"/>
  <c r="AW201" i="88" l="1"/>
  <c r="AW200" i="88"/>
  <c r="AW220" i="88" s="1"/>
  <c r="AW202" i="88"/>
  <c r="AW222" i="88" s="1"/>
  <c r="AU226" i="88"/>
  <c r="AV206" i="88"/>
  <c r="F18" i="88" s="1"/>
  <c r="AY130" i="88"/>
  <c r="AY132" i="88" s="1"/>
  <c r="AY133" i="88" s="1"/>
  <c r="AY190" i="88" s="1"/>
  <c r="AZ129" i="88"/>
  <c r="AZ131" i="88" s="1"/>
  <c r="AW210" i="88"/>
  <c r="AW221" i="88"/>
  <c r="AX135" i="88"/>
  <c r="U9" i="2"/>
  <c r="E18" i="68"/>
  <c r="E18" i="63"/>
  <c r="E18" i="70"/>
  <c r="E18" i="72"/>
  <c r="E18" i="71"/>
  <c r="E18" i="73"/>
  <c r="E18" i="67"/>
  <c r="E18" i="69"/>
  <c r="E18" i="75"/>
  <c r="AX205" i="63"/>
  <c r="AW225" i="67"/>
  <c r="AW225" i="71"/>
  <c r="AW225" i="72"/>
  <c r="AW225" i="70"/>
  <c r="AW225" i="75"/>
  <c r="AW225" i="73"/>
  <c r="AW225" i="68"/>
  <c r="AW225" i="69"/>
  <c r="AV204" i="63"/>
  <c r="B18" i="63" s="1"/>
  <c r="AU224" i="71"/>
  <c r="AU224" i="67"/>
  <c r="AU224" i="72"/>
  <c r="AU224" i="68"/>
  <c r="AU224" i="73"/>
  <c r="AU224" i="69"/>
  <c r="AU224" i="75"/>
  <c r="AU224" i="70"/>
  <c r="AV206" i="63"/>
  <c r="F18" i="63" s="1"/>
  <c r="AU226" i="71"/>
  <c r="AU226" i="69"/>
  <c r="AU226" i="72"/>
  <c r="AU226" i="68"/>
  <c r="AU226" i="67"/>
  <c r="AU226" i="75"/>
  <c r="AU226" i="73"/>
  <c r="AU226" i="70"/>
  <c r="AV204" i="88"/>
  <c r="B18" i="88" s="1"/>
  <c r="AU224" i="88"/>
  <c r="AV205" i="88"/>
  <c r="AU225" i="88"/>
  <c r="AB10" i="2" a="1"/>
  <c r="N10" i="2" a="1"/>
  <c r="N10" i="2" l="1"/>
  <c r="AB10" i="2"/>
  <c r="AX200" i="88"/>
  <c r="AX220" i="88" s="1"/>
  <c r="AX201" i="88"/>
  <c r="AX202" i="88"/>
  <c r="AX222" i="88" s="1"/>
  <c r="D18" i="88"/>
  <c r="AV226" i="88"/>
  <c r="AW206" i="88"/>
  <c r="AZ130" i="88"/>
  <c r="AZ132" i="88" s="1"/>
  <c r="AZ133" i="88" s="1"/>
  <c r="AZ190" i="88" s="1"/>
  <c r="BA129" i="88"/>
  <c r="BA131" i="88" s="1"/>
  <c r="AX210" i="88"/>
  <c r="AX221" i="88"/>
  <c r="AY135" i="88"/>
  <c r="AW204" i="63"/>
  <c r="AV224" i="71"/>
  <c r="AV224" i="68"/>
  <c r="AV224" i="67"/>
  <c r="AV224" i="72"/>
  <c r="AV224" i="73"/>
  <c r="AV224" i="75"/>
  <c r="AV224" i="70"/>
  <c r="AV224" i="69"/>
  <c r="AY205" i="63"/>
  <c r="AX225" i="67"/>
  <c r="AX225" i="71"/>
  <c r="AX225" i="75"/>
  <c r="AX225" i="70"/>
  <c r="AX225" i="72"/>
  <c r="AX225" i="68"/>
  <c r="AX225" i="73"/>
  <c r="AX225" i="69"/>
  <c r="AW206" i="63"/>
  <c r="AV226" i="73"/>
  <c r="AV226" i="67"/>
  <c r="AV226" i="72"/>
  <c r="AV226" i="69"/>
  <c r="AV226" i="75"/>
  <c r="AV226" i="71"/>
  <c r="AV226" i="68"/>
  <c r="AV226" i="70"/>
  <c r="U31" i="2"/>
  <c r="U32" i="2"/>
  <c r="U29" i="2"/>
  <c r="U27" i="2"/>
  <c r="U26" i="2"/>
  <c r="U28" i="2"/>
  <c r="U34" i="2"/>
  <c r="U33" i="2"/>
  <c r="U30" i="2"/>
  <c r="AW205" i="88"/>
  <c r="AV225" i="88"/>
  <c r="AW204" i="88"/>
  <c r="AV224" i="88"/>
  <c r="U10" i="2" a="1"/>
  <c r="N9" i="2" a="1"/>
  <c r="AB9" i="2" a="1"/>
  <c r="U10" i="2" l="1"/>
  <c r="U25" i="2" s="1"/>
  <c r="E18" i="88"/>
  <c r="AY200" i="88"/>
  <c r="AY220" i="88" s="1"/>
  <c r="AY202" i="88"/>
  <c r="AY222" i="88" s="1"/>
  <c r="AY201" i="88"/>
  <c r="AY221" i="88" s="1"/>
  <c r="AW226" i="88"/>
  <c r="AX206" i="88"/>
  <c r="AY210" i="88"/>
  <c r="BA130" i="88"/>
  <c r="BA132" i="88" s="1"/>
  <c r="BA133" i="88" s="1"/>
  <c r="BA190" i="88" s="1"/>
  <c r="BB129" i="88"/>
  <c r="BB131" i="88" s="1"/>
  <c r="BB130" i="88" s="1"/>
  <c r="BB132" i="88" s="1"/>
  <c r="BB133" i="88" s="1"/>
  <c r="BB190" i="88" s="1"/>
  <c r="AZ135" i="88"/>
  <c r="AB9" i="2"/>
  <c r="N9" i="2"/>
  <c r="AX206" i="63"/>
  <c r="AW226" i="71"/>
  <c r="AW226" i="69"/>
  <c r="AW226" i="72"/>
  <c r="AW226" i="73"/>
  <c r="AW226" i="75"/>
  <c r="AW226" i="67"/>
  <c r="AW226" i="68"/>
  <c r="AW226" i="70"/>
  <c r="G18" i="63"/>
  <c r="G18" i="73"/>
  <c r="G18" i="69"/>
  <c r="G18" i="88"/>
  <c r="G18" i="67"/>
  <c r="G18" i="70"/>
  <c r="G18" i="68"/>
  <c r="G18" i="71"/>
  <c r="G18" i="72"/>
  <c r="G18" i="75"/>
  <c r="AZ205" i="63"/>
  <c r="AY225" i="67"/>
  <c r="AY225" i="71"/>
  <c r="AY225" i="72"/>
  <c r="AY225" i="75"/>
  <c r="AY225" i="70"/>
  <c r="AY225" i="73"/>
  <c r="AY225" i="68"/>
  <c r="AY225" i="69"/>
  <c r="C18" i="68"/>
  <c r="C18" i="63"/>
  <c r="C18" i="72"/>
  <c r="C18" i="88"/>
  <c r="C18" i="71"/>
  <c r="C18" i="73"/>
  <c r="C18" i="67"/>
  <c r="C18" i="70"/>
  <c r="C18" i="69"/>
  <c r="C18" i="75"/>
  <c r="AX204" i="63"/>
  <c r="AW224" i="71"/>
  <c r="AW224" i="73"/>
  <c r="AW224" i="67"/>
  <c r="AW224" i="68"/>
  <c r="AW224" i="72"/>
  <c r="AW224" i="69"/>
  <c r="AW224" i="70"/>
  <c r="AW224" i="75"/>
  <c r="AX204" i="88"/>
  <c r="AW224" i="88"/>
  <c r="AX205" i="88"/>
  <c r="AW225" i="88"/>
  <c r="AX226" i="88" l="1"/>
  <c r="AZ202" i="88"/>
  <c r="AZ222" i="88" s="1"/>
  <c r="AZ201" i="88"/>
  <c r="AZ221" i="88" s="1"/>
  <c r="AZ200" i="88"/>
  <c r="AZ220" i="88" s="1"/>
  <c r="AY206" i="88"/>
  <c r="BB135" i="88"/>
  <c r="BA135" i="88"/>
  <c r="AZ210" i="88"/>
  <c r="AY204" i="63"/>
  <c r="AX224" i="71"/>
  <c r="AX224" i="67"/>
  <c r="AX224" i="72"/>
  <c r="AX224" i="68"/>
  <c r="AX224" i="73"/>
  <c r="AX224" i="75"/>
  <c r="AX224" i="70"/>
  <c r="AX224" i="69"/>
  <c r="AY206" i="63"/>
  <c r="AX226" i="67"/>
  <c r="AX226" i="73"/>
  <c r="AX226" i="75"/>
  <c r="AX226" i="68"/>
  <c r="AX226" i="71"/>
  <c r="AX226" i="72"/>
  <c r="AX226" i="69"/>
  <c r="AX226" i="70"/>
  <c r="BA205" i="63"/>
  <c r="AZ225" i="67"/>
  <c r="AZ225" i="71"/>
  <c r="AZ225" i="75"/>
  <c r="AZ225" i="70"/>
  <c r="AZ225" i="72"/>
  <c r="AZ225" i="73"/>
  <c r="AZ225" i="68"/>
  <c r="AZ225" i="69"/>
  <c r="N29" i="2"/>
  <c r="N28" i="2"/>
  <c r="N26" i="2"/>
  <c r="N31" i="2"/>
  <c r="N33" i="2"/>
  <c r="N30" i="2"/>
  <c r="N25" i="2"/>
  <c r="N32" i="2"/>
  <c r="N34" i="2"/>
  <c r="N27" i="2"/>
  <c r="AB26" i="2"/>
  <c r="AB25" i="2"/>
  <c r="AB28" i="2"/>
  <c r="AB31" i="2"/>
  <c r="AB27" i="2"/>
  <c r="AB30" i="2"/>
  <c r="AB32" i="2"/>
  <c r="AB34" i="2"/>
  <c r="AB29" i="2"/>
  <c r="AB33" i="2"/>
  <c r="AY205" i="88"/>
  <c r="AX225" i="88"/>
  <c r="AY204" i="88"/>
  <c r="AX224" i="88"/>
  <c r="BA202" i="88" l="1"/>
  <c r="BA222" i="88" s="1"/>
  <c r="BA201" i="88"/>
  <c r="BA221" i="88" s="1"/>
  <c r="BA200" i="88"/>
  <c r="BA220" i="88" s="1"/>
  <c r="BB202" i="88"/>
  <c r="BB222" i="88" s="1"/>
  <c r="BB201" i="88"/>
  <c r="BB221" i="88" s="1"/>
  <c r="BB200" i="88"/>
  <c r="BB220" i="88" s="1"/>
  <c r="AY226" i="88"/>
  <c r="AZ206" i="88"/>
  <c r="BA210" i="88"/>
  <c r="BB210" i="88"/>
  <c r="BB205" i="63"/>
  <c r="BA225" i="67"/>
  <c r="BA225" i="71"/>
  <c r="BA225" i="75"/>
  <c r="BA225" i="70"/>
  <c r="BA225" i="72"/>
  <c r="BA225" i="68"/>
  <c r="BA225" i="69"/>
  <c r="BA225" i="73"/>
  <c r="AZ206" i="63"/>
  <c r="AY226" i="71"/>
  <c r="AY226" i="69"/>
  <c r="AY226" i="72"/>
  <c r="AY226" i="67"/>
  <c r="AY226" i="73"/>
  <c r="AY226" i="75"/>
  <c r="AY226" i="68"/>
  <c r="AY226" i="70"/>
  <c r="AZ204" i="63"/>
  <c r="AY224" i="71"/>
  <c r="AY224" i="72"/>
  <c r="AY224" i="73"/>
  <c r="AY224" i="67"/>
  <c r="AY224" i="68"/>
  <c r="AY224" i="69"/>
  <c r="AY224" i="70"/>
  <c r="AY224" i="75"/>
  <c r="AZ204" i="88"/>
  <c r="AY224" i="88"/>
  <c r="AZ205" i="88"/>
  <c r="AY225" i="88"/>
  <c r="BA206" i="88" l="1"/>
  <c r="BB206" i="88" s="1"/>
  <c r="AZ226" i="88"/>
  <c r="BA204" i="63"/>
  <c r="AZ224" i="71"/>
  <c r="AZ224" i="68"/>
  <c r="AZ224" i="72"/>
  <c r="AZ224" i="67"/>
  <c r="AZ224" i="73"/>
  <c r="AZ224" i="69"/>
  <c r="AZ224" i="75"/>
  <c r="AZ224" i="70"/>
  <c r="BA206" i="63"/>
  <c r="AZ226" i="67"/>
  <c r="AZ226" i="72"/>
  <c r="AZ226" i="71"/>
  <c r="AZ226" i="68"/>
  <c r="AZ226" i="75"/>
  <c r="AZ226" i="69"/>
  <c r="AZ226" i="73"/>
  <c r="AZ226" i="70"/>
  <c r="BB225" i="67"/>
  <c r="BB225" i="71"/>
  <c r="BB225" i="72"/>
  <c r="BB225" i="70"/>
  <c r="BB225" i="75"/>
  <c r="BB225" i="73"/>
  <c r="BB225" i="69"/>
  <c r="BB225" i="68"/>
  <c r="BA205" i="88"/>
  <c r="AZ225" i="88"/>
  <c r="BA204" i="88"/>
  <c r="AZ224" i="88"/>
  <c r="BA226" i="88" l="1"/>
  <c r="BB206" i="63"/>
  <c r="BB226" i="88" s="1"/>
  <c r="BA226" i="67"/>
  <c r="BA226" i="71"/>
  <c r="BA226" i="72"/>
  <c r="BA226" i="68"/>
  <c r="BA226" i="73"/>
  <c r="BA226" i="75"/>
  <c r="BA226" i="69"/>
  <c r="BA226" i="70"/>
  <c r="BB204" i="63"/>
  <c r="BA224" i="71"/>
  <c r="BA224" i="72"/>
  <c r="BA224" i="67"/>
  <c r="BA224" i="68"/>
  <c r="BA224" i="73"/>
  <c r="BA224" i="70"/>
  <c r="BA224" i="69"/>
  <c r="BA224" i="75"/>
  <c r="BB204" i="88"/>
  <c r="BA224" i="88"/>
  <c r="BB205" i="88"/>
  <c r="BB225" i="88" s="1"/>
  <c r="BA225" i="88"/>
  <c r="BB224" i="88" l="1"/>
  <c r="BB224" i="71"/>
  <c r="BB224" i="67"/>
  <c r="BB224" i="72"/>
  <c r="BB224" i="68"/>
  <c r="BB224" i="73"/>
  <c r="BB224" i="75"/>
  <c r="BB224" i="69"/>
  <c r="BB224" i="70"/>
  <c r="BB226" i="75"/>
  <c r="BB226" i="69"/>
  <c r="BB226" i="71"/>
  <c r="BB226" i="73"/>
  <c r="BB226" i="67"/>
  <c r="BB226" i="72"/>
  <c r="BB226" i="68"/>
  <c r="BB226" i="70"/>
  <c r="L75" i="74"/>
  <c r="L77" i="74" s="1"/>
  <c r="AB75" i="74"/>
  <c r="AB77" i="74" s="1"/>
  <c r="AJ75" i="74"/>
  <c r="AJ77" i="74" s="1"/>
  <c r="AJ134" i="74" s="1"/>
  <c r="AJ135" i="74" s="1"/>
  <c r="T75" i="74"/>
  <c r="T77" i="74"/>
  <c r="F75" i="74"/>
  <c r="F77" i="74" s="1"/>
  <c r="C27" i="74" s="1"/>
  <c r="N75" i="74"/>
  <c r="N77" i="74" s="1"/>
  <c r="V75" i="74"/>
  <c r="V77" i="74" s="1"/>
  <c r="AD75" i="74"/>
  <c r="AD77" i="74"/>
  <c r="AD134" i="74" s="1"/>
  <c r="AD135" i="74" s="1"/>
  <c r="AL75" i="74"/>
  <c r="AL77" i="74" s="1"/>
  <c r="G75" i="74"/>
  <c r="G77" i="74" s="1"/>
  <c r="O75" i="74"/>
  <c r="O77" i="74"/>
  <c r="O134" i="74"/>
  <c r="O135" i="74" s="1"/>
  <c r="W75" i="74"/>
  <c r="W77" i="74"/>
  <c r="AE75" i="74"/>
  <c r="AE77" i="74" s="1"/>
  <c r="AM75" i="74"/>
  <c r="AM77" i="74" s="1"/>
  <c r="AU75" i="74"/>
  <c r="AU77" i="74" s="1"/>
  <c r="H75" i="74"/>
  <c r="H77" i="74"/>
  <c r="H134" i="74"/>
  <c r="H135" i="74" s="1"/>
  <c r="P75" i="74"/>
  <c r="P77" i="74" s="1"/>
  <c r="X75" i="74"/>
  <c r="X77" i="74" s="1"/>
  <c r="AF75" i="74"/>
  <c r="AF77" i="74"/>
  <c r="AF134" i="74" s="1"/>
  <c r="AF135" i="74" s="1"/>
  <c r="AN75" i="74"/>
  <c r="AN77" i="74"/>
  <c r="AV75" i="74"/>
  <c r="AV77" i="74" s="1"/>
  <c r="J75" i="74"/>
  <c r="J77" i="74" s="1"/>
  <c r="R75" i="74"/>
  <c r="R77" i="74" s="1"/>
  <c r="Z75" i="74"/>
  <c r="Z77" i="74" s="1"/>
  <c r="Z134" i="74" s="1"/>
  <c r="Z135" i="74" s="1"/>
  <c r="AH75" i="74"/>
  <c r="AH77" i="74" s="1"/>
  <c r="AP75" i="74"/>
  <c r="AP77" i="74" s="1"/>
  <c r="AX75" i="74"/>
  <c r="AX77" i="74" s="1"/>
  <c r="AX134" i="74" s="1"/>
  <c r="AX135" i="74" s="1"/>
  <c r="I75" i="74"/>
  <c r="I77" i="74" s="1"/>
  <c r="Q75" i="74"/>
  <c r="Q77" i="74" s="1"/>
  <c r="Y75" i="74"/>
  <c r="Y77" i="74" s="1"/>
  <c r="AG75" i="74"/>
  <c r="AG77" i="74" s="1"/>
  <c r="AO75" i="74"/>
  <c r="AO77" i="74" s="1"/>
  <c r="AO134" i="74" s="1"/>
  <c r="AO135" i="74" s="1"/>
  <c r="AW75" i="74"/>
  <c r="AW77" i="74" s="1"/>
  <c r="AR75" i="74"/>
  <c r="AR77" i="74" s="1"/>
  <c r="AZ77" i="74"/>
  <c r="AZ134" i="74" s="1"/>
  <c r="AZ135" i="74" s="1"/>
  <c r="K75" i="74"/>
  <c r="K77" i="74"/>
  <c r="S75" i="74"/>
  <c r="S77" i="74" s="1"/>
  <c r="AA75" i="74"/>
  <c r="AA77" i="74"/>
  <c r="AI75" i="74"/>
  <c r="AI77" i="74" s="1"/>
  <c r="AQ75" i="74"/>
  <c r="AQ77" i="74"/>
  <c r="AQ134" i="74"/>
  <c r="AQ135" i="74" s="1"/>
  <c r="AY75" i="74"/>
  <c r="AY77" i="74" s="1"/>
  <c r="E75" i="74"/>
  <c r="E77" i="74" s="1"/>
  <c r="E192" i="74" s="1"/>
  <c r="M75" i="74"/>
  <c r="M77" i="74" s="1"/>
  <c r="U75" i="74"/>
  <c r="U77" i="74"/>
  <c r="AC75" i="74"/>
  <c r="AC77" i="74" s="1"/>
  <c r="AK75" i="74"/>
  <c r="AK77" i="74"/>
  <c r="AS75" i="74"/>
  <c r="AS77" i="74" s="1"/>
  <c r="BA77" i="74"/>
  <c r="AT75" i="74"/>
  <c r="AT77" i="74" s="1"/>
  <c r="BB77" i="74"/>
  <c r="E202" i="74" l="1"/>
  <c r="E201" i="74"/>
  <c r="E200" i="74"/>
  <c r="BA192" i="74"/>
  <c r="BA212" i="74"/>
  <c r="BA134" i="74"/>
  <c r="BA135" i="74" s="1"/>
  <c r="AP134" i="74"/>
  <c r="AP135" i="74" s="1"/>
  <c r="AP192" i="74"/>
  <c r="AP212" i="74"/>
  <c r="AM134" i="74"/>
  <c r="AM135" i="74" s="1"/>
  <c r="AM192" i="74"/>
  <c r="AM212" i="74"/>
  <c r="G134" i="74"/>
  <c r="G135" i="74" s="1"/>
  <c r="G192" i="74"/>
  <c r="G212" i="74"/>
  <c r="D27" i="74"/>
  <c r="AL192" i="74"/>
  <c r="AL212" i="74"/>
  <c r="AB212" i="74"/>
  <c r="AB192" i="74"/>
  <c r="Y212" i="74"/>
  <c r="Y192" i="74"/>
  <c r="M192" i="74"/>
  <c r="M212" i="74"/>
  <c r="M134" i="74"/>
  <c r="M135" i="74" s="1"/>
  <c r="N212" i="74"/>
  <c r="N192" i="74"/>
  <c r="S212" i="74"/>
  <c r="S192" i="74"/>
  <c r="AC192" i="74"/>
  <c r="AC212" i="74"/>
  <c r="P212" i="74"/>
  <c r="P192" i="74"/>
  <c r="AY192" i="74"/>
  <c r="AY212" i="74"/>
  <c r="AF212" i="74"/>
  <c r="AF192" i="74"/>
  <c r="AU192" i="74"/>
  <c r="AU212" i="74"/>
  <c r="V212" i="74"/>
  <c r="V192" i="74"/>
  <c r="AJ212" i="74"/>
  <c r="AJ192" i="74"/>
  <c r="AS192" i="74"/>
  <c r="AS212" i="74"/>
  <c r="AR134" i="74"/>
  <c r="AR135" i="74" s="1"/>
  <c r="AR212" i="74"/>
  <c r="AR192" i="74"/>
  <c r="W192" i="74"/>
  <c r="W212" i="74"/>
  <c r="AK134" i="74"/>
  <c r="AK135" i="74" s="1"/>
  <c r="AK192" i="74"/>
  <c r="AK212" i="74"/>
  <c r="AH212" i="74"/>
  <c r="AH192" i="74"/>
  <c r="T212" i="74"/>
  <c r="T192" i="74"/>
  <c r="BB192" i="74"/>
  <c r="BB212" i="74"/>
  <c r="I192" i="74"/>
  <c r="I212" i="74"/>
  <c r="K212" i="74"/>
  <c r="K192" i="74"/>
  <c r="Z212" i="74"/>
  <c r="Z192" i="74"/>
  <c r="O212" i="74"/>
  <c r="O192" i="74"/>
  <c r="U212" i="74"/>
  <c r="U192" i="74"/>
  <c r="AX212" i="74"/>
  <c r="AX192" i="74"/>
  <c r="R212" i="74"/>
  <c r="R192" i="74"/>
  <c r="AV192" i="74"/>
  <c r="AV212" i="74"/>
  <c r="F212" i="74"/>
  <c r="F192" i="74"/>
  <c r="E212" i="74"/>
  <c r="Q212" i="74"/>
  <c r="Q192" i="74"/>
  <c r="AZ192" i="74"/>
  <c r="AZ212" i="74"/>
  <c r="AG212" i="74"/>
  <c r="AG192" i="74"/>
  <c r="J192" i="74"/>
  <c r="J212" i="74"/>
  <c r="X134" i="74"/>
  <c r="X135" i="74" s="1"/>
  <c r="X212" i="74"/>
  <c r="X192" i="74"/>
  <c r="AA212" i="74"/>
  <c r="AA192" i="74"/>
  <c r="AN192" i="74"/>
  <c r="AN212" i="74"/>
  <c r="AW212" i="74"/>
  <c r="AW192" i="74"/>
  <c r="H212" i="74"/>
  <c r="H192" i="74"/>
  <c r="AD192" i="74"/>
  <c r="AD212" i="74"/>
  <c r="AT192" i="74"/>
  <c r="AT212" i="74"/>
  <c r="AO212" i="74"/>
  <c r="AO192" i="74"/>
  <c r="AQ212" i="74"/>
  <c r="AQ192" i="74"/>
  <c r="AI192" i="74"/>
  <c r="AI212" i="74"/>
  <c r="AE212" i="74"/>
  <c r="AE192" i="74"/>
  <c r="F134" i="74"/>
  <c r="F135" i="74" s="1"/>
  <c r="L212" i="74"/>
  <c r="L192" i="74"/>
  <c r="L134" i="74"/>
  <c r="L135" i="74" s="1"/>
  <c r="AC134" i="74"/>
  <c r="AC135" i="74" s="1"/>
  <c r="AY134" i="74"/>
  <c r="AY135" i="74" s="1"/>
  <c r="S134" i="74"/>
  <c r="S135" i="74" s="1"/>
  <c r="R134" i="74"/>
  <c r="R135" i="74" s="1"/>
  <c r="AT134" i="74"/>
  <c r="AT135" i="74" s="1"/>
  <c r="AE134" i="74"/>
  <c r="AE135" i="74" s="1"/>
  <c r="AU134" i="74"/>
  <c r="AU135" i="74" s="1"/>
  <c r="AS134" i="74"/>
  <c r="AS135" i="74" s="1"/>
  <c r="P134" i="74"/>
  <c r="P135" i="74" s="1"/>
  <c r="AW134" i="74"/>
  <c r="AW135" i="74" s="1"/>
  <c r="AG134" i="74"/>
  <c r="AG135" i="74" s="1"/>
  <c r="AI134" i="74"/>
  <c r="AI135" i="74" s="1"/>
  <c r="AV134" i="74"/>
  <c r="AV135" i="74" s="1"/>
  <c r="Q134" i="74"/>
  <c r="Q135" i="74" s="1"/>
  <c r="AH134" i="74"/>
  <c r="AH135" i="74" s="1"/>
  <c r="AA134" i="74"/>
  <c r="AA135" i="74" s="1"/>
  <c r="Y134" i="74"/>
  <c r="Y135" i="74" s="1"/>
  <c r="J134" i="74"/>
  <c r="J135" i="74" s="1"/>
  <c r="AL134" i="74"/>
  <c r="AL135" i="74" s="1"/>
  <c r="N134" i="74"/>
  <c r="N135" i="74" s="1"/>
  <c r="G27" i="74"/>
  <c r="T134" i="74"/>
  <c r="T135" i="74" s="1"/>
  <c r="E27" i="74"/>
  <c r="AB134" i="74"/>
  <c r="AB135" i="74" s="1"/>
  <c r="B27" i="74"/>
  <c r="BB134" i="74"/>
  <c r="BB135" i="74" s="1"/>
  <c r="E134" i="74"/>
  <c r="E135" i="74" s="1"/>
  <c r="F27" i="74"/>
  <c r="U134" i="74"/>
  <c r="U135" i="74" s="1"/>
  <c r="K134" i="74"/>
  <c r="K135" i="74" s="1"/>
  <c r="I134" i="74"/>
  <c r="I135" i="74" s="1"/>
  <c r="AN134" i="74"/>
  <c r="AN135" i="74" s="1"/>
  <c r="W134" i="74"/>
  <c r="W135" i="74" s="1"/>
  <c r="V134" i="74"/>
  <c r="V135" i="74" s="1"/>
  <c r="P200" i="74" l="1"/>
  <c r="P201" i="74"/>
  <c r="P221" i="74" s="1"/>
  <c r="P202" i="74"/>
  <c r="P222" i="74" s="1"/>
  <c r="Q202" i="74"/>
  <c r="Q222" i="74" s="1"/>
  <c r="Q201" i="74"/>
  <c r="Q221" i="74" s="1"/>
  <c r="Q200" i="74"/>
  <c r="AR202" i="74"/>
  <c r="AR222" i="74" s="1"/>
  <c r="AR201" i="74"/>
  <c r="AR221" i="74" s="1"/>
  <c r="AR200" i="74"/>
  <c r="AR220" i="74" s="1"/>
  <c r="AP202" i="74"/>
  <c r="AP222" i="74" s="1"/>
  <c r="AP201" i="74"/>
  <c r="AP221" i="74" s="1"/>
  <c r="AP200" i="74"/>
  <c r="AO202" i="74"/>
  <c r="AO222" i="74" s="1"/>
  <c r="AO200" i="74"/>
  <c r="AO201" i="74"/>
  <c r="AO221" i="74" s="1"/>
  <c r="AW202" i="74"/>
  <c r="AW201" i="74"/>
  <c r="AW200" i="74"/>
  <c r="AX202" i="74"/>
  <c r="AX222" i="74" s="1"/>
  <c r="AX201" i="74"/>
  <c r="AX221" i="74" s="1"/>
  <c r="AX200" i="74"/>
  <c r="K202" i="74"/>
  <c r="K222" i="74" s="1"/>
  <c r="K201" i="74"/>
  <c r="K221" i="74" s="1"/>
  <c r="K200" i="74"/>
  <c r="K220" i="74" s="1"/>
  <c r="AH202" i="74"/>
  <c r="AH222" i="74" s="1"/>
  <c r="AH201" i="74"/>
  <c r="AH221" i="74" s="1"/>
  <c r="AH200" i="74"/>
  <c r="M201" i="74"/>
  <c r="M221" i="74" s="1"/>
  <c r="M202" i="74"/>
  <c r="M222" i="74" s="1"/>
  <c r="M200" i="74"/>
  <c r="AQ202" i="74"/>
  <c r="AQ222" i="74" s="1"/>
  <c r="AQ200" i="74"/>
  <c r="AQ220" i="74" s="1"/>
  <c r="AQ201" i="74"/>
  <c r="AQ221" i="74" s="1"/>
  <c r="Z202" i="74"/>
  <c r="Z222" i="74" s="1"/>
  <c r="Z200" i="74"/>
  <c r="Z201" i="74"/>
  <c r="Z221" i="74" s="1"/>
  <c r="AU200" i="74"/>
  <c r="AU201" i="74"/>
  <c r="AU221" i="74" s="1"/>
  <c r="AU202" i="74"/>
  <c r="AU222" i="74" s="1"/>
  <c r="AC201" i="74"/>
  <c r="AC200" i="74"/>
  <c r="AC202" i="74"/>
  <c r="Y202" i="74"/>
  <c r="Y222" i="74" s="1"/>
  <c r="Y201" i="74"/>
  <c r="Y221" i="74" s="1"/>
  <c r="Y200" i="74"/>
  <c r="G200" i="74"/>
  <c r="G220" i="74" s="1"/>
  <c r="G201" i="74"/>
  <c r="G221" i="74" s="1"/>
  <c r="G202" i="74"/>
  <c r="G222" i="74" s="1"/>
  <c r="H200" i="74"/>
  <c r="H202" i="74"/>
  <c r="H222" i="74" s="1"/>
  <c r="H201" i="74"/>
  <c r="H221" i="74" s="1"/>
  <c r="T202" i="74"/>
  <c r="T222" i="74" s="1"/>
  <c r="T201" i="74"/>
  <c r="T221" i="74" s="1"/>
  <c r="T200" i="74"/>
  <c r="AE200" i="74"/>
  <c r="AE220" i="74" s="1"/>
  <c r="AE202" i="74"/>
  <c r="AE222" i="74" s="1"/>
  <c r="AE201" i="74"/>
  <c r="AE221" i="74" s="1"/>
  <c r="J202" i="74"/>
  <c r="J222" i="74" s="1"/>
  <c r="J201" i="74"/>
  <c r="J221" i="74" s="1"/>
  <c r="J200" i="74"/>
  <c r="J220" i="74" s="1"/>
  <c r="F201" i="74"/>
  <c r="F202" i="74"/>
  <c r="F200" i="74"/>
  <c r="F220" i="74" s="1"/>
  <c r="U201" i="74"/>
  <c r="U221" i="74" s="1"/>
  <c r="U200" i="74"/>
  <c r="U202" i="74"/>
  <c r="U222" i="74" s="1"/>
  <c r="AF200" i="74"/>
  <c r="AF201" i="74"/>
  <c r="AF221" i="74" s="1"/>
  <c r="AF202" i="74"/>
  <c r="AF222" i="74" s="1"/>
  <c r="S202" i="74"/>
  <c r="S201" i="74"/>
  <c r="S200" i="74"/>
  <c r="S220" i="74" s="1"/>
  <c r="V201" i="74"/>
  <c r="V221" i="74" s="1"/>
  <c r="V200" i="74"/>
  <c r="V202" i="74"/>
  <c r="V222" i="74" s="1"/>
  <c r="AT201" i="74"/>
  <c r="AT221" i="74" s="1"/>
  <c r="AT200" i="74"/>
  <c r="AT202" i="74"/>
  <c r="AT222" i="74" s="1"/>
  <c r="AN200" i="74"/>
  <c r="AN201" i="74"/>
  <c r="AN221" i="74" s="1"/>
  <c r="AN202" i="74"/>
  <c r="AN222" i="74" s="1"/>
  <c r="AG202" i="74"/>
  <c r="AG222" i="74" s="1"/>
  <c r="AG201" i="74"/>
  <c r="AG221" i="74" s="1"/>
  <c r="AG200" i="74"/>
  <c r="AG220" i="74" s="1"/>
  <c r="I202" i="74"/>
  <c r="I222" i="74" s="1"/>
  <c r="I200" i="74"/>
  <c r="I201" i="74"/>
  <c r="I221" i="74" s="1"/>
  <c r="AK201" i="74"/>
  <c r="AK221" i="74" s="1"/>
  <c r="AK200" i="74"/>
  <c r="AK202" i="74"/>
  <c r="AK222" i="74" s="1"/>
  <c r="AS201" i="74"/>
  <c r="AS221" i="74" s="1"/>
  <c r="AS200" i="74"/>
  <c r="AS220" i="74" s="1"/>
  <c r="AS202" i="74"/>
  <c r="AS222" i="74" s="1"/>
  <c r="AB202" i="74"/>
  <c r="AB222" i="74" s="1"/>
  <c r="AB201" i="74"/>
  <c r="AB221" i="74" s="1"/>
  <c r="AB200" i="74"/>
  <c r="AB220" i="74" s="1"/>
  <c r="X200" i="74"/>
  <c r="X201" i="74"/>
  <c r="X202" i="74"/>
  <c r="R202" i="74"/>
  <c r="R222" i="74" s="1"/>
  <c r="R201" i="74"/>
  <c r="R221" i="74" s="1"/>
  <c r="R200" i="74"/>
  <c r="L202" i="74"/>
  <c r="L222" i="74" s="1"/>
  <c r="L201" i="74"/>
  <c r="L221" i="74" s="1"/>
  <c r="L200" i="74"/>
  <c r="L220" i="74" s="1"/>
  <c r="AA202" i="74"/>
  <c r="AA222" i="74" s="1"/>
  <c r="AA201" i="74"/>
  <c r="AA221" i="74" s="1"/>
  <c r="AA200" i="74"/>
  <c r="AA220" i="74" s="1"/>
  <c r="O200" i="74"/>
  <c r="O202" i="74"/>
  <c r="O222" i="74" s="1"/>
  <c r="O201" i="74"/>
  <c r="O221" i="74" s="1"/>
  <c r="AJ202" i="74"/>
  <c r="AJ222" i="74" s="1"/>
  <c r="AJ201" i="74"/>
  <c r="AJ221" i="74" s="1"/>
  <c r="AJ200" i="74"/>
  <c r="N201" i="74"/>
  <c r="N202" i="74"/>
  <c r="N200" i="74"/>
  <c r="N220" i="74" s="1"/>
  <c r="AM200" i="74"/>
  <c r="AM220" i="74" s="1"/>
  <c r="AM202" i="74"/>
  <c r="AM201" i="74"/>
  <c r="W200" i="74"/>
  <c r="W202" i="74"/>
  <c r="W222" i="74" s="1"/>
  <c r="W201" i="74"/>
  <c r="W221" i="74" s="1"/>
  <c r="AI202" i="74"/>
  <c r="AI222" i="74" s="1"/>
  <c r="AI201" i="74"/>
  <c r="AI221" i="74" s="1"/>
  <c r="AI200" i="74"/>
  <c r="AD201" i="74"/>
  <c r="AD221" i="74" s="1"/>
  <c r="AD202" i="74"/>
  <c r="AD222" i="74" s="1"/>
  <c r="AD200" i="74"/>
  <c r="AD220" i="74" s="1"/>
  <c r="AV200" i="74"/>
  <c r="AV220" i="74" s="1"/>
  <c r="AV202" i="74"/>
  <c r="AV222" i="74" s="1"/>
  <c r="AV201" i="74"/>
  <c r="AV221" i="74" s="1"/>
  <c r="AY202" i="74"/>
  <c r="AY222" i="74" s="1"/>
  <c r="AY201" i="74"/>
  <c r="AY221" i="74" s="1"/>
  <c r="AY200" i="74"/>
  <c r="AY220" i="74" s="1"/>
  <c r="E205" i="74"/>
  <c r="E225" i="74" s="1"/>
  <c r="E221" i="74"/>
  <c r="AL201" i="74"/>
  <c r="AL221" i="74" s="1"/>
  <c r="AL200" i="74"/>
  <c r="AL220" i="74" s="1"/>
  <c r="AL202" i="74"/>
  <c r="AL222" i="74" s="1"/>
  <c r="E206" i="74"/>
  <c r="E226" i="74" s="1"/>
  <c r="E222" i="74"/>
  <c r="BB201" i="74"/>
  <c r="BB221" i="74" s="1"/>
  <c r="BB202" i="74"/>
  <c r="BB222" i="74" s="1"/>
  <c r="BB200" i="74"/>
  <c r="AZ202" i="74"/>
  <c r="AZ201" i="74"/>
  <c r="AZ200" i="74"/>
  <c r="AZ220" i="74" s="1"/>
  <c r="BA201" i="74"/>
  <c r="BA221" i="74" s="1"/>
  <c r="BA202" i="74"/>
  <c r="BA222" i="74" s="1"/>
  <c r="BA200" i="74"/>
  <c r="BA220" i="74" s="1"/>
  <c r="P220" i="74"/>
  <c r="AW220" i="74"/>
  <c r="AP220" i="74"/>
  <c r="O220" i="74"/>
  <c r="Z220" i="74"/>
  <c r="AH220" i="74"/>
  <c r="M220" i="74"/>
  <c r="AJ220" i="74"/>
  <c r="W220" i="74"/>
  <c r="AO220" i="74"/>
  <c r="AX220" i="74"/>
  <c r="AU220" i="74"/>
  <c r="AC220" i="74"/>
  <c r="Y220" i="74"/>
  <c r="AI220" i="74"/>
  <c r="H220" i="74"/>
  <c r="BB220" i="74"/>
  <c r="Q220" i="74"/>
  <c r="T220" i="74"/>
  <c r="E204" i="74"/>
  <c r="E224" i="74" s="1"/>
  <c r="E220" i="74"/>
  <c r="AT220" i="74"/>
  <c r="AN220" i="74"/>
  <c r="U220" i="74"/>
  <c r="AF220" i="74"/>
  <c r="X220" i="74"/>
  <c r="R220" i="74"/>
  <c r="V220" i="74"/>
  <c r="I220" i="74"/>
  <c r="AK220" i="74"/>
  <c r="AM222" i="74" l="1"/>
  <c r="S221" i="74"/>
  <c r="AW222" i="74"/>
  <c r="S222" i="74"/>
  <c r="F222" i="74"/>
  <c r="F206" i="74"/>
  <c r="F221" i="74"/>
  <c r="F205" i="74"/>
  <c r="N222" i="74"/>
  <c r="N221" i="74"/>
  <c r="X222" i="74"/>
  <c r="X221" i="74"/>
  <c r="AC222" i="74"/>
  <c r="AM221" i="74"/>
  <c r="AC221" i="74"/>
  <c r="AW221" i="74"/>
  <c r="AZ222" i="74"/>
  <c r="AZ221" i="74"/>
  <c r="F204" i="74"/>
  <c r="G205" i="74" l="1"/>
  <c r="F225" i="74"/>
  <c r="G206" i="74"/>
  <c r="F226" i="74"/>
  <c r="F224" i="74"/>
  <c r="G204" i="74"/>
  <c r="H206" i="74" l="1"/>
  <c r="G226" i="74"/>
  <c r="H205" i="74"/>
  <c r="G225" i="74"/>
  <c r="G224" i="74"/>
  <c r="H204" i="74"/>
  <c r="I205" i="74" l="1"/>
  <c r="H225" i="74"/>
  <c r="I206" i="74"/>
  <c r="H226" i="74"/>
  <c r="H224" i="74"/>
  <c r="I204" i="74"/>
  <c r="J206" i="74" l="1"/>
  <c r="I226" i="74"/>
  <c r="J205" i="74"/>
  <c r="I225" i="74"/>
  <c r="I224" i="74"/>
  <c r="J204" i="74"/>
  <c r="K205" i="74" l="1"/>
  <c r="J225" i="74"/>
  <c r="K206" i="74"/>
  <c r="J226" i="74"/>
  <c r="J224" i="74"/>
  <c r="K204" i="74"/>
  <c r="L206" i="74" l="1"/>
  <c r="K226" i="74"/>
  <c r="L205" i="74"/>
  <c r="K225" i="74"/>
  <c r="K224" i="74"/>
  <c r="L204" i="74"/>
  <c r="M205" i="74" l="1"/>
  <c r="L225" i="74"/>
  <c r="M206" i="74"/>
  <c r="L226" i="74"/>
  <c r="L224" i="74"/>
  <c r="M204" i="74"/>
  <c r="B13" i="74" s="1"/>
  <c r="F13" i="74" l="1"/>
  <c r="G13" i="74" s="1"/>
  <c r="M226" i="74"/>
  <c r="N206" i="74"/>
  <c r="D13" i="74"/>
  <c r="E13" i="74" s="1"/>
  <c r="M225" i="74"/>
  <c r="N205" i="74"/>
  <c r="C13" i="74"/>
  <c r="M224" i="74"/>
  <c r="N204" i="74"/>
  <c r="O205" i="74" l="1"/>
  <c r="N225" i="74"/>
  <c r="O206" i="74"/>
  <c r="N226" i="74"/>
  <c r="N224" i="74"/>
  <c r="O204" i="74"/>
  <c r="P206" i="74" l="1"/>
  <c r="O226" i="74"/>
  <c r="P205" i="74"/>
  <c r="O225" i="74"/>
  <c r="O224" i="74"/>
  <c r="P204" i="74"/>
  <c r="Q205" i="74" l="1"/>
  <c r="P225" i="74"/>
  <c r="Q206" i="74"/>
  <c r="P226" i="74"/>
  <c r="P224" i="74"/>
  <c r="Q204" i="74"/>
  <c r="R206" i="74" l="1"/>
  <c r="Q226" i="74"/>
  <c r="R205" i="74"/>
  <c r="Q225" i="74"/>
  <c r="Q224" i="74"/>
  <c r="R204" i="74"/>
  <c r="B14" i="74" s="1"/>
  <c r="D14" i="74" l="1"/>
  <c r="E14" i="74" s="1"/>
  <c r="R225" i="74"/>
  <c r="S205" i="74"/>
  <c r="F14" i="74"/>
  <c r="G14" i="74" s="1"/>
  <c r="R226" i="74"/>
  <c r="S206" i="74"/>
  <c r="C14" i="74"/>
  <c r="R224" i="74"/>
  <c r="S204" i="74"/>
  <c r="T206" i="74" l="1"/>
  <c r="S226" i="74"/>
  <c r="T205" i="74"/>
  <c r="S225" i="74"/>
  <c r="S224" i="74"/>
  <c r="T204" i="74"/>
  <c r="U205" i="74" l="1"/>
  <c r="T225" i="74"/>
  <c r="U206" i="74"/>
  <c r="T226" i="74"/>
  <c r="T224" i="74"/>
  <c r="U204" i="74"/>
  <c r="V206" i="74" l="1"/>
  <c r="U226" i="74"/>
  <c r="V205" i="74"/>
  <c r="U225" i="74"/>
  <c r="U224" i="74"/>
  <c r="V204" i="74"/>
  <c r="W205" i="74" l="1"/>
  <c r="V225" i="74"/>
  <c r="W206" i="74"/>
  <c r="V226" i="74"/>
  <c r="V224" i="74"/>
  <c r="W204" i="74"/>
  <c r="B15" i="74" s="1"/>
  <c r="F15" i="74" l="1"/>
  <c r="G15" i="74" s="1"/>
  <c r="W226" i="74"/>
  <c r="X206" i="74"/>
  <c r="D15" i="74"/>
  <c r="E15" i="74" s="1"/>
  <c r="W225" i="74"/>
  <c r="X205" i="74"/>
  <c r="C15" i="74"/>
  <c r="W224" i="74"/>
  <c r="X204" i="74"/>
  <c r="Y205" i="74" l="1"/>
  <c r="X225" i="74"/>
  <c r="Y206" i="74"/>
  <c r="X226" i="74"/>
  <c r="X224" i="74"/>
  <c r="Y204" i="74"/>
  <c r="Z206" i="74" l="1"/>
  <c r="Y226" i="74"/>
  <c r="Z205" i="74"/>
  <c r="Y225" i="74"/>
  <c r="Y224" i="74"/>
  <c r="Z204" i="74"/>
  <c r="AA205" i="74" l="1"/>
  <c r="Z225" i="74"/>
  <c r="AA206" i="74"/>
  <c r="Z226" i="74"/>
  <c r="Z224" i="74"/>
  <c r="AA204" i="74"/>
  <c r="AB206" i="74" l="1"/>
  <c r="AA226" i="74"/>
  <c r="AB205" i="74"/>
  <c r="AA225" i="74"/>
  <c r="AA224" i="74"/>
  <c r="AB204" i="74"/>
  <c r="B16" i="74" s="1"/>
  <c r="D16" i="74" l="1"/>
  <c r="E16" i="74" s="1"/>
  <c r="AB225" i="74"/>
  <c r="AC205" i="74"/>
  <c r="F16" i="74"/>
  <c r="G16" i="74" s="1"/>
  <c r="AB226" i="74"/>
  <c r="AC206" i="74"/>
  <c r="C16" i="74"/>
  <c r="AB224" i="74"/>
  <c r="AC204" i="74"/>
  <c r="AD205" i="74" l="1"/>
  <c r="AC225" i="74"/>
  <c r="AD206" i="74"/>
  <c r="AC226" i="74"/>
  <c r="AC224" i="74"/>
  <c r="AD204" i="74"/>
  <c r="AE206" i="74" l="1"/>
  <c r="AD226" i="74"/>
  <c r="AE205" i="74"/>
  <c r="AD225" i="74"/>
  <c r="AD224" i="74"/>
  <c r="AE204" i="74"/>
  <c r="AF205" i="74" l="1"/>
  <c r="AE225" i="74"/>
  <c r="AF206" i="74"/>
  <c r="AE226" i="74"/>
  <c r="AE224" i="74"/>
  <c r="AF204" i="74"/>
  <c r="AG206" i="74" l="1"/>
  <c r="AF226" i="74"/>
  <c r="AG205" i="74"/>
  <c r="AF225" i="74"/>
  <c r="AF224" i="74"/>
  <c r="AG204" i="74"/>
  <c r="AH205" i="74" l="1"/>
  <c r="AG225" i="74"/>
  <c r="AH206" i="74"/>
  <c r="AG226" i="74"/>
  <c r="AG224" i="74"/>
  <c r="AH204" i="74"/>
  <c r="AI206" i="74" l="1"/>
  <c r="AH226" i="74"/>
  <c r="AI205" i="74"/>
  <c r="AH225" i="74"/>
  <c r="AH224" i="74"/>
  <c r="AI204" i="74"/>
  <c r="AJ205" i="74" l="1"/>
  <c r="AI225" i="74"/>
  <c r="AJ206" i="74"/>
  <c r="AI226" i="74"/>
  <c r="AI224" i="74"/>
  <c r="AJ204" i="74"/>
  <c r="AK206" i="74" l="1"/>
  <c r="AJ226" i="74"/>
  <c r="AK205" i="74"/>
  <c r="AJ225" i="74"/>
  <c r="AJ224" i="74"/>
  <c r="AK204" i="74"/>
  <c r="AL205" i="74" l="1"/>
  <c r="AK225" i="74"/>
  <c r="AL206" i="74"/>
  <c r="AK226" i="74"/>
  <c r="AK224" i="74"/>
  <c r="AL204" i="74"/>
  <c r="B17" i="74" s="1"/>
  <c r="F17" i="74" l="1"/>
  <c r="G17" i="74" s="1"/>
  <c r="AL226" i="74"/>
  <c r="AM206" i="74"/>
  <c r="D17" i="74"/>
  <c r="E17" i="74" s="1"/>
  <c r="AL225" i="74"/>
  <c r="AM205" i="74"/>
  <c r="C17" i="74"/>
  <c r="AL224" i="74"/>
  <c r="AM204" i="74"/>
  <c r="AN206" i="74" l="1"/>
  <c r="AM226" i="74"/>
  <c r="AN205" i="74"/>
  <c r="AM225" i="74"/>
  <c r="AM224" i="74"/>
  <c r="AN204" i="74"/>
  <c r="AO205" i="74" l="1"/>
  <c r="AN225" i="74"/>
  <c r="AO206" i="74"/>
  <c r="AN226" i="74"/>
  <c r="AN224" i="74"/>
  <c r="AO204" i="74"/>
  <c r="AP206" i="74" l="1"/>
  <c r="AO226" i="74"/>
  <c r="AP205" i="74"/>
  <c r="AO225" i="74"/>
  <c r="AO224" i="74"/>
  <c r="AP204" i="74"/>
  <c r="AQ205" i="74" l="1"/>
  <c r="AP225" i="74"/>
  <c r="AQ206" i="74"/>
  <c r="AP226" i="74"/>
  <c r="AP224" i="74"/>
  <c r="AQ204" i="74"/>
  <c r="AR206" i="74" l="1"/>
  <c r="AQ226" i="74"/>
  <c r="AR205" i="74"/>
  <c r="AQ225" i="74"/>
  <c r="AQ224" i="74"/>
  <c r="AR204" i="74"/>
  <c r="AS205" i="74" l="1"/>
  <c r="AR225" i="74"/>
  <c r="AS206" i="74"/>
  <c r="AR226" i="74"/>
  <c r="AR224" i="74"/>
  <c r="AS204" i="74"/>
  <c r="AT206" i="74" l="1"/>
  <c r="AS226" i="74"/>
  <c r="AT205" i="74"/>
  <c r="AS225" i="74"/>
  <c r="AS224" i="74"/>
  <c r="AT204" i="74"/>
  <c r="AU205" i="74" l="1"/>
  <c r="AT225" i="74"/>
  <c r="AU206" i="74"/>
  <c r="AT226" i="74"/>
  <c r="AT224" i="74"/>
  <c r="AU204" i="74"/>
  <c r="AV206" i="74" l="1"/>
  <c r="AU226" i="74"/>
  <c r="AV205" i="74"/>
  <c r="AU225" i="74"/>
  <c r="AU224" i="74"/>
  <c r="AV204" i="74"/>
  <c r="B18" i="74" s="1"/>
  <c r="D18" i="74" l="1"/>
  <c r="E18" i="74" s="1"/>
  <c r="AV225" i="74"/>
  <c r="AW205" i="74"/>
  <c r="F18" i="74"/>
  <c r="G18" i="74" s="1"/>
  <c r="AV226" i="74"/>
  <c r="AW206" i="74"/>
  <c r="C18" i="74"/>
  <c r="AV224" i="74"/>
  <c r="AW204" i="74"/>
  <c r="AX206" i="74" l="1"/>
  <c r="AW226" i="74"/>
  <c r="AX205" i="74"/>
  <c r="AW225" i="74"/>
  <c r="AW224" i="74"/>
  <c r="AX204" i="74"/>
  <c r="AY205" i="74" l="1"/>
  <c r="AX225" i="74"/>
  <c r="AY206" i="74"/>
  <c r="AX226" i="74"/>
  <c r="AX224" i="74"/>
  <c r="AY204" i="74"/>
  <c r="AY226" i="74" l="1"/>
  <c r="AZ206" i="74"/>
  <c r="AY225" i="74"/>
  <c r="AZ205" i="74"/>
  <c r="AY224" i="74"/>
  <c r="AZ204" i="74"/>
  <c r="BA205" i="74" l="1"/>
  <c r="AZ225" i="74"/>
  <c r="BA206" i="74"/>
  <c r="AZ226" i="74"/>
  <c r="AZ224" i="74"/>
  <c r="BA204" i="74"/>
  <c r="BB206" i="74" l="1"/>
  <c r="BB226" i="74" s="1"/>
  <c r="BA226" i="74"/>
  <c r="BB205" i="74"/>
  <c r="BB225" i="74" s="1"/>
  <c r="BA225" i="74"/>
  <c r="BA224" i="74"/>
  <c r="BB204" i="74"/>
  <c r="BB224" i="7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00000000-0006-0000-0C00-000001000000}">
      <text>
        <r>
          <rPr>
            <b/>
            <sz val="9"/>
            <color indexed="81"/>
            <rFont val="Tahoma"/>
            <family val="2"/>
          </rPr>
          <t>Ofgem:</t>
        </r>
        <r>
          <rPr>
            <sz val="9"/>
            <color indexed="81"/>
            <rFont val="Tahoma"/>
            <family val="2"/>
          </rPr>
          <t xml:space="preserve">
Enter as year (eg 2027)
</t>
        </r>
      </text>
    </comment>
    <comment ref="C158" authorId="1" shapeId="0" xr:uid="{A711075D-BB83-487F-9149-68F54728F31A}">
      <text>
        <r>
          <rPr>
            <b/>
            <sz val="9"/>
            <color indexed="81"/>
            <rFont val="Tahoma"/>
            <family val="2"/>
          </rPr>
          <t>Duncan Innes:GT/GD</t>
        </r>
      </text>
    </comment>
    <comment ref="C161" authorId="1" shapeId="0" xr:uid="{87E845FB-C088-4677-8CA2-198BB7561556}">
      <text>
        <r>
          <rPr>
            <b/>
            <sz val="9"/>
            <color indexed="81"/>
            <rFont val="Tahoma"/>
            <family val="2"/>
          </rPr>
          <t>Duncan Innes:</t>
        </r>
        <r>
          <rPr>
            <sz val="9"/>
            <color indexed="81"/>
            <rFont val="Tahoma"/>
            <family val="2"/>
          </rPr>
          <t xml:space="preserve">
All sectors</t>
        </r>
      </text>
    </comment>
    <comment ref="C162" authorId="1" shapeId="0" xr:uid="{8B1FF8E4-4988-43B4-AC7E-1D54EEAE4745}">
      <text>
        <r>
          <rPr>
            <b/>
            <sz val="9"/>
            <color indexed="81"/>
            <rFont val="Tahoma"/>
            <family val="2"/>
          </rPr>
          <t>Duncan Innes:</t>
        </r>
        <r>
          <rPr>
            <sz val="9"/>
            <color indexed="81"/>
            <rFont val="Tahoma"/>
            <family val="2"/>
          </rPr>
          <t xml:space="preserve">
All sectors</t>
        </r>
      </text>
    </comment>
    <comment ref="B209" authorId="0" shapeId="0" xr:uid="{9407A467-1CDF-434A-A992-30A9A9FB22B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167D0615-FA31-4002-ACED-381DE05FC567}">
      <text>
        <r>
          <rPr>
            <b/>
            <sz val="9"/>
            <color indexed="81"/>
            <rFont val="Tahoma"/>
            <family val="2"/>
          </rPr>
          <t>Ofgem:</t>
        </r>
        <r>
          <rPr>
            <sz val="9"/>
            <color indexed="81"/>
            <rFont val="Tahoma"/>
            <family val="2"/>
          </rPr>
          <t xml:space="preserve">
Enter as year (eg 2027)
</t>
        </r>
      </text>
    </comment>
    <comment ref="C158" authorId="1" shapeId="0" xr:uid="{16E95D20-DBBA-4781-AF2D-6BEE6CB7D5B1}">
      <text>
        <r>
          <rPr>
            <b/>
            <sz val="9"/>
            <color indexed="81"/>
            <rFont val="Tahoma"/>
            <family val="2"/>
          </rPr>
          <t>Duncan Innes:GT/GD</t>
        </r>
      </text>
    </comment>
    <comment ref="C161" authorId="1" shapeId="0" xr:uid="{5F818CF5-D8D5-462D-BC00-F1E1D4436198}">
      <text>
        <r>
          <rPr>
            <b/>
            <sz val="9"/>
            <color indexed="81"/>
            <rFont val="Tahoma"/>
            <family val="2"/>
          </rPr>
          <t>Duncan Innes:</t>
        </r>
        <r>
          <rPr>
            <sz val="9"/>
            <color indexed="81"/>
            <rFont val="Tahoma"/>
            <family val="2"/>
          </rPr>
          <t xml:space="preserve">
All sectors</t>
        </r>
      </text>
    </comment>
    <comment ref="C162" authorId="1" shapeId="0" xr:uid="{4C264993-C20D-4726-82E6-8D0AFD86B6C3}">
      <text>
        <r>
          <rPr>
            <b/>
            <sz val="9"/>
            <color indexed="81"/>
            <rFont val="Tahoma"/>
            <family val="2"/>
          </rPr>
          <t>Duncan Innes:</t>
        </r>
        <r>
          <rPr>
            <sz val="9"/>
            <color indexed="81"/>
            <rFont val="Tahoma"/>
            <family val="2"/>
          </rPr>
          <t xml:space="preserve">
All sectors</t>
        </r>
      </text>
    </comment>
    <comment ref="B229" authorId="0" shapeId="0" xr:uid="{E1125252-2BA8-4CE8-BF85-C3BD298A2128}">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27EE6888-C43A-4CA5-A23A-091873D8D7A7}">
      <text>
        <r>
          <rPr>
            <b/>
            <sz val="9"/>
            <color indexed="81"/>
            <rFont val="Tahoma"/>
            <family val="2"/>
          </rPr>
          <t>Ofgem:</t>
        </r>
        <r>
          <rPr>
            <sz val="9"/>
            <color indexed="81"/>
            <rFont val="Tahoma"/>
            <family val="2"/>
          </rPr>
          <t xml:space="preserve">
Enter as year (eg 2027)
</t>
        </r>
      </text>
    </comment>
    <comment ref="C158" authorId="1" shapeId="0" xr:uid="{DF0FA28E-E109-462E-90E9-CF4D1A83F8E3}">
      <text>
        <r>
          <rPr>
            <b/>
            <sz val="9"/>
            <color indexed="81"/>
            <rFont val="Tahoma"/>
            <family val="2"/>
          </rPr>
          <t>Duncan Innes:GT/GD</t>
        </r>
      </text>
    </comment>
    <comment ref="C161" authorId="1" shapeId="0" xr:uid="{81BAD9A3-AAAC-4784-831D-0A497ACC5F3D}">
      <text>
        <r>
          <rPr>
            <b/>
            <sz val="9"/>
            <color indexed="81"/>
            <rFont val="Tahoma"/>
            <family val="2"/>
          </rPr>
          <t>Duncan Innes:</t>
        </r>
        <r>
          <rPr>
            <sz val="9"/>
            <color indexed="81"/>
            <rFont val="Tahoma"/>
            <family val="2"/>
          </rPr>
          <t xml:space="preserve">
All sectors</t>
        </r>
      </text>
    </comment>
    <comment ref="C162" authorId="1" shapeId="0" xr:uid="{BB13BF83-D2B7-43A0-A069-5766D5CA0390}">
      <text>
        <r>
          <rPr>
            <b/>
            <sz val="9"/>
            <color indexed="81"/>
            <rFont val="Tahoma"/>
            <family val="2"/>
          </rPr>
          <t>Duncan Innes:</t>
        </r>
        <r>
          <rPr>
            <sz val="9"/>
            <color indexed="81"/>
            <rFont val="Tahoma"/>
            <family val="2"/>
          </rPr>
          <t xml:space="preserve">
All sectors</t>
        </r>
      </text>
    </comment>
    <comment ref="B229" authorId="0" shapeId="0" xr:uid="{39C5B56E-4EC4-4B80-9A9C-31859CF0228A}">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Callum Mayfield</author>
    <author>tc={05A45839-301D-4B74-AAE8-7F77DA03DD2F}</author>
    <author>Duncan Innes</author>
  </authors>
  <commentList>
    <comment ref="B10" authorId="0" shapeId="0" xr:uid="{AF657643-E38A-4C23-B392-323F543768F8}">
      <text>
        <r>
          <rPr>
            <b/>
            <sz val="9"/>
            <color indexed="81"/>
            <rFont val="Tahoma"/>
            <family val="2"/>
          </rPr>
          <t>Ofgem:</t>
        </r>
        <r>
          <rPr>
            <sz val="9"/>
            <color indexed="81"/>
            <rFont val="Tahoma"/>
            <family val="2"/>
          </rPr>
          <t xml:space="preserve">
Enter as year (eg 2027)
</t>
        </r>
      </text>
    </comment>
    <comment ref="C55" authorId="1" shapeId="0" xr:uid="{05A45839-301D-4B74-AAE8-7F77DA03DD2F}">
      <text>
        <t>[Threaded comment]
Your version of Excel allows you to read this threaded comment; however, any edits to it will get removed if the file is opened in a newer version of Excel. Learn more: https://go.microsoft.com/fwlink/?linkid=870924
Comment:
    Skid unit replacements not modelled in C55</t>
      </text>
    </comment>
    <comment ref="C158" authorId="2" shapeId="0" xr:uid="{02710AAF-09F4-455F-817C-FE7FB9BDD441}">
      <text>
        <r>
          <rPr>
            <b/>
            <sz val="9"/>
            <color indexed="81"/>
            <rFont val="Tahoma"/>
            <family val="2"/>
          </rPr>
          <t>Duncan Innes:GT/GD</t>
        </r>
      </text>
    </comment>
    <comment ref="C161" authorId="2" shapeId="0" xr:uid="{CB972240-B9D6-4B0F-9B31-59D97C1D08C3}">
      <text>
        <r>
          <rPr>
            <b/>
            <sz val="9"/>
            <color indexed="81"/>
            <rFont val="Tahoma"/>
            <family val="2"/>
          </rPr>
          <t>Duncan Innes:</t>
        </r>
        <r>
          <rPr>
            <sz val="9"/>
            <color indexed="81"/>
            <rFont val="Tahoma"/>
            <family val="2"/>
          </rPr>
          <t xml:space="preserve">
All sectors</t>
        </r>
      </text>
    </comment>
    <comment ref="C162" authorId="2" shapeId="0" xr:uid="{CFE0CA30-918A-48F1-B93C-FD63B0E9F87B}">
      <text>
        <r>
          <rPr>
            <b/>
            <sz val="9"/>
            <color indexed="81"/>
            <rFont val="Tahoma"/>
            <family val="2"/>
          </rPr>
          <t>Duncan Innes:</t>
        </r>
        <r>
          <rPr>
            <sz val="9"/>
            <color indexed="81"/>
            <rFont val="Tahoma"/>
            <family val="2"/>
          </rPr>
          <t xml:space="preserve">
All sectors</t>
        </r>
      </text>
    </comment>
    <comment ref="B229" authorId="0" shapeId="0" xr:uid="{65D72BD5-1BFC-475E-A656-16F49160D49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Callum Mayfield</author>
    <author>tc={E3137076-2087-446F-B82E-FDCBC0D99079}</author>
    <author>Duncan Innes</author>
  </authors>
  <commentList>
    <comment ref="B10" authorId="0" shapeId="0" xr:uid="{81205443-588A-4CE6-9515-10F9A32918B1}">
      <text>
        <r>
          <rPr>
            <b/>
            <sz val="9"/>
            <color indexed="81"/>
            <rFont val="Tahoma"/>
            <family val="2"/>
          </rPr>
          <t>Ofgem:</t>
        </r>
        <r>
          <rPr>
            <sz val="9"/>
            <color indexed="81"/>
            <rFont val="Tahoma"/>
            <family val="2"/>
          </rPr>
          <t xml:space="preserve">
Enter as year (eg 2027)
</t>
        </r>
      </text>
    </comment>
    <comment ref="C55" authorId="1" shapeId="0" xr:uid="{E3137076-2087-446F-B82E-FDCBC0D99079}">
      <text>
        <t>[Threaded comment]
Your version of Excel allows you to read this threaded comment; however, any edits to it will get removed if the file is opened in a newer version of Excel. Learn more: https://go.microsoft.com/fwlink/?linkid=870924
Comment:
    Skid unit replacements not modelled in C55</t>
      </text>
    </comment>
    <comment ref="C158" authorId="2" shapeId="0" xr:uid="{824C2138-C15B-460B-AF3C-D536DCD4DECD}">
      <text>
        <r>
          <rPr>
            <b/>
            <sz val="9"/>
            <color indexed="81"/>
            <rFont val="Tahoma"/>
            <family val="2"/>
          </rPr>
          <t>Duncan Innes:GT/GD</t>
        </r>
      </text>
    </comment>
    <comment ref="C161" authorId="2" shapeId="0" xr:uid="{F08C223E-5B99-4807-9920-4B54C8464499}">
      <text>
        <r>
          <rPr>
            <b/>
            <sz val="9"/>
            <color indexed="81"/>
            <rFont val="Tahoma"/>
            <family val="2"/>
          </rPr>
          <t>Duncan Innes:</t>
        </r>
        <r>
          <rPr>
            <sz val="9"/>
            <color indexed="81"/>
            <rFont val="Tahoma"/>
            <family val="2"/>
          </rPr>
          <t xml:space="preserve">
All sectors</t>
        </r>
      </text>
    </comment>
    <comment ref="C162" authorId="2" shapeId="0" xr:uid="{A00FFA34-83BA-4D64-9105-FCF131B95DEC}">
      <text>
        <r>
          <rPr>
            <b/>
            <sz val="9"/>
            <color indexed="81"/>
            <rFont val="Tahoma"/>
            <family val="2"/>
          </rPr>
          <t>Duncan Innes:</t>
        </r>
        <r>
          <rPr>
            <sz val="9"/>
            <color indexed="81"/>
            <rFont val="Tahoma"/>
            <family val="2"/>
          </rPr>
          <t xml:space="preserve">
All sectors</t>
        </r>
      </text>
    </comment>
    <comment ref="B229" authorId="0" shapeId="0" xr:uid="{ED24D2EE-1EDD-4B21-AF6C-9FC503A099DC}">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Callum Mayfield</author>
    <author>tc={24FE5665-1549-4E5C-973F-74D2785158F2}</author>
    <author>Duncan Innes</author>
  </authors>
  <commentList>
    <comment ref="B10" authorId="0" shapeId="0" xr:uid="{B42188F6-36A6-47E3-A399-6DF3323C4F21}">
      <text>
        <r>
          <rPr>
            <b/>
            <sz val="9"/>
            <color indexed="81"/>
            <rFont val="Tahoma"/>
            <family val="2"/>
          </rPr>
          <t>Ofgem:</t>
        </r>
        <r>
          <rPr>
            <sz val="9"/>
            <color indexed="81"/>
            <rFont val="Tahoma"/>
            <family val="2"/>
          </rPr>
          <t xml:space="preserve">
Enter as year (eg 2027)
</t>
        </r>
      </text>
    </comment>
    <comment ref="C55" authorId="1" shapeId="0" xr:uid="{24FE5665-1549-4E5C-973F-74D2785158F2}">
      <text>
        <t>[Threaded comment]
Your version of Excel allows you to read this threaded comment; however, any edits to it will get removed if the file is opened in a newer version of Excel. Learn more: https://go.microsoft.com/fwlink/?linkid=870924
Comment:
    Skid unit replacements not modelled in C55</t>
      </text>
    </comment>
    <comment ref="C158" authorId="2" shapeId="0" xr:uid="{BED2D0BD-D07D-4A50-8ADF-AEC86E5081B4}">
      <text>
        <r>
          <rPr>
            <b/>
            <sz val="9"/>
            <color indexed="81"/>
            <rFont val="Tahoma"/>
            <family val="2"/>
          </rPr>
          <t>Duncan Innes:GT/GD</t>
        </r>
      </text>
    </comment>
    <comment ref="C161" authorId="2" shapeId="0" xr:uid="{2ACE8C83-1FBA-4DC7-ACE6-505E21DE9C53}">
      <text>
        <r>
          <rPr>
            <b/>
            <sz val="9"/>
            <color indexed="81"/>
            <rFont val="Tahoma"/>
            <family val="2"/>
          </rPr>
          <t>Duncan Innes:</t>
        </r>
        <r>
          <rPr>
            <sz val="9"/>
            <color indexed="81"/>
            <rFont val="Tahoma"/>
            <family val="2"/>
          </rPr>
          <t xml:space="preserve">
All sectors</t>
        </r>
      </text>
    </comment>
    <comment ref="C162" authorId="2" shapeId="0" xr:uid="{2C1912FA-421B-4AFF-A902-424C6D945328}">
      <text>
        <r>
          <rPr>
            <b/>
            <sz val="9"/>
            <color indexed="81"/>
            <rFont val="Tahoma"/>
            <family val="2"/>
          </rPr>
          <t>Duncan Innes:</t>
        </r>
        <r>
          <rPr>
            <sz val="9"/>
            <color indexed="81"/>
            <rFont val="Tahoma"/>
            <family val="2"/>
          </rPr>
          <t xml:space="preserve">
All sectors</t>
        </r>
      </text>
    </comment>
    <comment ref="B229" authorId="0" shapeId="0" xr:uid="{8BC9C68C-3F9C-4A7A-9F4E-B753518A47E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0D6613D4-37ED-41FD-AD33-39D1C2A63F5D}">
      <text>
        <r>
          <rPr>
            <b/>
            <sz val="9"/>
            <color indexed="81"/>
            <rFont val="Tahoma"/>
            <family val="2"/>
          </rPr>
          <t>Ofgem:</t>
        </r>
        <r>
          <rPr>
            <sz val="9"/>
            <color indexed="81"/>
            <rFont val="Tahoma"/>
            <family val="2"/>
          </rPr>
          <t xml:space="preserve">
Enter as year (eg 2027)
</t>
        </r>
      </text>
    </comment>
    <comment ref="C158" authorId="1" shapeId="0" xr:uid="{8F443888-38C2-496A-A82C-DFA8AB7F5D76}">
      <text>
        <r>
          <rPr>
            <b/>
            <sz val="9"/>
            <color indexed="81"/>
            <rFont val="Tahoma"/>
            <family val="2"/>
          </rPr>
          <t>Duncan Innes:GT/GD</t>
        </r>
      </text>
    </comment>
    <comment ref="C161" authorId="1" shapeId="0" xr:uid="{1D8982DF-D286-46AA-B96F-21834E8364F4}">
      <text>
        <r>
          <rPr>
            <b/>
            <sz val="9"/>
            <color indexed="81"/>
            <rFont val="Tahoma"/>
            <family val="2"/>
          </rPr>
          <t>Duncan Innes:</t>
        </r>
        <r>
          <rPr>
            <sz val="9"/>
            <color indexed="81"/>
            <rFont val="Tahoma"/>
            <family val="2"/>
          </rPr>
          <t xml:space="preserve">
All sectors</t>
        </r>
      </text>
    </comment>
    <comment ref="C162" authorId="1" shapeId="0" xr:uid="{3B275F3D-C07D-41CE-8B15-D6BBFEEBCCA9}">
      <text>
        <r>
          <rPr>
            <b/>
            <sz val="9"/>
            <color indexed="81"/>
            <rFont val="Tahoma"/>
            <family val="2"/>
          </rPr>
          <t>Duncan Innes:</t>
        </r>
        <r>
          <rPr>
            <sz val="9"/>
            <color indexed="81"/>
            <rFont val="Tahoma"/>
            <family val="2"/>
          </rPr>
          <t xml:space="preserve">
All sectors</t>
        </r>
      </text>
    </comment>
    <comment ref="B229" authorId="0" shapeId="0" xr:uid="{3BA3F6F1-4BDF-41E4-B7A4-D21BB2AD8BDD}">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76AF05D9-9DD2-4534-9419-E1A675BA37F0}">
      <text>
        <r>
          <rPr>
            <b/>
            <sz val="9"/>
            <color indexed="81"/>
            <rFont val="Tahoma"/>
            <family val="2"/>
          </rPr>
          <t>Ofgem:</t>
        </r>
        <r>
          <rPr>
            <sz val="9"/>
            <color indexed="81"/>
            <rFont val="Tahoma"/>
            <family val="2"/>
          </rPr>
          <t xml:space="preserve">
Enter as year (eg 2027)
</t>
        </r>
      </text>
    </comment>
    <comment ref="C158" authorId="1" shapeId="0" xr:uid="{3E7C8AB1-C807-42DB-8B72-0E04E8BD05A7}">
      <text>
        <r>
          <rPr>
            <b/>
            <sz val="9"/>
            <color indexed="81"/>
            <rFont val="Tahoma"/>
            <family val="2"/>
          </rPr>
          <t>Duncan Innes:GT/GD</t>
        </r>
      </text>
    </comment>
    <comment ref="C161" authorId="1" shapeId="0" xr:uid="{AC4424DF-030C-4B36-9169-85C91FA390C6}">
      <text>
        <r>
          <rPr>
            <b/>
            <sz val="9"/>
            <color indexed="81"/>
            <rFont val="Tahoma"/>
            <family val="2"/>
          </rPr>
          <t>Duncan Innes:</t>
        </r>
        <r>
          <rPr>
            <sz val="9"/>
            <color indexed="81"/>
            <rFont val="Tahoma"/>
            <family val="2"/>
          </rPr>
          <t xml:space="preserve">
All sectors</t>
        </r>
      </text>
    </comment>
    <comment ref="C162" authorId="1" shapeId="0" xr:uid="{E02172EB-F81C-42AB-ADF4-DCE2B1A96352}">
      <text>
        <r>
          <rPr>
            <b/>
            <sz val="9"/>
            <color indexed="81"/>
            <rFont val="Tahoma"/>
            <family val="2"/>
          </rPr>
          <t>Duncan Innes:</t>
        </r>
        <r>
          <rPr>
            <sz val="9"/>
            <color indexed="81"/>
            <rFont val="Tahoma"/>
            <family val="2"/>
          </rPr>
          <t xml:space="preserve">
All sectors</t>
        </r>
      </text>
    </comment>
    <comment ref="B229" authorId="0" shapeId="0" xr:uid="{BA10A367-C3EC-4B50-9DB0-304E1D3975FC}">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13A0B70E-E97C-45E0-91E6-A41DA3EE3E62}">
      <text>
        <r>
          <rPr>
            <b/>
            <sz val="9"/>
            <color indexed="81"/>
            <rFont val="Tahoma"/>
            <family val="2"/>
          </rPr>
          <t>Ofgem:</t>
        </r>
        <r>
          <rPr>
            <sz val="9"/>
            <color indexed="81"/>
            <rFont val="Tahoma"/>
            <family val="2"/>
          </rPr>
          <t xml:space="preserve">
Enter as year (eg 2027)
</t>
        </r>
      </text>
    </comment>
    <comment ref="C158" authorId="1" shapeId="0" xr:uid="{632CB992-EDD6-434F-9142-65A71D045429}">
      <text>
        <r>
          <rPr>
            <b/>
            <sz val="9"/>
            <color indexed="81"/>
            <rFont val="Tahoma"/>
            <family val="2"/>
          </rPr>
          <t>Duncan Innes:GT/GD</t>
        </r>
      </text>
    </comment>
    <comment ref="C161" authorId="1" shapeId="0" xr:uid="{D9AB8655-4BAD-4CCC-B3E3-8379DA62E693}">
      <text>
        <r>
          <rPr>
            <b/>
            <sz val="9"/>
            <color indexed="81"/>
            <rFont val="Tahoma"/>
            <family val="2"/>
          </rPr>
          <t>Duncan Innes:</t>
        </r>
        <r>
          <rPr>
            <sz val="9"/>
            <color indexed="81"/>
            <rFont val="Tahoma"/>
            <family val="2"/>
          </rPr>
          <t xml:space="preserve">
All sectors</t>
        </r>
      </text>
    </comment>
    <comment ref="C162" authorId="1" shapeId="0" xr:uid="{DED499B4-049E-4E09-8B9B-D82BB624AC08}">
      <text>
        <r>
          <rPr>
            <b/>
            <sz val="9"/>
            <color indexed="81"/>
            <rFont val="Tahoma"/>
            <family val="2"/>
          </rPr>
          <t>Duncan Innes:</t>
        </r>
        <r>
          <rPr>
            <sz val="9"/>
            <color indexed="81"/>
            <rFont val="Tahoma"/>
            <family val="2"/>
          </rPr>
          <t xml:space="preserve">
All sectors</t>
        </r>
      </text>
    </comment>
    <comment ref="B229" authorId="0" shapeId="0" xr:uid="{5C7F7A17-3A97-4785-B216-2BE0E63C9FD2}">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3D84D8D0-F64B-4904-9A00-C11BE689D639}">
      <text>
        <r>
          <rPr>
            <b/>
            <sz val="9"/>
            <color indexed="81"/>
            <rFont val="Tahoma"/>
            <family val="2"/>
          </rPr>
          <t>Ofgem:</t>
        </r>
        <r>
          <rPr>
            <sz val="9"/>
            <color indexed="81"/>
            <rFont val="Tahoma"/>
            <family val="2"/>
          </rPr>
          <t xml:space="preserve">
Enter as year (eg 2027)
</t>
        </r>
      </text>
    </comment>
    <comment ref="C158" authorId="1" shapeId="0" xr:uid="{E2C79054-42FA-4884-BDBA-6B72C501FC84}">
      <text>
        <r>
          <rPr>
            <b/>
            <sz val="9"/>
            <color indexed="81"/>
            <rFont val="Tahoma"/>
            <family val="2"/>
          </rPr>
          <t>Duncan Innes:GT/GD</t>
        </r>
      </text>
    </comment>
    <comment ref="C161" authorId="1" shapeId="0" xr:uid="{A7CD8F11-C890-40ED-8EE8-16A92A3F0395}">
      <text>
        <r>
          <rPr>
            <b/>
            <sz val="9"/>
            <color indexed="81"/>
            <rFont val="Tahoma"/>
            <family val="2"/>
          </rPr>
          <t>Duncan Innes:</t>
        </r>
        <r>
          <rPr>
            <sz val="9"/>
            <color indexed="81"/>
            <rFont val="Tahoma"/>
            <family val="2"/>
          </rPr>
          <t xml:space="preserve">
All sectors</t>
        </r>
      </text>
    </comment>
    <comment ref="C162" authorId="1" shapeId="0" xr:uid="{B7A7448A-FAAD-4EA5-A6E4-62F8CDABFA40}">
      <text>
        <r>
          <rPr>
            <b/>
            <sz val="9"/>
            <color indexed="81"/>
            <rFont val="Tahoma"/>
            <family val="2"/>
          </rPr>
          <t>Duncan Innes:</t>
        </r>
        <r>
          <rPr>
            <sz val="9"/>
            <color indexed="81"/>
            <rFont val="Tahoma"/>
            <family val="2"/>
          </rPr>
          <t xml:space="preserve">
All sectors</t>
        </r>
      </text>
    </comment>
    <comment ref="B229" authorId="0" shapeId="0" xr:uid="{0F0A22B7-1E7E-4EBC-94BE-05F1046EC0B3}">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D92F4E7C-EC91-4D8A-A5A5-2CAD0DFCAF28}">
      <text>
        <r>
          <rPr>
            <b/>
            <sz val="9"/>
            <color indexed="81"/>
            <rFont val="Tahoma"/>
            <family val="2"/>
          </rPr>
          <t>Ofgem:</t>
        </r>
        <r>
          <rPr>
            <sz val="9"/>
            <color indexed="81"/>
            <rFont val="Tahoma"/>
            <family val="2"/>
          </rPr>
          <t xml:space="preserve">
Enter as year (eg 2027)
</t>
        </r>
      </text>
    </comment>
    <comment ref="C158" authorId="1" shapeId="0" xr:uid="{1AE78018-2AF6-4F38-9DE7-2C7DBD0F3F5D}">
      <text>
        <r>
          <rPr>
            <b/>
            <sz val="9"/>
            <color indexed="81"/>
            <rFont val="Tahoma"/>
            <family val="2"/>
          </rPr>
          <t>Duncan Innes:GT/GD</t>
        </r>
      </text>
    </comment>
    <comment ref="C161" authorId="1" shapeId="0" xr:uid="{84CF88CA-78E3-4231-9527-89C57BE8454B}">
      <text>
        <r>
          <rPr>
            <b/>
            <sz val="9"/>
            <color indexed="81"/>
            <rFont val="Tahoma"/>
            <family val="2"/>
          </rPr>
          <t>Duncan Innes:</t>
        </r>
        <r>
          <rPr>
            <sz val="9"/>
            <color indexed="81"/>
            <rFont val="Tahoma"/>
            <family val="2"/>
          </rPr>
          <t xml:space="preserve">
All sectors</t>
        </r>
      </text>
    </comment>
    <comment ref="C162" authorId="1" shapeId="0" xr:uid="{47C55983-7F4D-4803-8FD4-EA7769FC506F}">
      <text>
        <r>
          <rPr>
            <b/>
            <sz val="9"/>
            <color indexed="81"/>
            <rFont val="Tahoma"/>
            <family val="2"/>
          </rPr>
          <t>Duncan Innes:</t>
        </r>
        <r>
          <rPr>
            <sz val="9"/>
            <color indexed="81"/>
            <rFont val="Tahoma"/>
            <family val="2"/>
          </rPr>
          <t xml:space="preserve">
All sectors</t>
        </r>
      </text>
    </comment>
    <comment ref="B229" authorId="0" shapeId="0" xr:uid="{F6C62201-F747-4A13-8D04-501C62A7A212}">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<sst xmlns="http://schemas.openxmlformats.org/spreadsheetml/2006/main" count="4875" uniqueCount="574">
  <si>
    <t>RIIO-GD3 Cost Benefit Analysis template</t>
  </si>
  <si>
    <t xml:space="preserve">
Publication date:</t>
  </si>
  <si>
    <t>Contact:</t>
  </si>
  <si>
    <t>Team:</t>
  </si>
  <si>
    <t>Gas Distribution Cost Assessment</t>
  </si>
  <si>
    <t>Tel:</t>
  </si>
  <si>
    <t>Email:</t>
  </si>
  <si>
    <t>CBA Version</t>
  </si>
  <si>
    <t>Sheet name</t>
  </si>
  <si>
    <t>Cell reference</t>
  </si>
  <si>
    <t>Changes made in the CBA template</t>
  </si>
  <si>
    <t>Change made by</t>
  </si>
  <si>
    <t>v2</t>
  </si>
  <si>
    <t>Fixed Data</t>
  </si>
  <si>
    <t>B10</t>
  </si>
  <si>
    <t>Safety disproportion factor revised to 10</t>
  </si>
  <si>
    <t>Duncan Innes</t>
  </si>
  <si>
    <t>Baseline/Option</t>
  </si>
  <si>
    <t>Row 146-147</t>
  </si>
  <si>
    <t>Safety disproportion factor added to calculations</t>
  </si>
  <si>
    <t>Row 75</t>
  </si>
  <si>
    <t>Calculation corrected from column F onwards (value now divides by 100)</t>
  </si>
  <si>
    <t>Row 143-154 &amp; 172-178</t>
  </si>
  <si>
    <t>Cell formatting corrected to reflect which cells contain formulae and which are user inputs</t>
  </si>
  <si>
    <t>Rows 196-197</t>
  </si>
  <si>
    <t>Sumif formulae corrected</t>
  </si>
  <si>
    <t>Rows 190-214</t>
  </si>
  <si>
    <t>Corrections for consistency: rows for pass through costs and financial cost/benefits now appear in all tabs</t>
  </si>
  <si>
    <t>v3</t>
  </si>
  <si>
    <t>Baseline/Options tabs</t>
  </si>
  <si>
    <t>Rows 211:219</t>
  </si>
  <si>
    <t>Corrections made to include both Pass-through totals and Financial totals on all tabs</t>
  </si>
  <si>
    <t>Rows 221:227</t>
  </si>
  <si>
    <t>Existing rows relabelled as Annual Totals and additional rows provided for Net Present Value</t>
  </si>
  <si>
    <t>B7</t>
  </si>
  <si>
    <t>Dropdown option added</t>
  </si>
  <si>
    <t>BF42:BH42</t>
  </si>
  <si>
    <t xml:space="preserve">Data added in </t>
  </si>
  <si>
    <t>Row 31</t>
  </si>
  <si>
    <t>Circular reference corrected</t>
  </si>
  <si>
    <t>Row 192</t>
  </si>
  <si>
    <t>Correct formula added in</t>
  </si>
  <si>
    <t>E195 &amp; E208</t>
  </si>
  <si>
    <t>Formulae corrected</t>
  </si>
  <si>
    <t>Column BI</t>
  </si>
  <si>
    <t>Fixed data extended out to 2076 to match Baseline/Options sheets</t>
  </si>
  <si>
    <t>v4</t>
  </si>
  <si>
    <t>B18:19</t>
  </si>
  <si>
    <t>RIIO3 and subsequent period Depreciation Acceleration Factors added in</t>
  </si>
  <si>
    <t>Rows 84:127</t>
  </si>
  <si>
    <t>Depreciation calculations amended to allow for Acceleration Factors. Depreciation calculations for post-2050 investments removed</t>
  </si>
  <si>
    <t xml:space="preserve">Annual Total  Low and High formula references incorrect cells </t>
  </si>
  <si>
    <t>lines 209 and 210  =SUM(E198:E200,E202,E204:E206)</t>
  </si>
  <si>
    <t>Francisco Moraiz</t>
  </si>
  <si>
    <t>Baseline/Option tabs</t>
  </si>
  <si>
    <t>B13:g18</t>
  </si>
  <si>
    <t>$E$53:$AW$53 replace with $E$53:$bb$53</t>
  </si>
  <si>
    <t>Depreciation calculation not working (F84:BB106)</t>
  </si>
  <si>
    <t>modify the formula</t>
  </si>
  <si>
    <t>v5</t>
  </si>
  <si>
    <t>Option tabs 4-10</t>
  </si>
  <si>
    <t>AZ75:BB75</t>
  </si>
  <si>
    <t>Formulae corrected to include 10^2 factor</t>
  </si>
  <si>
    <t>Summary tab</t>
  </si>
  <si>
    <t>F9:G19</t>
  </si>
  <si>
    <t>Formulae corrected to only include RIIO3 expenditure</t>
  </si>
  <si>
    <t>Rows 84:107</t>
  </si>
  <si>
    <t>Formulae corrected to reflect fact that costs should be entered as negative numbers</t>
  </si>
  <si>
    <t>Row 81</t>
  </si>
  <si>
    <t>Capitalisation rates set to 0 from 2050 onwards</t>
  </si>
  <si>
    <t>A29:G40</t>
  </si>
  <si>
    <t>Outputs table restored and instruction added to Guidance</t>
  </si>
  <si>
    <t>v6</t>
  </si>
  <si>
    <t>Row 190</t>
  </si>
  <si>
    <t>Capex formula corrected to include expensed investment</t>
  </si>
  <si>
    <t>Rows 186:187</t>
  </si>
  <si>
    <t>Discount formula corrected</t>
  </si>
  <si>
    <t>Tab Name</t>
  </si>
  <si>
    <t>Brief Description</t>
  </si>
  <si>
    <t>Instructions</t>
  </si>
  <si>
    <t>Summary</t>
  </si>
  <si>
    <t>Presents summary tables, showing the present value (PV) and net present value (NPV) of each option at different points in time and under different carbon pricing scenarios</t>
  </si>
  <si>
    <t>All cells in the summary table are automatically calculated. Please note, an Option name must be entered into cell B6 for Baseline and Option sheets in order for the summary table to populate. 
There are summary boxes provided to restate the key points from the Engineering Justification Paper, Stakeholder and GDN views that support the underlying justification for the preferred option.</t>
  </si>
  <si>
    <t>Full Opt. Considered</t>
  </si>
  <si>
    <t>A tab providing a full summary list of options considered &amp; rejected before full costing for the investment decision. Stated aim should reflect a brief summary of engineering justification.</t>
  </si>
  <si>
    <r>
      <t xml:space="preserve">Provide a description of the stated aim of the investment decision &amp; also include options that have been considered, including those which have been rejected, before full costing.
</t>
    </r>
    <r>
      <rPr>
        <b/>
        <sz val="10"/>
        <color theme="1"/>
        <rFont val="Verdana"/>
        <family val="2"/>
      </rPr>
      <t xml:space="preserve">Please </t>
    </r>
    <r>
      <rPr>
        <sz val="10"/>
        <color theme="1"/>
        <rFont val="Verdana"/>
        <family val="2"/>
      </rPr>
      <t>use the drop down list (Y/N), to select if the option is included in the CBA. 
If the option has been included, then please clarify which tab it is corresponding to. 
Each option within the short list of those options that have been considered and costed, should provide a brief description &amp; a clear rationale for including/excluding them in the comment section.</t>
    </r>
  </si>
  <si>
    <t>A tab containing all key sources of data &amp; relevant static data points. This tab also contains the depreciation calculation reference, and lists of the Investment and Output types that can be used in the Baseline/Options tabs</t>
  </si>
  <si>
    <r>
      <t xml:space="preserve">This tab contains all fixed data points and drop-down menu lists required for the CBA to function.  
</t>
    </r>
    <r>
      <rPr>
        <b/>
        <sz val="10"/>
        <color theme="1"/>
        <rFont val="Verdana"/>
        <family val="2"/>
      </rPr>
      <t xml:space="preserve">Please enter </t>
    </r>
    <r>
      <rPr>
        <sz val="10"/>
        <color theme="1"/>
        <rFont val="Verdana"/>
        <family val="2"/>
      </rPr>
      <t>pre-tax WACC consistent with your business plan in this tab.
Depreciation Acceleration Factors (as described in the SSMD Finance Annex p180-181) have been included for RIIO3 and subsequent price controls to enable users to test out the potential impact should these be applied</t>
    </r>
  </si>
  <si>
    <t>Risk Register</t>
  </si>
  <si>
    <t>A tab for documenting risks associated with the chosen investment decision, and actions to manage each risk.</t>
  </si>
  <si>
    <r>
      <t xml:space="preserve">Please fill in this tab </t>
    </r>
    <r>
      <rPr>
        <b/>
        <u/>
        <sz val="10"/>
        <color theme="1"/>
        <rFont val="Verdana"/>
        <family val="2"/>
      </rPr>
      <t>only</t>
    </r>
    <r>
      <rPr>
        <b/>
        <sz val="10"/>
        <color theme="1"/>
        <rFont val="Verdana"/>
        <family val="2"/>
      </rPr>
      <t xml:space="preserve"> </t>
    </r>
    <r>
      <rPr>
        <sz val="10"/>
        <color theme="1"/>
        <rFont val="Verdana"/>
        <family val="2"/>
      </rPr>
      <t xml:space="preserve">for the preferred option; details should be provided for all risk(s) affecting the following areas: 
(i) Delivery timeframe; (ii) Distinct variance in original forecast cost; &amp; 
(iii) Criteria which may result in the scheme being cancelled or significantly delayed. 
</t>
    </r>
    <r>
      <rPr>
        <b/>
        <sz val="10"/>
        <color theme="1"/>
        <rFont val="Verdana"/>
        <family val="2"/>
      </rPr>
      <t xml:space="preserve">Each row </t>
    </r>
    <r>
      <rPr>
        <sz val="10"/>
        <color theme="1"/>
        <rFont val="Verdana"/>
        <family val="2"/>
      </rPr>
      <t>should be treated as a single risk entry, the expectation is for relevant information on the: 
Risk Description; 
Impact; 
Liklihood; 
Mitigation/Controls 
&amp; any relevant commentary would be included as supporting evidence.</t>
    </r>
  </si>
  <si>
    <t>Baseline sheets</t>
  </si>
  <si>
    <r>
      <t xml:space="preserve">A tab which captures &amp; quantifies the Baseline approach </t>
    </r>
    <r>
      <rPr>
        <i/>
        <sz val="10"/>
        <color theme="1"/>
        <rFont val="Verdana"/>
        <family val="2"/>
      </rPr>
      <t xml:space="preserve">(your 'do minimum' or 'reference scenario' e.g. do nothing, ongoing maintenance of existing asset or the option which requires the minimim investment) </t>
    </r>
    <r>
      <rPr>
        <sz val="10"/>
        <color theme="1"/>
        <rFont val="Verdana"/>
        <family val="2"/>
      </rPr>
      <t>&amp; feeds this information back to the Summary tab.</t>
    </r>
  </si>
  <si>
    <r>
      <t xml:space="preserve">Baseline should represent your 'do minimum' or 'reference scenario' </t>
    </r>
    <r>
      <rPr>
        <i/>
        <sz val="10"/>
        <color theme="1"/>
        <rFont val="Verdana"/>
        <family val="2"/>
      </rPr>
      <t>(e.g. do nothing, ongoing maintenance of existing asset or the option which requires the minimim investment)</t>
    </r>
    <r>
      <rPr>
        <sz val="10"/>
        <color theme="1"/>
        <rFont val="Verdana"/>
        <family val="2"/>
      </rPr>
      <t xml:space="preserve">.
Rows 39-58 should capture the ongoing maintenance &amp; repair costs associated with the 'do minimum' scenario. For asset health expenditure, this should cover the whole of the asset population. 
</t>
    </r>
    <r>
      <rPr>
        <b/>
        <sz val="10"/>
        <color theme="1"/>
        <rFont val="Verdana"/>
        <family val="2"/>
      </rPr>
      <t xml:space="preserve">Please </t>
    </r>
    <r>
      <rPr>
        <sz val="10"/>
        <color theme="1"/>
        <rFont val="Verdana"/>
        <family val="2"/>
      </rPr>
      <t xml:space="preserve">refer to guidance on completing </t>
    </r>
    <r>
      <rPr>
        <i/>
        <sz val="10"/>
        <color theme="1"/>
        <rFont val="Verdana"/>
        <family val="2"/>
      </rPr>
      <t>'Option sheet'.</t>
    </r>
  </si>
  <si>
    <t>Baseline workings sheet</t>
  </si>
  <si>
    <t>A tab providing additional detail on the values entered for the Baseline</t>
  </si>
  <si>
    <t>Option sheets</t>
  </si>
  <si>
    <t>A tab which captures &amp; quantifies each potential option for investment &amp; feeds this information back to the Summary tab.</t>
  </si>
  <si>
    <r>
      <t>The user should populate the yellow cells. All other cells are either fixed or auto-populated.
Enter costs / benefits in 2023/24 prices (£m).  Expenditure and costs should be entered as negative values. Benefits should be entered as positive values. Technical inputs (e.g. GWh leakage) should be entered as positive values.  
Costs entered for the preferred option should broadly correspond to values set out in company Business Plans (i.e. should exclude RPEs and include ongoing efficiencies consistent with assumptions contained in your Business Plan submission), with any differences explained in the Company View box.
Enter costs</t>
    </r>
    <r>
      <rPr>
        <b/>
        <sz val="10"/>
        <color theme="1"/>
        <rFont val="Verdana"/>
        <family val="2"/>
      </rPr>
      <t xml:space="preserve"> </t>
    </r>
    <r>
      <rPr>
        <sz val="10"/>
        <color theme="1"/>
        <rFont val="Verdana"/>
        <family val="2"/>
      </rPr>
      <t>and benefits asociated with the option.</t>
    </r>
    <r>
      <rPr>
        <sz val="10"/>
        <color theme="1"/>
        <rFont val="Verdana"/>
        <family val="2"/>
      </rPr>
      <t xml:space="preserve">
Enter the Option Name, a Scheme Reference ID, and an Engineering Justification Reference consistent with that used in the EJP; define the Expenditure Type (consistent with the type of EJP structure used) and then use the drop down in B9 to indicate if this is the preferred option. 
The Option Description box should be used to enable Ofgem to quickly recognise the work being described, and to link it to the relevant sections of the EJP and the Business Plan. The level of detail required will vary according to the nature of the option. Please also provide a brief description of the: (i) Engineering Description; (ii) Stakeholder feedback &amp; (iii) Company view of the option.
The capitalisation rate applies only to capitalised costs and should therefore normally be set at 100%. The same capitalisation rate should be used for the baseline and each of the options. 
Enter the first year in which investment occurs. This should be the first year in which capex/repex spend occurs.
Completion of the Outputs table is optional but can be used where non-financial outputs of the proposed investment can be usefully quantified
Expenditure section: Please select the Asset Class and Intervention Type from the drop-down lists &amp; enter the corresponding volume/units. Use column C to enter any additional descriptive information, should it be required.  Enter any categories of opex spending and passthrough costs where one or more options will differ from the baseline. 
Other Costs/Benefits section: Please enter figures for the defined categories in the Inputs table, and the Calculated Values table will populate automatically. For any other relevant costs or benefits, add the value of these in the Calculated Values table, choosing an appropriate Category in column B. If useful, values may also be added to the Inputs table.  
For the Baseline and the preferred Option, enter the Monetised Risk score of the option, as calculated by your company's NARM model.
Please then highlight your chosen option by colouring the worksheet tab </t>
    </r>
    <r>
      <rPr>
        <b/>
        <sz val="10"/>
        <color theme="1"/>
        <rFont val="Verdana"/>
        <family val="2"/>
      </rPr>
      <t>yellow.</t>
    </r>
  </si>
  <si>
    <t>Option Workings sheets</t>
  </si>
  <si>
    <t>A tab associated with each option sheet that has been completed, providing additional detail on the values entered for that option</t>
  </si>
  <si>
    <t>These sheets should be used to provide additional information on how the costs and benefits entered on the Option sheet were calculated. There are two parts to this: a disaggregated view of the costs entered in the Option sheet, and a description of how longer-term costs have been forecasted. 
For the first part, we are still considering what level of disaggregation is appropriate and will engage with stakeholders on this. 
In the 'Long Term Cost/Benefit Assumptions' section the user should briefly summarise the assumptions used to calculate long-term (&gt;10 year) cost/benefit inputs (eg "Opex assumed to increase at 1%/year based on historic trends"). In most cases we would expect these to be the same across the baseline and different options. If detailed descriptions are required (eg to explain assumptions around whole life costs of assets) these should be included as part of the EJP</t>
  </si>
  <si>
    <t>Colour code</t>
  </si>
  <si>
    <t>Cell colour:</t>
  </si>
  <si>
    <t>User populated cells</t>
  </si>
  <si>
    <t>Formula/Calculation</t>
  </si>
  <si>
    <t>Comparison cells - automatically calculated</t>
  </si>
  <si>
    <t>Category description</t>
  </si>
  <si>
    <r>
      <rPr>
        <b/>
        <sz val="10"/>
        <color theme="1"/>
        <rFont val="Verdana"/>
        <family val="2"/>
      </rPr>
      <t>Title</t>
    </r>
    <r>
      <rPr>
        <sz val="10"/>
        <color theme="1"/>
        <rFont val="Verdana"/>
        <family val="2"/>
      </rPr>
      <t>, name or desciption</t>
    </r>
  </si>
  <si>
    <t>SUMMARY - BASE CASE</t>
  </si>
  <si>
    <t>Central estimate</t>
  </si>
  <si>
    <t>Low CO2 price estimate</t>
  </si>
  <si>
    <t>High CO2 price estimate</t>
  </si>
  <si>
    <t>NPV of costs and benefits</t>
  </si>
  <si>
    <t>NPVs of costs and benefits (absolute, £m)</t>
  </si>
  <si>
    <t>Option No.</t>
  </si>
  <si>
    <t>Desc. Of Option</t>
  </si>
  <si>
    <t>Preferred Option</t>
  </si>
  <si>
    <r>
      <t xml:space="preserve">Total RIIO3 Forecast Expenditure
</t>
    </r>
    <r>
      <rPr>
        <i/>
        <sz val="9"/>
        <color theme="1"/>
        <rFont val="Verdana"/>
        <family val="2"/>
      </rPr>
      <t>(£m)</t>
    </r>
  </si>
  <si>
    <r>
      <rPr>
        <b/>
        <sz val="9"/>
        <color theme="1"/>
        <rFont val="Verdana"/>
        <family val="2"/>
      </rPr>
      <t>Spend Area</t>
    </r>
    <r>
      <rPr>
        <sz val="9"/>
        <color theme="1"/>
        <rFont val="Verdana"/>
        <family val="2"/>
      </rPr>
      <t xml:space="preserve">
</t>
    </r>
    <r>
      <rPr>
        <i/>
        <sz val="9"/>
        <color theme="1"/>
        <rFont val="Verdana"/>
        <family val="2"/>
      </rPr>
      <t>(RRP Table Reference)</t>
    </r>
  </si>
  <si>
    <t>Engineering Justification</t>
  </si>
  <si>
    <t>Stakeholder Support Summary</t>
  </si>
  <si>
    <t>GDN View</t>
  </si>
  <si>
    <t>Capitalised</t>
  </si>
  <si>
    <t>Non-capitalised</t>
  </si>
  <si>
    <t>Baseline</t>
  </si>
  <si>
    <t>See Engineering Justification in Baseline tab</t>
  </si>
  <si>
    <t>See Stakeholder Support Summary in Baseline tab</t>
  </si>
  <si>
    <t>See GDN View in Baseline tab</t>
  </si>
  <si>
    <t>Option_1</t>
  </si>
  <si>
    <t>See Engineering Justification in Option_1 tab</t>
  </si>
  <si>
    <t>See Stakeholder Support Summary in Option_1 tab</t>
  </si>
  <si>
    <t>See GDN View in Option_1 tab</t>
  </si>
  <si>
    <t>Option_2</t>
  </si>
  <si>
    <t>See Engineering Justification in Option_2 tab</t>
  </si>
  <si>
    <t>See Stakeholder Support Summary in Option_2 tab</t>
  </si>
  <si>
    <t>See GDN View in Option_2 tab</t>
  </si>
  <si>
    <t>Option_3</t>
  </si>
  <si>
    <t>See Engineering Justification in Option_3 tab</t>
  </si>
  <si>
    <t>See Stakeholder Support Summary in Option_3 tab</t>
  </si>
  <si>
    <t>See GDN View in Option_3 tab</t>
  </si>
  <si>
    <t>Option_4</t>
  </si>
  <si>
    <t>Option_5</t>
  </si>
  <si>
    <t>Option_6</t>
  </si>
  <si>
    <t>Option_7</t>
  </si>
  <si>
    <t>Option_8</t>
  </si>
  <si>
    <t>Option_9</t>
  </si>
  <si>
    <t>Option_10</t>
  </si>
  <si>
    <t>NPV relative to baseline</t>
  </si>
  <si>
    <t>NPVs (relative to baseline, £m)</t>
  </si>
  <si>
    <t xml:space="preserve">Purpose of CBA: describe the stated aim of the investment decision </t>
  </si>
  <si>
    <t>To find the optimal balance between Risk, Cost and Service levels. (Compliance is discussed against each option below).</t>
  </si>
  <si>
    <t>If investment is to replace an existing asset / investment expenditure type, please state the condition of the asset / investment expenditure type</t>
  </si>
  <si>
    <t>Various assets / investment options considered</t>
  </si>
  <si>
    <t>List below all options considered to meet the stated aim</t>
  </si>
  <si>
    <r>
      <t xml:space="preserve">Included in this CBA? </t>
    </r>
    <r>
      <rPr>
        <i/>
        <sz val="9"/>
        <color theme="1"/>
        <rFont val="Verdana"/>
        <family val="2"/>
      </rPr>
      <t>(Y/N)</t>
    </r>
  </si>
  <si>
    <t>Corresponding Tab</t>
  </si>
  <si>
    <t>Option Name</t>
  </si>
  <si>
    <t>Description</t>
  </si>
  <si>
    <t>Company View</t>
  </si>
  <si>
    <t>Y</t>
  </si>
  <si>
    <t>Baseline – Do Minimum/Nothing</t>
  </si>
  <si>
    <t xml:space="preserve">This option is used as the baseline for which all other options are measured against. It does not include any capital investment but instead considers the cost of ongoing maintenance activities and repairs on failure which is accounted for in the financial risk element of the NARM modelling. There are no direct benefits accrued under this option, however it does include societal impacts associated with leakage, fatality and injury. </t>
  </si>
  <si>
    <t>Given our objectives of maintaining risk and supply interruption levels, this option has been deemed to be unacceptable and incompatible with maintaining compliance but forms the option against which the following options have been measured against.</t>
  </si>
  <si>
    <t>Maintain Total Risk (Preferred Option)</t>
  </si>
  <si>
    <t xml:space="preserve">This option aims to maintain risk to an acceptable level, compared with our position at the start of RIIO-GD3. Under this option, filter replacements have been chosen where they are associated with median risk. </t>
  </si>
  <si>
    <t xml:space="preserve">Option 1 Maintain Total Risk is the preferred option as it delivers the best-balanced programme of work combating deteriorating asset health, enabling us to maintain compliance, whilst minimising spend for customers. Maintaining risk and service level objectives are met, with all categories of risk being maintained and SI levels being slightly improved upon (-3%). Efficiency, uncertainty, and compliance objectives are all met for this option. The investment payback is 6 years, and the programme of work will ensure we can meet our licence and customer commitments around reliability, safety, compliance, and value for money. </t>
  </si>
  <si>
    <t>Do more and further reduce risk by intervening on more filters to account for ageing</t>
  </si>
  <si>
    <t xml:space="preserve">The average age of our filter assets is increasing in RIIO-GD3 compared to RIIO-GD2. As mentioned earlier, filter age usually correlates with an increased number of faults as age increases. This option aims to take a more pro-active approach by pre-emptively replacing more filters based on the age of the asset, by replacing at the end of its expected life, rather than waiting until the PSSR shows evidence of a need to intervene. </t>
  </si>
  <si>
    <t xml:space="preserve">The Do More has been rejected as this costs an additional £0.5m (over the preferred option) but this additional spend does not lead to a significant improvement on risk and service levels, or the propensity for us to meet our compliance requirements. It is therefore misaligned with our customers’ expectations around keeping bills as low as possible. For this reasons it has been discounted. </t>
  </si>
  <si>
    <t>Optopn_3</t>
  </si>
  <si>
    <t>Do less and accept an increase in risk across our filter assets</t>
  </si>
  <si>
    <t>Under this option, we have proposed to accept an increased level of risk across our filter assets by scaling back the number of filter interventions by 50%, and to utilise the redundancy that is built into our sites as standard (for example each site will have 2 or 3 filters in place). This option would mean that rather than replacing filters straight away where faults are identified, we allow the remaining filter(s) to act as the primary filtration device(s) and accept that our resilience is likely to reduce as a result.</t>
  </si>
  <si>
    <t xml:space="preserve">The Do Less option meets our risk and service level objectives but the reductions from baseline are small, in particular for SI levels. This is the only option other than baseline where we would see an increase in our expected supply interruptions levels, which we would prefer to keep under tighter control to minimise potential impact on customers. This option meets payback requirements but the reduction in cost and associated workload puts at risk our ability to comply with PSSR regulations. For this reason, this option has been discounted. </t>
  </si>
  <si>
    <t>N</t>
  </si>
  <si>
    <t>N/A</t>
  </si>
  <si>
    <t>Do less and refurbish rather than replace</t>
  </si>
  <si>
    <t xml:space="preserve">This option seeks to refurbish rather than replace filter assets upon PSSR inspection failure. This option would require that assets are re-certified upon refurbishment. It is not always possible to refurbish the asset depending on the severity or location of the defects. </t>
  </si>
  <si>
    <t>Where refurbishment is a viable option, the costs associated with, for example, cracking rectification, are significant and for this reason this option has not been taken further to modelling and cost benefit analysis given it does not pose a viable option. It would also place our compliance obligations at risk.</t>
  </si>
  <si>
    <t>Deferral of Investment</t>
  </si>
  <si>
    <t>The fourth option we considered was deferral of the investments detailed in option 1 (Maintain Total Risk) to RIIO-GD4.</t>
  </si>
  <si>
    <t>We did not consider deferral of investment to be a viable option for reasons of risk to compliance and for this reason it has not been modelled.</t>
  </si>
  <si>
    <t>Parameter</t>
  </si>
  <si>
    <t>Value</t>
  </si>
  <si>
    <t xml:space="preserve">Original Value </t>
  </si>
  <si>
    <t>Original Value Year</t>
  </si>
  <si>
    <t xml:space="preserve">Source </t>
  </si>
  <si>
    <t xml:space="preserve">Comments </t>
  </si>
  <si>
    <t>2023/24 prices</t>
  </si>
  <si>
    <t>Common across sectors</t>
  </si>
  <si>
    <t>Company specific values</t>
  </si>
  <si>
    <t>WACC</t>
  </si>
  <si>
    <t>Universal values</t>
  </si>
  <si>
    <t>Discount Rate &lt;= 30 years</t>
  </si>
  <si>
    <t>2023/2024</t>
  </si>
  <si>
    <t>HMRC Green Book (see Discount Factors spreadsheet 'Standard Discount Factors' tab</t>
  </si>
  <si>
    <t>assumed 2023/2024; not converted using CPIH</t>
  </si>
  <si>
    <t>Discount Rate &gt; 30 years</t>
  </si>
  <si>
    <t>Discount rate for safety &lt;= 30 years</t>
  </si>
  <si>
    <t xml:space="preserve">Discount rate for safety &gt; 30 years </t>
  </si>
  <si>
    <t>See IDP Guidance para 4.32</t>
  </si>
  <si>
    <t>Cost per Fatality (£m)</t>
  </si>
  <si>
    <t>2021/2022</t>
  </si>
  <si>
    <t>Health and Safety Executive Link (see "COSTS_Tables 21/22" under Costs to Britain; sheet "COST02" in the excel, year 2021/22, central cost of £240M)</t>
  </si>
  <si>
    <t>HSE Work-related fatality figures published (123 deaths in 2021/2022)</t>
  </si>
  <si>
    <t>value derived based on total costs (first link) and total deaths (second link)</t>
  </si>
  <si>
    <t>Cost per Non Fatal/ Major injury (£m)</t>
  </si>
  <si>
    <t>Health and Safety Executive Link (see "COSTS_Tables 21/22" under Costs to Britain; sheet "COST02" in the excel, year 2021/22, central cost of £7,415M)</t>
  </si>
  <si>
    <t>HSE Workplace injuries summary (see "Table-1" sheet, year 2021/22, 565000 injuries)</t>
  </si>
  <si>
    <t>value derived based on total costs (first link) and total injuries (second link)</t>
  </si>
  <si>
    <t>Safety Disproportion Factor</t>
  </si>
  <si>
    <t>2020/2021</t>
  </si>
  <si>
    <t>DNO Common Network Asset Indices Methodology (ofgem.gov.uk)</t>
  </si>
  <si>
    <t>Methane GWP</t>
  </si>
  <si>
    <t>Greenhouse Gas Protocol - Global Warming Potential Values</t>
  </si>
  <si>
    <t>Methane m3 to tonnes conversion</t>
  </si>
  <si>
    <t>Leakage &amp; Shrinkage Model</t>
  </si>
  <si>
    <t>Natural gas GWh to m3 conversion</t>
  </si>
  <si>
    <t>Natural gas CO2 content - tonnes per GWh</t>
  </si>
  <si>
    <t>Shrinkage gas replacement cost (p/kwh)</t>
  </si>
  <si>
    <t>2022/23</t>
  </si>
  <si>
    <t>2023 RRPs</t>
  </si>
  <si>
    <t>Real to nominal prices conversion factor</t>
  </si>
  <si>
    <t>Source:</t>
  </si>
  <si>
    <t>Ofgem ED2 PCFM V3 (published 16 October 2023)</t>
  </si>
  <si>
    <t>PCFM year ending</t>
  </si>
  <si>
    <t>Combined RPI-CPIH real to nominal prices conversion factor (financial year average)</t>
  </si>
  <si>
    <t>Year Format</t>
  </si>
  <si>
    <t>1999/2000</t>
  </si>
  <si>
    <t>2000/2001</t>
  </si>
  <si>
    <t>2001/2002</t>
  </si>
  <si>
    <t>2002/2003</t>
  </si>
  <si>
    <t>2003/2004</t>
  </si>
  <si>
    <t>2004/2005</t>
  </si>
  <si>
    <t>2005/2006</t>
  </si>
  <si>
    <t>2006/2007</t>
  </si>
  <si>
    <t>2007/2008</t>
  </si>
  <si>
    <t>2008/2009</t>
  </si>
  <si>
    <t>2009/2010</t>
  </si>
  <si>
    <t>2010/2011</t>
  </si>
  <si>
    <t>2011/2012</t>
  </si>
  <si>
    <t>2012/2013</t>
  </si>
  <si>
    <t>2013/2014</t>
  </si>
  <si>
    <t>2014/2015</t>
  </si>
  <si>
    <t>2015/2016</t>
  </si>
  <si>
    <t>2016/2017</t>
  </si>
  <si>
    <t>2017/2018</t>
  </si>
  <si>
    <t>2018/2019</t>
  </si>
  <si>
    <t>2019/2020</t>
  </si>
  <si>
    <t>2022/2023</t>
  </si>
  <si>
    <t>2024/2025</t>
  </si>
  <si>
    <t>2025/2026</t>
  </si>
  <si>
    <t>CPIH conversion factor from FY to 2023/2024</t>
  </si>
  <si>
    <t>Environmental factors and price</t>
  </si>
  <si>
    <t>Source</t>
  </si>
  <si>
    <t>Version / Date</t>
  </si>
  <si>
    <r>
      <t>gCO</t>
    </r>
    <r>
      <rPr>
        <vertAlign val="subscript"/>
        <sz val="10"/>
        <color theme="1"/>
        <rFont val="Verdana"/>
        <family val="2"/>
      </rPr>
      <t>2</t>
    </r>
    <r>
      <rPr>
        <sz val="10"/>
        <color theme="1"/>
        <rFont val="Verdana"/>
        <family val="2"/>
      </rPr>
      <t xml:space="preserve">e per kWh </t>
    </r>
    <r>
      <rPr>
        <i/>
        <sz val="10"/>
        <color theme="1"/>
        <rFont val="Verdana"/>
        <family val="2"/>
      </rPr>
      <t>(DESNZ and extrapolated)</t>
    </r>
  </si>
  <si>
    <t>2023 Government Greenhouse Gas Conversion Factors for Company Reporting (see table 9, column Total, under "For electricity CONSUMED (including grid losses)", from 2010 to 2021)</t>
  </si>
  <si>
    <t>Electricity GHG conversion factor (tonnes per MWh)</t>
  </si>
  <si>
    <t>Calculated from the above gCO2e per KWh</t>
  </si>
  <si>
    <t>Carbon price central base case (£/tCO2e 2022 base year)</t>
  </si>
  <si>
    <t>Green Book supplementary guidance: valuation of energy use and greenhouse gas emissions for appraisal (data tables 1-19, see table 3, central values); note that 2051-2100 is based on linear extrapolation</t>
  </si>
  <si>
    <t>Carbon price central base case (£/tCO2e, 2023/2024 prices)</t>
  </si>
  <si>
    <t>Converted from the above value</t>
  </si>
  <si>
    <t>Carbon price low case (£/tCO2e, 2023 base year)</t>
  </si>
  <si>
    <t>Green Book supplementary guidance: valuation of energy use and greenhouse gas emissions for appraisal (data tables 1-19, see table 3, low values); note that 2051-2100 is based on linear extrapolation</t>
  </si>
  <si>
    <t>Carbon price low case (£/tCO2e, 2023/24 prices)</t>
  </si>
  <si>
    <t>Carbon price high case (£/tCO2e, 2023 base year)</t>
  </si>
  <si>
    <t>Green Book supplementary guidance: valuation of energy use and greenhouse gas emissions for appraisal (data tables 1-19, see table 3, high values); note that 2051-2100 is based on linear extrapolation</t>
  </si>
  <si>
    <t>Carbon price high case (£/tCO2e, 2023/24 prices)</t>
  </si>
  <si>
    <t>% methane in natural gas</t>
  </si>
  <si>
    <t>Leakage model</t>
  </si>
  <si>
    <t>Depreciation Acceleration Factors</t>
  </si>
  <si>
    <t>Price Control</t>
  </si>
  <si>
    <t>RIIO3</t>
  </si>
  <si>
    <t>RIIO4</t>
  </si>
  <si>
    <t>RIIO5</t>
  </si>
  <si>
    <t>RIIO6</t>
  </si>
  <si>
    <t>Post-RIIO6</t>
  </si>
  <si>
    <t>Year</t>
  </si>
  <si>
    <t>Acceleration Factor</t>
  </si>
  <si>
    <t>Asset class</t>
  </si>
  <si>
    <t>Intervention</t>
  </si>
  <si>
    <t>Cost Type</t>
  </si>
  <si>
    <t>Mains - Iron mains - Tier 1</t>
  </si>
  <si>
    <t>Replacement</t>
  </si>
  <si>
    <t>Environmental</t>
  </si>
  <si>
    <t>Mains - Iron mains - Tier 2B</t>
  </si>
  <si>
    <t>Replacement (expanded capacity)</t>
  </si>
  <si>
    <t>Safety</t>
  </si>
  <si>
    <t>Mains - Iron mains - Tier 3</t>
  </si>
  <si>
    <t>Refurbishment - full</t>
  </si>
  <si>
    <t>Financial</t>
  </si>
  <si>
    <t>Mains - Steel mains - &lt;=2"</t>
  </si>
  <si>
    <t>Refurbishment - partial</t>
  </si>
  <si>
    <t>Private</t>
  </si>
  <si>
    <t>Mains - Steel mains - 4"-8"</t>
  </si>
  <si>
    <t>Decommissioned</t>
  </si>
  <si>
    <t>Mains - Steel mains - 9"- &lt;18"</t>
  </si>
  <si>
    <t>Mothballed</t>
  </si>
  <si>
    <t>Mains - Steel mains - 18"+</t>
  </si>
  <si>
    <t>Build new</t>
  </si>
  <si>
    <t>Mains - PE mains</t>
  </si>
  <si>
    <t>Mains - Other</t>
  </si>
  <si>
    <t>Opex type</t>
  </si>
  <si>
    <t>Services</t>
  </si>
  <si>
    <t>Maintenance &amp; repair</t>
  </si>
  <si>
    <t>Risers</t>
  </si>
  <si>
    <t>Other opex</t>
  </si>
  <si>
    <t>LTS pipelines - piggable</t>
  </si>
  <si>
    <t>LTS pipelines - non piggable</t>
  </si>
  <si>
    <t>Governors - District</t>
  </si>
  <si>
    <t>Governors - I&amp;C</t>
  </si>
  <si>
    <t>Governors - Service</t>
  </si>
  <si>
    <t>Offtakes &amp; PRS - Odorant &amp; metering - Offtake Metering System</t>
  </si>
  <si>
    <t>Offtakes &amp; PRS - Odorant &amp; metering - Offtake Odorisation System</t>
  </si>
  <si>
    <t>Offtakes &amp; PRS - Pre-heating - Offtake Pre-heating</t>
  </si>
  <si>
    <t>Offtakes &amp; PRS - Pre-heating - PRS Pre-heating</t>
  </si>
  <si>
    <t>Offtakes &amp; PRS - Filters and Pressure Control - Offtake filters</t>
  </si>
  <si>
    <t>Offtakes &amp; PRS - Filters and Pressure Control - Slam Shut &amp; Regulators</t>
  </si>
  <si>
    <t>Offtakes &amp; PRS - Filters and Pressure Control - PRS Filters</t>
  </si>
  <si>
    <t>Offtakes &amp; PRS - Filters and Pressure Control - PRS Slam Shut &amp; Regulators</t>
  </si>
  <si>
    <r>
      <t xml:space="preserve">Please fill in the below Risk Register for the selected option </t>
    </r>
    <r>
      <rPr>
        <b/>
        <sz val="10"/>
        <color theme="1"/>
        <rFont val="Verdana"/>
        <family val="2"/>
      </rPr>
      <t>only</t>
    </r>
    <r>
      <rPr>
        <sz val="10"/>
        <color theme="1"/>
        <rFont val="Verdana"/>
        <family val="2"/>
      </rPr>
      <t>.</t>
    </r>
  </si>
  <si>
    <t>Risk Description</t>
  </si>
  <si>
    <t>Impact</t>
  </si>
  <si>
    <t>Likelihood</t>
  </si>
  <si>
    <t>Mitigation/Controls</t>
  </si>
  <si>
    <t>Comments</t>
  </si>
  <si>
    <t>Risk to delivery of outputs within RIIO-GD3. There is an increase in workload for RIIO-GD3 over RIIO-GD2.</t>
  </si>
  <si>
    <t>Low</t>
  </si>
  <si>
    <t>&lt;=20%</t>
  </si>
  <si>
    <t>Experience has shown that delivery of projects of this type requires close monitoring which is why the team responsible for monitoring is also involved with delivery. There are robust controls in places to ensure delivery is tracked through period.
Our Workforce and Supply Chain Resilience Strategy discusses the likely resourcing challenges we will face during RIIO-GD3 and our plans on how to address them.</t>
  </si>
  <si>
    <t xml:space="preserve">NGN have a proven track record of delivering in this area and the preferred strategy is a continuation of the sucessful approach in RIIO-GD2. We have experienced project managers who have a proven track record of delivering this type of work.
We have consistently engaged on our preferred strategy with our SMEs and operational colleagues to ensure that our strategy is both viable and deliverable. </t>
  </si>
  <si>
    <t>There is a risk that the actual replacement workload for filters and the risk reduction associated with this differs from that which has been predicted and modelled. This would impact on the network risk reduction we would see and whether this would be positive or negative would depend on the differences we experience in reality. This will also have an impact on NARM risk reductions against target as we measure our workload interventions under the NARM framework in RRP in RIIO-GD3.</t>
  </si>
  <si>
    <t>Medium</t>
  </si>
  <si>
    <t>&lt;=30%</t>
  </si>
  <si>
    <t xml:space="preserve">Workload has been assumed to be proportional to RIIO-GD2 workload following PSSR inspection, based on the number of PSSR inspections expected in RIIO-GD3. </t>
  </si>
  <si>
    <t>We have engaged continuously with subject matter experts throughout options analysis and saw no reason for there to be a step change in the rate of workload required folowing PSSR inspection between RIIO-GD2 and RIIO-GD3.</t>
  </si>
  <si>
    <t xml:space="preserve">A key risk for filters is associated lead times. If the filter is large or bespoke then we have faced proposed lead times of around 40 weeks previously, with the reality of some being over 1 year. </t>
  </si>
  <si>
    <t>The mitigation for this has been to install a new spool piece in case the other filter(s) on site block up and need to be maintained. Other mitigations include prompt response to PSSR issues or maintenance feedback when there is a failure.</t>
  </si>
  <si>
    <t>We have procurement strategies in place which consider the likely volumes and lead times we could experience. Our Workforce and Supply Chain Resilience Strategy (Appendix A7) has been developed with this in mind.</t>
  </si>
  <si>
    <t xml:space="preserve">Cost variability - External Project management, untimely delivery by contractors and 3rd party delays could all impact on costs. However, framework partners who deliver the Capex workload are rigorously challenged to deliver value for money and alternative partners are continually being used were cost or delivery is a challenge. </t>
  </si>
  <si>
    <t>We have a robust methodology for developing Capex unit cost rates which include an allowance for uncertainty. Further details can be found in Section 8.7 of EJP A22.b Offtake and PRS: Filters.</t>
  </si>
  <si>
    <t>Subject matter experts have been continually engaged on unit costs to ensure these are accurate. We will continue to monitor delivery against RIIO-GD3 unit costs.</t>
  </si>
  <si>
    <t>Text Descriptions</t>
  </si>
  <si>
    <r>
      <t>Option Description -</t>
    </r>
    <r>
      <rPr>
        <b/>
        <i/>
        <sz val="10"/>
        <color theme="1"/>
        <rFont val="Verdana"/>
        <family val="2"/>
      </rPr>
      <t xml:space="preserve"> </t>
    </r>
    <r>
      <rPr>
        <i/>
        <sz val="10"/>
        <color theme="1"/>
        <rFont val="Verdana"/>
        <family val="2"/>
      </rPr>
      <t>this should allow us to quickly recognise the option being assessed (based on descriptions in the EJP and other documents) and distinguish it both from other investment areas and from other options. If appropriate, please provide sitemaps, photos or any other documents that will help with this identification (likely to be relevant for major projects rather than asset classes)</t>
    </r>
  </si>
  <si>
    <r>
      <t xml:space="preserve">Stakeholder Support Summary - </t>
    </r>
    <r>
      <rPr>
        <i/>
        <sz val="10"/>
        <color theme="1"/>
        <rFont val="Verdana"/>
        <family val="2"/>
      </rPr>
      <t>please provide a synopsis which details the feedback from stakeholder group(s)</t>
    </r>
  </si>
  <si>
    <t>Date Undertaken:</t>
  </si>
  <si>
    <t>Scheme Reference ID</t>
  </si>
  <si>
    <t>A22.b.NGN</t>
  </si>
  <si>
    <r>
      <t xml:space="preserve">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
    </r>
    <r>
      <rPr>
        <b/>
        <sz val="10"/>
        <color theme="1"/>
        <rFont val="Verdana"/>
        <family val="2"/>
      </rPr>
      <t>(This is not delivered under this option)</t>
    </r>
    <r>
      <rPr>
        <sz val="10"/>
        <color theme="1"/>
        <rFont val="Verdana"/>
        <family val="2"/>
      </rPr>
      <t xml:space="preserve">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t>
    </r>
  </si>
  <si>
    <t>Expenditure Type</t>
  </si>
  <si>
    <t>Capex</t>
  </si>
  <si>
    <t>Authorised By:</t>
  </si>
  <si>
    <t>Dean Pearson</t>
  </si>
  <si>
    <r>
      <t xml:space="preserve">Preferred Option </t>
    </r>
    <r>
      <rPr>
        <i/>
        <sz val="10"/>
        <rFont val="Verdana"/>
        <family val="2"/>
      </rPr>
      <t>(Y/N)</t>
    </r>
  </si>
  <si>
    <r>
      <t>Spend Area</t>
    </r>
    <r>
      <rPr>
        <i/>
        <sz val="10"/>
        <color theme="1"/>
        <rFont val="Verdana"/>
        <family val="2"/>
      </rPr>
      <t xml:space="preserve">
(Please include relevant RRP/BPDT Table Reference)</t>
    </r>
  </si>
  <si>
    <t>CV5.01</t>
  </si>
  <si>
    <t>First year of expenditure outflow</t>
  </si>
  <si>
    <t>Payback position at year</t>
  </si>
  <si>
    <t>Central CO2 Cost - PV of costs &amp; benefits (£m)</t>
  </si>
  <si>
    <t>Central CO2 Cost - NPV relative to baseline (£m)</t>
  </si>
  <si>
    <t>Low CO2 cost - PV of costs &amp; benefits (£m)</t>
  </si>
  <si>
    <t>Low CO2 cost - NPV relative to baseline (£m)</t>
  </si>
  <si>
    <t>High CO2 cost - PV of costs &amp; benefits (£m)</t>
  </si>
  <si>
    <t>High CO2 cost - NPV relative to baseline (£m)</t>
  </si>
  <si>
    <t>Capitalisation rate</t>
  </si>
  <si>
    <r>
      <t xml:space="preserve">Engineering Justification Summary </t>
    </r>
    <r>
      <rPr>
        <i/>
        <sz val="10"/>
        <color theme="1"/>
        <rFont val="Verdana"/>
        <family val="2"/>
      </rPr>
      <t>- please provide a synopsis &amp; share the document which articulates the full detailed explanation</t>
    </r>
  </si>
  <si>
    <r>
      <t xml:space="preserve">Company View - </t>
    </r>
    <r>
      <rPr>
        <sz val="10"/>
        <color theme="1"/>
        <rFont val="Verdana"/>
        <family val="2"/>
      </rPr>
      <t>please provide a synopsis which details your view of how beneficial this option is.</t>
    </r>
  </si>
  <si>
    <t>Filtration is a key element of every NGN Offtake and PRS site. Except for a single system of cyclonic separator, which is planned to be replaced with standard filters early in GD3, filters are the only asset NGN utilise to clean the gas prior to it flowing through above ground assets that make up an Offtake or PRS. For this reason, the filters are the first asset (in terms of the flow of gas) on our high-pressure sites.
Interventions in this area are asset health driven, as it is imperative that filters remain is good condition in order to ensure gas continues to flow through our network in a safe and reliable manner.
The key driver for filter interventions is the Pressure Systems Safety Regulations (PSSR)  which is mandated by the Health and Safety Executive (HSE). The aim of these Regulations is to prevent serious injury from the hazard of stored energy as a result of the failure of a pressure system, or one of its component parts. Were we to allow our filters to degrade, we would increase our risk of non-compliance with this legislation which is vital to protect the health and safety of our workforce and the wider public. EJP A22.b Offtake and PRS: Filters.</t>
  </si>
  <si>
    <t>Expenditure Profile - Summary</t>
  </si>
  <si>
    <t>Post RIIO3</t>
  </si>
  <si>
    <t>(£m)</t>
  </si>
  <si>
    <t>Capitalised costs</t>
  </si>
  <si>
    <t>Non-capitalised costs</t>
  </si>
  <si>
    <t>Asset Class</t>
  </si>
  <si>
    <t>Unit</t>
  </si>
  <si>
    <t>Output</t>
  </si>
  <si>
    <t>Filters</t>
  </si>
  <si>
    <t xml:space="preserve">Ongoing Maintenance </t>
  </si>
  <si>
    <t>Financial Costs</t>
  </si>
  <si>
    <t>Inputs</t>
  </si>
  <si>
    <t>RIIO7</t>
  </si>
  <si>
    <t>RIIO8</t>
  </si>
  <si>
    <t>RIIO9</t>
  </si>
  <si>
    <t>RIIO10</t>
  </si>
  <si>
    <t>RIIO11</t>
  </si>
  <si>
    <t>RIIO12</t>
  </si>
  <si>
    <t>Intervention type</t>
  </si>
  <si>
    <t>Capex/Repex</t>
  </si>
  <si>
    <t>£m</t>
  </si>
  <si>
    <t>Total Capex</t>
  </si>
  <si>
    <t>(1)</t>
  </si>
  <si>
    <t>Associated direct opex</t>
  </si>
  <si>
    <t>Total Opex</t>
  </si>
  <si>
    <t>Pass through costs</t>
  </si>
  <si>
    <t>Leakage</t>
  </si>
  <si>
    <t>Total Pass Through Costs</t>
  </si>
  <si>
    <t>Annual cost calculations</t>
  </si>
  <si>
    <t>Capitalisation rates</t>
  </si>
  <si>
    <t>(2)</t>
  </si>
  <si>
    <t>%</t>
  </si>
  <si>
    <t>Capitalised investment</t>
  </si>
  <si>
    <t>(3)=(1)x(2)</t>
  </si>
  <si>
    <t>Investment to be expensed</t>
  </si>
  <si>
    <t>(4)=(1)-(3)</t>
  </si>
  <si>
    <t>2027 Depreciation</t>
  </si>
  <si>
    <r>
      <t>(5)</t>
    </r>
    <r>
      <rPr>
        <vertAlign val="subscript"/>
        <sz val="10"/>
        <color theme="1"/>
        <rFont val="Verdana"/>
        <family val="2"/>
      </rPr>
      <t>2027</t>
    </r>
    <r>
      <rPr>
        <sz val="10"/>
        <color theme="1"/>
        <rFont val="Verdana"/>
        <family val="2"/>
      </rPr>
      <t>=(3)</t>
    </r>
    <r>
      <rPr>
        <vertAlign val="subscript"/>
        <sz val="10"/>
        <color theme="1"/>
        <rFont val="Verdana"/>
        <family val="2"/>
      </rPr>
      <t>2027</t>
    </r>
    <r>
      <rPr>
        <sz val="10"/>
        <color theme="1"/>
        <rFont val="Verdana"/>
        <family val="2"/>
      </rPr>
      <t>*Dep_rate</t>
    </r>
    <r>
      <rPr>
        <vertAlign val="subscript"/>
        <sz val="10"/>
        <color theme="1"/>
        <rFont val="Verdana"/>
        <family val="2"/>
      </rPr>
      <t>t</t>
    </r>
  </si>
  <si>
    <t>2028 Depreciation</t>
  </si>
  <si>
    <r>
      <t>(5)</t>
    </r>
    <r>
      <rPr>
        <vertAlign val="subscript"/>
        <sz val="10"/>
        <color theme="1"/>
        <rFont val="Verdana"/>
        <family val="2"/>
      </rPr>
      <t>2028</t>
    </r>
    <r>
      <rPr>
        <sz val="10"/>
        <color theme="1"/>
        <rFont val="Verdana"/>
        <family val="2"/>
      </rPr>
      <t>=(3)</t>
    </r>
    <r>
      <rPr>
        <vertAlign val="subscript"/>
        <sz val="10"/>
        <color theme="1"/>
        <rFont val="Verdana"/>
        <family val="2"/>
      </rPr>
      <t>2028</t>
    </r>
    <r>
      <rPr>
        <sz val="10"/>
        <color theme="1"/>
        <rFont val="Verdana"/>
        <family val="2"/>
      </rPr>
      <t>*Dep_rate</t>
    </r>
    <r>
      <rPr>
        <vertAlign val="subscript"/>
        <sz val="10"/>
        <color theme="1"/>
        <rFont val="Verdana"/>
        <family val="2"/>
      </rPr>
      <t>t</t>
    </r>
  </si>
  <si>
    <t>2029 Depreciation</t>
  </si>
  <si>
    <r>
      <t>(5)</t>
    </r>
    <r>
      <rPr>
        <vertAlign val="subscript"/>
        <sz val="10"/>
        <color theme="1"/>
        <rFont val="Verdana"/>
        <family val="2"/>
      </rPr>
      <t>2029</t>
    </r>
    <r>
      <rPr>
        <sz val="10"/>
        <color theme="1"/>
        <rFont val="Verdana"/>
        <family val="2"/>
      </rPr>
      <t>=(3)</t>
    </r>
    <r>
      <rPr>
        <vertAlign val="subscript"/>
        <sz val="10"/>
        <color theme="1"/>
        <rFont val="Verdana"/>
        <family val="2"/>
      </rPr>
      <t>2029</t>
    </r>
    <r>
      <rPr>
        <sz val="10"/>
        <color theme="1"/>
        <rFont val="Verdana"/>
        <family val="2"/>
      </rPr>
      <t>*Dep_rate</t>
    </r>
    <r>
      <rPr>
        <vertAlign val="subscript"/>
        <sz val="10"/>
        <color theme="1"/>
        <rFont val="Verdana"/>
        <family val="2"/>
      </rPr>
      <t>t</t>
    </r>
  </si>
  <si>
    <t>2030 Depreciation</t>
  </si>
  <si>
    <r>
      <t>(5)</t>
    </r>
    <r>
      <rPr>
        <vertAlign val="subscript"/>
        <sz val="10"/>
        <color theme="1"/>
        <rFont val="Verdana"/>
        <family val="2"/>
      </rPr>
      <t>2030</t>
    </r>
    <r>
      <rPr>
        <sz val="10"/>
        <color theme="1"/>
        <rFont val="Verdana"/>
        <family val="2"/>
      </rPr>
      <t>=(3)</t>
    </r>
    <r>
      <rPr>
        <vertAlign val="subscript"/>
        <sz val="10"/>
        <color theme="1"/>
        <rFont val="Verdana"/>
        <family val="2"/>
      </rPr>
      <t>2030</t>
    </r>
    <r>
      <rPr>
        <sz val="10"/>
        <color theme="1"/>
        <rFont val="Verdana"/>
        <family val="2"/>
      </rPr>
      <t>*Dep_rate</t>
    </r>
    <r>
      <rPr>
        <vertAlign val="subscript"/>
        <sz val="10"/>
        <color theme="1"/>
        <rFont val="Verdana"/>
        <family val="2"/>
      </rPr>
      <t>t</t>
    </r>
  </si>
  <si>
    <t>2031 Depreciation</t>
  </si>
  <si>
    <r>
      <t>(5)</t>
    </r>
    <r>
      <rPr>
        <vertAlign val="subscript"/>
        <sz val="10"/>
        <color theme="1"/>
        <rFont val="Verdana"/>
        <family val="2"/>
      </rPr>
      <t>2031</t>
    </r>
    <r>
      <rPr>
        <sz val="10"/>
        <color theme="1"/>
        <rFont val="Verdana"/>
        <family val="2"/>
      </rPr>
      <t>=(3)</t>
    </r>
    <r>
      <rPr>
        <vertAlign val="subscript"/>
        <sz val="10"/>
        <color theme="1"/>
        <rFont val="Verdana"/>
        <family val="2"/>
      </rPr>
      <t>2031</t>
    </r>
    <r>
      <rPr>
        <sz val="10"/>
        <color theme="1"/>
        <rFont val="Verdana"/>
        <family val="2"/>
      </rPr>
      <t>*Dep_rate</t>
    </r>
    <r>
      <rPr>
        <vertAlign val="subscript"/>
        <sz val="10"/>
        <color theme="1"/>
        <rFont val="Verdana"/>
        <family val="2"/>
      </rPr>
      <t>t</t>
    </r>
  </si>
  <si>
    <t>2032 Depreciation</t>
  </si>
  <si>
    <r>
      <t>(5)</t>
    </r>
    <r>
      <rPr>
        <vertAlign val="subscript"/>
        <sz val="10"/>
        <color theme="1"/>
        <rFont val="Verdana"/>
        <family val="2"/>
      </rPr>
      <t>2032</t>
    </r>
    <r>
      <rPr>
        <sz val="10"/>
        <color theme="1"/>
        <rFont val="Verdana"/>
        <family val="2"/>
      </rPr>
      <t>=(3)</t>
    </r>
    <r>
      <rPr>
        <vertAlign val="subscript"/>
        <sz val="10"/>
        <color theme="1"/>
        <rFont val="Verdana"/>
        <family val="2"/>
      </rPr>
      <t>2032</t>
    </r>
    <r>
      <rPr>
        <sz val="10"/>
        <color theme="1"/>
        <rFont val="Verdana"/>
        <family val="2"/>
      </rPr>
      <t>*Dep_rate</t>
    </r>
    <r>
      <rPr>
        <vertAlign val="subscript"/>
        <sz val="10"/>
        <color theme="1"/>
        <rFont val="Verdana"/>
        <family val="2"/>
      </rPr>
      <t>t</t>
    </r>
  </si>
  <si>
    <t>2033 Depreciation</t>
  </si>
  <si>
    <r>
      <t>(5)</t>
    </r>
    <r>
      <rPr>
        <vertAlign val="subscript"/>
        <sz val="10"/>
        <color theme="1"/>
        <rFont val="Verdana"/>
        <family val="2"/>
      </rPr>
      <t>2033</t>
    </r>
    <r>
      <rPr>
        <sz val="10"/>
        <color theme="1"/>
        <rFont val="Verdana"/>
        <family val="2"/>
      </rPr>
      <t>=(3)</t>
    </r>
    <r>
      <rPr>
        <vertAlign val="subscript"/>
        <sz val="10"/>
        <color theme="1"/>
        <rFont val="Verdana"/>
        <family val="2"/>
      </rPr>
      <t>2033</t>
    </r>
    <r>
      <rPr>
        <sz val="10"/>
        <color theme="1"/>
        <rFont val="Verdana"/>
        <family val="2"/>
      </rPr>
      <t>*Dep_rate</t>
    </r>
    <r>
      <rPr>
        <vertAlign val="subscript"/>
        <sz val="10"/>
        <color theme="1"/>
        <rFont val="Verdana"/>
        <family val="2"/>
      </rPr>
      <t>t</t>
    </r>
  </si>
  <si>
    <t>2034 Depreciation</t>
  </si>
  <si>
    <r>
      <t>(5)</t>
    </r>
    <r>
      <rPr>
        <vertAlign val="subscript"/>
        <sz val="10"/>
        <color theme="1"/>
        <rFont val="Verdana"/>
        <family val="2"/>
      </rPr>
      <t>2034</t>
    </r>
    <r>
      <rPr>
        <sz val="10"/>
        <color theme="1"/>
        <rFont val="Verdana"/>
        <family val="2"/>
      </rPr>
      <t>=(3)</t>
    </r>
    <r>
      <rPr>
        <vertAlign val="subscript"/>
        <sz val="10"/>
        <color theme="1"/>
        <rFont val="Verdana"/>
        <family val="2"/>
      </rPr>
      <t>2034</t>
    </r>
    <r>
      <rPr>
        <sz val="10"/>
        <color theme="1"/>
        <rFont val="Verdana"/>
        <family val="2"/>
      </rPr>
      <t>*Dep_rate</t>
    </r>
    <r>
      <rPr>
        <vertAlign val="subscript"/>
        <sz val="10"/>
        <color theme="1"/>
        <rFont val="Verdana"/>
        <family val="2"/>
      </rPr>
      <t>t</t>
    </r>
  </si>
  <si>
    <t>2035 Depreciation</t>
  </si>
  <si>
    <r>
      <t>(5)</t>
    </r>
    <r>
      <rPr>
        <vertAlign val="subscript"/>
        <sz val="10"/>
        <color theme="1"/>
        <rFont val="Verdana"/>
        <family val="2"/>
      </rPr>
      <t>2035</t>
    </r>
    <r>
      <rPr>
        <sz val="10"/>
        <color theme="1"/>
        <rFont val="Verdana"/>
        <family val="2"/>
      </rPr>
      <t>=(3)</t>
    </r>
    <r>
      <rPr>
        <vertAlign val="subscript"/>
        <sz val="10"/>
        <color theme="1"/>
        <rFont val="Verdana"/>
        <family val="2"/>
      </rPr>
      <t>2035</t>
    </r>
    <r>
      <rPr>
        <sz val="10"/>
        <color theme="1"/>
        <rFont val="Verdana"/>
        <family val="2"/>
      </rPr>
      <t>*Dep_rate</t>
    </r>
    <r>
      <rPr>
        <vertAlign val="subscript"/>
        <sz val="10"/>
        <color theme="1"/>
        <rFont val="Verdana"/>
        <family val="2"/>
      </rPr>
      <t>t</t>
    </r>
  </si>
  <si>
    <t>2036 Depreciation</t>
  </si>
  <si>
    <r>
      <t>(5)</t>
    </r>
    <r>
      <rPr>
        <vertAlign val="subscript"/>
        <sz val="10"/>
        <color theme="1"/>
        <rFont val="Verdana"/>
        <family val="2"/>
      </rPr>
      <t>2036</t>
    </r>
    <r>
      <rPr>
        <sz val="10"/>
        <color theme="1"/>
        <rFont val="Verdana"/>
        <family val="2"/>
      </rPr>
      <t>=(3)</t>
    </r>
    <r>
      <rPr>
        <vertAlign val="subscript"/>
        <sz val="10"/>
        <color theme="1"/>
        <rFont val="Verdana"/>
        <family val="2"/>
      </rPr>
      <t>2036</t>
    </r>
    <r>
      <rPr>
        <sz val="10"/>
        <color theme="1"/>
        <rFont val="Verdana"/>
        <family val="2"/>
      </rPr>
      <t>*Dep_rate</t>
    </r>
    <r>
      <rPr>
        <vertAlign val="subscript"/>
        <sz val="10"/>
        <color theme="1"/>
        <rFont val="Verdana"/>
        <family val="2"/>
      </rPr>
      <t>t</t>
    </r>
  </si>
  <si>
    <t>2037 Depreciation</t>
  </si>
  <si>
    <r>
      <t>(5)</t>
    </r>
    <r>
      <rPr>
        <vertAlign val="subscript"/>
        <sz val="10"/>
        <color theme="1"/>
        <rFont val="Verdana"/>
        <family val="2"/>
      </rPr>
      <t>2037</t>
    </r>
    <r>
      <rPr>
        <sz val="10"/>
        <color theme="1"/>
        <rFont val="Verdana"/>
        <family val="2"/>
      </rPr>
      <t>=(3)</t>
    </r>
    <r>
      <rPr>
        <vertAlign val="subscript"/>
        <sz val="10"/>
        <color theme="1"/>
        <rFont val="Verdana"/>
        <family val="2"/>
      </rPr>
      <t>2037</t>
    </r>
    <r>
      <rPr>
        <sz val="10"/>
        <color theme="1"/>
        <rFont val="Verdana"/>
        <family val="2"/>
      </rPr>
      <t>*Dep_rate</t>
    </r>
    <r>
      <rPr>
        <vertAlign val="subscript"/>
        <sz val="10"/>
        <color theme="1"/>
        <rFont val="Verdana"/>
        <family val="2"/>
      </rPr>
      <t>t</t>
    </r>
  </si>
  <si>
    <t>2038 Depreciation</t>
  </si>
  <si>
    <r>
      <t>(5)</t>
    </r>
    <r>
      <rPr>
        <vertAlign val="subscript"/>
        <sz val="10"/>
        <color theme="1"/>
        <rFont val="Verdana"/>
        <family val="2"/>
      </rPr>
      <t>2038</t>
    </r>
    <r>
      <rPr>
        <sz val="10"/>
        <color theme="1"/>
        <rFont val="Verdana"/>
        <family val="2"/>
      </rPr>
      <t>=(3)</t>
    </r>
    <r>
      <rPr>
        <vertAlign val="subscript"/>
        <sz val="10"/>
        <color theme="1"/>
        <rFont val="Verdana"/>
        <family val="2"/>
      </rPr>
      <t>2038</t>
    </r>
    <r>
      <rPr>
        <sz val="10"/>
        <color theme="1"/>
        <rFont val="Verdana"/>
        <family val="2"/>
      </rPr>
      <t>*Dep_rate</t>
    </r>
    <r>
      <rPr>
        <vertAlign val="subscript"/>
        <sz val="10"/>
        <color theme="1"/>
        <rFont val="Verdana"/>
        <family val="2"/>
      </rPr>
      <t>t</t>
    </r>
  </si>
  <si>
    <t>2039 Depreciation</t>
  </si>
  <si>
    <r>
      <t>(5)</t>
    </r>
    <r>
      <rPr>
        <vertAlign val="subscript"/>
        <sz val="10"/>
        <color theme="1"/>
        <rFont val="Verdana"/>
        <family val="2"/>
      </rPr>
      <t>2039</t>
    </r>
    <r>
      <rPr>
        <sz val="10"/>
        <color theme="1"/>
        <rFont val="Verdana"/>
        <family val="2"/>
      </rPr>
      <t>=(3)</t>
    </r>
    <r>
      <rPr>
        <vertAlign val="subscript"/>
        <sz val="10"/>
        <color theme="1"/>
        <rFont val="Verdana"/>
        <family val="2"/>
      </rPr>
      <t>2039</t>
    </r>
    <r>
      <rPr>
        <sz val="10"/>
        <color theme="1"/>
        <rFont val="Verdana"/>
        <family val="2"/>
      </rPr>
      <t>*Dep_rate</t>
    </r>
    <r>
      <rPr>
        <vertAlign val="subscript"/>
        <sz val="10"/>
        <color theme="1"/>
        <rFont val="Verdana"/>
        <family val="2"/>
      </rPr>
      <t>t</t>
    </r>
  </si>
  <si>
    <t>2040 Depreciation</t>
  </si>
  <si>
    <r>
      <t>(5)</t>
    </r>
    <r>
      <rPr>
        <vertAlign val="subscript"/>
        <sz val="10"/>
        <color theme="1"/>
        <rFont val="Verdana"/>
        <family val="2"/>
      </rPr>
      <t>2040</t>
    </r>
    <r>
      <rPr>
        <sz val="10"/>
        <color theme="1"/>
        <rFont val="Verdana"/>
        <family val="2"/>
      </rPr>
      <t>=(3)</t>
    </r>
    <r>
      <rPr>
        <vertAlign val="subscript"/>
        <sz val="10"/>
        <color theme="1"/>
        <rFont val="Verdana"/>
        <family val="2"/>
      </rPr>
      <t>2040</t>
    </r>
    <r>
      <rPr>
        <sz val="10"/>
        <color theme="1"/>
        <rFont val="Verdana"/>
        <family val="2"/>
      </rPr>
      <t>*Dep_rate</t>
    </r>
    <r>
      <rPr>
        <vertAlign val="subscript"/>
        <sz val="10"/>
        <color theme="1"/>
        <rFont val="Verdana"/>
        <family val="2"/>
      </rPr>
      <t>t</t>
    </r>
  </si>
  <si>
    <t>2041 Depreciation</t>
  </si>
  <si>
    <r>
      <t>(5)</t>
    </r>
    <r>
      <rPr>
        <vertAlign val="subscript"/>
        <sz val="10"/>
        <color theme="1"/>
        <rFont val="Verdana"/>
        <family val="2"/>
      </rPr>
      <t>2041</t>
    </r>
    <r>
      <rPr>
        <sz val="10"/>
        <color theme="1"/>
        <rFont val="Verdana"/>
        <family val="2"/>
      </rPr>
      <t>=(3)</t>
    </r>
    <r>
      <rPr>
        <vertAlign val="subscript"/>
        <sz val="10"/>
        <color theme="1"/>
        <rFont val="Verdana"/>
        <family val="2"/>
      </rPr>
      <t>2041</t>
    </r>
    <r>
      <rPr>
        <sz val="10"/>
        <color theme="1"/>
        <rFont val="Verdana"/>
        <family val="2"/>
      </rPr>
      <t>*Dep_rate</t>
    </r>
    <r>
      <rPr>
        <vertAlign val="subscript"/>
        <sz val="10"/>
        <color theme="1"/>
        <rFont val="Verdana"/>
        <family val="2"/>
      </rPr>
      <t>t</t>
    </r>
  </si>
  <si>
    <t>2042 Depreciation</t>
  </si>
  <si>
    <r>
      <t>(5)</t>
    </r>
    <r>
      <rPr>
        <vertAlign val="subscript"/>
        <sz val="10"/>
        <color theme="1"/>
        <rFont val="Verdana"/>
        <family val="2"/>
      </rPr>
      <t>2042</t>
    </r>
    <r>
      <rPr>
        <sz val="10"/>
        <color theme="1"/>
        <rFont val="Verdana"/>
        <family val="2"/>
      </rPr>
      <t>=(3)</t>
    </r>
    <r>
      <rPr>
        <vertAlign val="subscript"/>
        <sz val="10"/>
        <color theme="1"/>
        <rFont val="Verdana"/>
        <family val="2"/>
      </rPr>
      <t>2042</t>
    </r>
    <r>
      <rPr>
        <sz val="10"/>
        <color theme="1"/>
        <rFont val="Verdana"/>
        <family val="2"/>
      </rPr>
      <t>*Dep_rate</t>
    </r>
    <r>
      <rPr>
        <vertAlign val="subscript"/>
        <sz val="10"/>
        <color theme="1"/>
        <rFont val="Verdana"/>
        <family val="2"/>
      </rPr>
      <t>t</t>
    </r>
  </si>
  <si>
    <t>2043 Depreciation</t>
  </si>
  <si>
    <r>
      <t>(5)</t>
    </r>
    <r>
      <rPr>
        <vertAlign val="subscript"/>
        <sz val="10"/>
        <color theme="1"/>
        <rFont val="Verdana"/>
        <family val="2"/>
      </rPr>
      <t>2043</t>
    </r>
    <r>
      <rPr>
        <sz val="10"/>
        <color theme="1"/>
        <rFont val="Verdana"/>
        <family val="2"/>
      </rPr>
      <t>=(3)</t>
    </r>
    <r>
      <rPr>
        <vertAlign val="subscript"/>
        <sz val="10"/>
        <color theme="1"/>
        <rFont val="Verdana"/>
        <family val="2"/>
      </rPr>
      <t>2043</t>
    </r>
    <r>
      <rPr>
        <sz val="10"/>
        <color theme="1"/>
        <rFont val="Verdana"/>
        <family val="2"/>
      </rPr>
      <t>*Dep_rate</t>
    </r>
    <r>
      <rPr>
        <vertAlign val="subscript"/>
        <sz val="10"/>
        <color theme="1"/>
        <rFont val="Verdana"/>
        <family val="2"/>
      </rPr>
      <t>t</t>
    </r>
  </si>
  <si>
    <t>2044 Depreciation</t>
  </si>
  <si>
    <r>
      <t>(5)</t>
    </r>
    <r>
      <rPr>
        <vertAlign val="subscript"/>
        <sz val="10"/>
        <color theme="1"/>
        <rFont val="Verdana"/>
        <family val="2"/>
      </rPr>
      <t>2044</t>
    </r>
    <r>
      <rPr>
        <sz val="10"/>
        <color theme="1"/>
        <rFont val="Verdana"/>
        <family val="2"/>
      </rPr>
      <t>=(3)</t>
    </r>
    <r>
      <rPr>
        <vertAlign val="subscript"/>
        <sz val="10"/>
        <color theme="1"/>
        <rFont val="Verdana"/>
        <family val="2"/>
      </rPr>
      <t>2044</t>
    </r>
    <r>
      <rPr>
        <sz val="10"/>
        <color theme="1"/>
        <rFont val="Verdana"/>
        <family val="2"/>
      </rPr>
      <t>*Dep_rate</t>
    </r>
    <r>
      <rPr>
        <vertAlign val="subscript"/>
        <sz val="10"/>
        <color theme="1"/>
        <rFont val="Verdana"/>
        <family val="2"/>
      </rPr>
      <t>t</t>
    </r>
  </si>
  <si>
    <t>2045 Depreciation</t>
  </si>
  <si>
    <r>
      <t>(5)</t>
    </r>
    <r>
      <rPr>
        <vertAlign val="subscript"/>
        <sz val="10"/>
        <color theme="1"/>
        <rFont val="Verdana"/>
        <family val="2"/>
      </rPr>
      <t>2045</t>
    </r>
    <r>
      <rPr>
        <sz val="10"/>
        <color theme="1"/>
        <rFont val="Verdana"/>
        <family val="2"/>
      </rPr>
      <t>=(3)</t>
    </r>
    <r>
      <rPr>
        <vertAlign val="subscript"/>
        <sz val="10"/>
        <color theme="1"/>
        <rFont val="Verdana"/>
        <family val="2"/>
      </rPr>
      <t>2045</t>
    </r>
    <r>
      <rPr>
        <sz val="10"/>
        <color theme="1"/>
        <rFont val="Verdana"/>
        <family val="2"/>
      </rPr>
      <t>*Dep_rate</t>
    </r>
    <r>
      <rPr>
        <vertAlign val="subscript"/>
        <sz val="10"/>
        <color theme="1"/>
        <rFont val="Verdana"/>
        <family val="2"/>
      </rPr>
      <t>t</t>
    </r>
  </si>
  <si>
    <t>2046 Depreciation</t>
  </si>
  <si>
    <r>
      <t>(5)</t>
    </r>
    <r>
      <rPr>
        <vertAlign val="subscript"/>
        <sz val="10"/>
        <color theme="1"/>
        <rFont val="Verdana"/>
        <family val="2"/>
      </rPr>
      <t>2046</t>
    </r>
    <r>
      <rPr>
        <sz val="10"/>
        <color theme="1"/>
        <rFont val="Verdana"/>
        <family val="2"/>
      </rPr>
      <t>=(3)</t>
    </r>
    <r>
      <rPr>
        <vertAlign val="subscript"/>
        <sz val="10"/>
        <color theme="1"/>
        <rFont val="Verdana"/>
        <family val="2"/>
      </rPr>
      <t>2046</t>
    </r>
    <r>
      <rPr>
        <sz val="10"/>
        <color theme="1"/>
        <rFont val="Verdana"/>
        <family val="2"/>
      </rPr>
      <t>*Dep_rate</t>
    </r>
    <r>
      <rPr>
        <vertAlign val="subscript"/>
        <sz val="10"/>
        <color theme="1"/>
        <rFont val="Verdana"/>
        <family val="2"/>
      </rPr>
      <t>t</t>
    </r>
  </si>
  <si>
    <t>2047 Depreciation</t>
  </si>
  <si>
    <r>
      <t>(5)</t>
    </r>
    <r>
      <rPr>
        <vertAlign val="subscript"/>
        <sz val="10"/>
        <color theme="1"/>
        <rFont val="Verdana"/>
        <family val="2"/>
      </rPr>
      <t>2047</t>
    </r>
    <r>
      <rPr>
        <sz val="10"/>
        <color theme="1"/>
        <rFont val="Verdana"/>
        <family val="2"/>
      </rPr>
      <t>=(3)</t>
    </r>
    <r>
      <rPr>
        <vertAlign val="subscript"/>
        <sz val="10"/>
        <color theme="1"/>
        <rFont val="Verdana"/>
        <family val="2"/>
      </rPr>
      <t>2047</t>
    </r>
    <r>
      <rPr>
        <sz val="10"/>
        <color theme="1"/>
        <rFont val="Verdana"/>
        <family val="2"/>
      </rPr>
      <t>*Dep_rate</t>
    </r>
    <r>
      <rPr>
        <vertAlign val="subscript"/>
        <sz val="10"/>
        <color theme="1"/>
        <rFont val="Verdana"/>
        <family val="2"/>
      </rPr>
      <t>t</t>
    </r>
  </si>
  <si>
    <t>2048 Depreciation</t>
  </si>
  <si>
    <r>
      <t>(5)</t>
    </r>
    <r>
      <rPr>
        <vertAlign val="subscript"/>
        <sz val="10"/>
        <color theme="1"/>
        <rFont val="Verdana"/>
        <family val="2"/>
      </rPr>
      <t>2048</t>
    </r>
    <r>
      <rPr>
        <sz val="10"/>
        <color theme="1"/>
        <rFont val="Verdana"/>
        <family val="2"/>
      </rPr>
      <t>=(3)</t>
    </r>
    <r>
      <rPr>
        <vertAlign val="subscript"/>
        <sz val="10"/>
        <color theme="1"/>
        <rFont val="Verdana"/>
        <family val="2"/>
      </rPr>
      <t>2048</t>
    </r>
    <r>
      <rPr>
        <sz val="10"/>
        <color theme="1"/>
        <rFont val="Verdana"/>
        <family val="2"/>
      </rPr>
      <t>*Dep_rate</t>
    </r>
    <r>
      <rPr>
        <vertAlign val="subscript"/>
        <sz val="10"/>
        <color theme="1"/>
        <rFont val="Verdana"/>
        <family val="2"/>
      </rPr>
      <t>t</t>
    </r>
  </si>
  <si>
    <t>2049 Depreciation</t>
  </si>
  <si>
    <r>
      <t>(5)</t>
    </r>
    <r>
      <rPr>
        <vertAlign val="subscript"/>
        <sz val="10"/>
        <color theme="1"/>
        <rFont val="Verdana"/>
        <family val="2"/>
      </rPr>
      <t>2049</t>
    </r>
    <r>
      <rPr>
        <sz val="10"/>
        <color theme="1"/>
        <rFont val="Verdana"/>
        <family val="2"/>
      </rPr>
      <t>=(3)</t>
    </r>
    <r>
      <rPr>
        <vertAlign val="subscript"/>
        <sz val="10"/>
        <color theme="1"/>
        <rFont val="Verdana"/>
        <family val="2"/>
      </rPr>
      <t>2049</t>
    </r>
    <r>
      <rPr>
        <sz val="10"/>
        <color theme="1"/>
        <rFont val="Verdana"/>
        <family val="2"/>
      </rPr>
      <t>*Dep_rate</t>
    </r>
    <r>
      <rPr>
        <vertAlign val="subscript"/>
        <sz val="10"/>
        <color theme="1"/>
        <rFont val="Verdana"/>
        <family val="2"/>
      </rPr>
      <t>t</t>
    </r>
  </si>
  <si>
    <t>2050 Depreciation</t>
  </si>
  <si>
    <r>
      <t>(5)</t>
    </r>
    <r>
      <rPr>
        <vertAlign val="subscript"/>
        <sz val="10"/>
        <color theme="1"/>
        <rFont val="Verdana"/>
        <family val="2"/>
      </rPr>
      <t>2050</t>
    </r>
    <r>
      <rPr>
        <sz val="10"/>
        <color theme="1"/>
        <rFont val="Verdana"/>
        <family val="2"/>
      </rPr>
      <t>=(3)</t>
    </r>
    <r>
      <rPr>
        <vertAlign val="subscript"/>
        <sz val="10"/>
        <color theme="1"/>
        <rFont val="Verdana"/>
        <family val="2"/>
      </rPr>
      <t>2050</t>
    </r>
    <r>
      <rPr>
        <sz val="10"/>
        <color theme="1"/>
        <rFont val="Verdana"/>
        <family val="2"/>
      </rPr>
      <t>*Dep_rate</t>
    </r>
    <r>
      <rPr>
        <vertAlign val="subscript"/>
        <sz val="10"/>
        <color theme="1"/>
        <rFont val="Verdana"/>
        <family val="2"/>
      </rPr>
      <t>t</t>
    </r>
  </si>
  <si>
    <t>Depreciation</t>
  </si>
  <si>
    <r>
      <t>(5)=∑(5)</t>
    </r>
    <r>
      <rPr>
        <vertAlign val="subscript"/>
        <sz val="10"/>
        <color theme="1"/>
        <rFont val="Verdana"/>
        <family val="2"/>
      </rPr>
      <t>t</t>
    </r>
  </si>
  <si>
    <t>Opening RAV balance</t>
  </si>
  <si>
    <r>
      <t>(6</t>
    </r>
    <r>
      <rPr>
        <vertAlign val="superscript"/>
        <sz val="10"/>
        <color theme="1"/>
        <rFont val="Verdana"/>
        <family val="2"/>
      </rPr>
      <t>op</t>
    </r>
    <r>
      <rPr>
        <sz val="10"/>
        <color theme="1"/>
        <rFont val="Verdana"/>
        <family val="2"/>
      </rPr>
      <t>)</t>
    </r>
    <r>
      <rPr>
        <vertAlign val="subscript"/>
        <sz val="10"/>
        <color theme="1"/>
        <rFont val="Verdana"/>
        <family val="2"/>
      </rPr>
      <t>t</t>
    </r>
    <r>
      <rPr>
        <sz val="10"/>
        <color theme="1"/>
        <rFont val="Verdana"/>
        <family val="2"/>
      </rPr>
      <t>=(6</t>
    </r>
    <r>
      <rPr>
        <vertAlign val="superscript"/>
        <sz val="10"/>
        <color theme="1"/>
        <rFont val="Verdana"/>
        <family val="2"/>
      </rPr>
      <t>cl</t>
    </r>
    <r>
      <rPr>
        <sz val="10"/>
        <color theme="1"/>
        <rFont val="Verdana"/>
        <family val="2"/>
      </rPr>
      <t>)</t>
    </r>
    <r>
      <rPr>
        <vertAlign val="subscript"/>
        <sz val="10"/>
        <color theme="1"/>
        <rFont val="Verdana"/>
        <family val="2"/>
      </rPr>
      <t>t-1</t>
    </r>
  </si>
  <si>
    <t>Discounted RAV balance</t>
  </si>
  <si>
    <r>
      <t>(6</t>
    </r>
    <r>
      <rPr>
        <vertAlign val="superscript"/>
        <sz val="10"/>
        <color theme="1"/>
        <rFont val="Verdana"/>
        <family val="2"/>
      </rPr>
      <t>D</t>
    </r>
    <r>
      <rPr>
        <sz val="10"/>
        <color theme="1"/>
        <rFont val="Verdana"/>
        <family val="2"/>
      </rPr>
      <t>)=(6</t>
    </r>
    <r>
      <rPr>
        <vertAlign val="superscript"/>
        <sz val="10"/>
        <color theme="1"/>
        <rFont val="Verdana"/>
        <family val="2"/>
      </rPr>
      <t>cl</t>
    </r>
    <r>
      <rPr>
        <sz val="10"/>
        <color theme="1"/>
        <rFont val="Verdana"/>
        <family val="2"/>
      </rPr>
      <t>)*(1/1+WACC))</t>
    </r>
  </si>
  <si>
    <t>Closing RAV balance</t>
  </si>
  <si>
    <r>
      <t>(6</t>
    </r>
    <r>
      <rPr>
        <vertAlign val="superscript"/>
        <sz val="10"/>
        <color theme="1"/>
        <rFont val="Verdana"/>
        <family val="2"/>
      </rPr>
      <t>cl</t>
    </r>
    <r>
      <rPr>
        <sz val="10"/>
        <color theme="1"/>
        <rFont val="Verdana"/>
        <family val="2"/>
      </rPr>
      <t>)=(3)-(5)+(6</t>
    </r>
    <r>
      <rPr>
        <vertAlign val="superscript"/>
        <sz val="10"/>
        <color theme="1"/>
        <rFont val="Verdana"/>
        <family val="2"/>
      </rPr>
      <t>op</t>
    </r>
    <r>
      <rPr>
        <sz val="10"/>
        <color theme="1"/>
        <rFont val="Verdana"/>
        <family val="2"/>
      </rPr>
      <t>)</t>
    </r>
  </si>
  <si>
    <t>Cost of Capital</t>
  </si>
  <si>
    <r>
      <t>(6)=avg[(6</t>
    </r>
    <r>
      <rPr>
        <vertAlign val="superscript"/>
        <sz val="10"/>
        <color theme="1"/>
        <rFont val="Verdana"/>
        <family val="2"/>
      </rPr>
      <t>D</t>
    </r>
    <r>
      <rPr>
        <sz val="10"/>
        <color theme="1"/>
        <rFont val="Verdana"/>
        <family val="2"/>
      </rPr>
      <t>),(6</t>
    </r>
    <r>
      <rPr>
        <vertAlign val="superscript"/>
        <sz val="10"/>
        <color theme="1"/>
        <rFont val="Verdana"/>
        <family val="2"/>
      </rPr>
      <t>op</t>
    </r>
    <r>
      <rPr>
        <sz val="10"/>
        <color theme="1"/>
        <rFont val="Verdana"/>
        <family val="2"/>
      </rPr>
      <t>)]xWACC</t>
    </r>
  </si>
  <si>
    <t>Total Capitalised Costs</t>
  </si>
  <si>
    <t>(7)=(5)+(6)</t>
  </si>
  <si>
    <t>Total Non-Capitalised Costs</t>
  </si>
  <si>
    <t>Total Direct Costs</t>
  </si>
  <si>
    <t>Non-Financial Costs/Benefits</t>
  </si>
  <si>
    <t>Calculated values</t>
  </si>
  <si>
    <t>Category</t>
  </si>
  <si>
    <t>Non-financial benefits/costs - values</t>
  </si>
  <si>
    <t>Fatality risk</t>
  </si>
  <si>
    <t>Non-Fatality risk</t>
  </si>
  <si>
    <t>NGN VF Financial Risk</t>
  </si>
  <si>
    <t>NGN VF Customer Risk</t>
  </si>
  <si>
    <t>NGN VF Compliance Risk</t>
  </si>
  <si>
    <t>Other</t>
  </si>
  <si>
    <t>Non-financial benefits/costs - inputs</t>
  </si>
  <si>
    <t>GWh</t>
  </si>
  <si>
    <t>Fatalities/yr</t>
  </si>
  <si>
    <t>Non-fatal injuries/yr</t>
  </si>
  <si>
    <t>Alternative carbon calculations</t>
  </si>
  <si>
    <t>Environmental costs - low CO2 cost</t>
  </si>
  <si>
    <t>Environmental costs - high CO2 cost</t>
  </si>
  <si>
    <t>Net Present Values</t>
  </si>
  <si>
    <t>Discount factors and summary</t>
  </si>
  <si>
    <t>Discount factors</t>
  </si>
  <si>
    <t>Discount factor (Non-Safety)</t>
  </si>
  <si>
    <t>=1/[(1+SRTP)^n]</t>
  </si>
  <si>
    <t>Discount factor (Safety)</t>
  </si>
  <si>
    <t>=1/[(1+HDR)^n]</t>
  </si>
  <si>
    <t>Summary of discounted costs/benefits</t>
  </si>
  <si>
    <t>Opex</t>
  </si>
  <si>
    <t>Environmental - central CO2 cost</t>
  </si>
  <si>
    <t>Environmental - low CO2 cost</t>
  </si>
  <si>
    <t>Environmental - high CO2 cost</t>
  </si>
  <si>
    <t>Annual Total</t>
  </si>
  <si>
    <t>Total - central carbon cost</t>
  </si>
  <si>
    <t>Total - low carbon cost</t>
  </si>
  <si>
    <t>Total - high carbon cost</t>
  </si>
  <si>
    <t>Net Present Value</t>
  </si>
  <si>
    <t>NPV - central carbon cost</t>
  </si>
  <si>
    <t>NPV - low carbon cost</t>
  </si>
  <si>
    <t>NPV - high carbon cost</t>
  </si>
  <si>
    <t>Monetised risk - memo line</t>
  </si>
  <si>
    <t>Additional cost/benefit explanations</t>
  </si>
  <si>
    <t>Please provide a short explanation of any additional cost/benefit lines that have been completed in addition to the pre-populated ones. This should include both a description of the nature of the cost/benefit, and an explanation of how the value was calculated, citing appropriate sources (eg for relevant global warming potentials). If an explanation has been provided within the EJP, then simply provide a reference to the relevant page number.</t>
  </si>
  <si>
    <t>NGN VF Financial Risk, NGN VF Customer Risk, NGN VF Compliance Risk populated from our decision support tool outputs as per NGN's Value Framework and consistent with NARM.</t>
  </si>
  <si>
    <t>Long term cost/benefit assumptions</t>
  </si>
  <si>
    <t>Please briefly summarise the assumptions you have used to calculate long-term (ie beyond the duration of the RIIO3 price control) costs and other inputs (eg "Opex assumed to increase at 1%/year based on historic trends"). In most cases we would expect these to be the same across the baseline and different options, but where this is not the case additional tabs can be completed as necessary. If detailed descriptions are required (eg to explain assumptions around whole life costs of assets) these should be included as part of the EJP</t>
  </si>
  <si>
    <t>Not modelled in beyond RIIO-GD4 as proposals cover RIIO-GD3 only.</t>
  </si>
  <si>
    <t>As per NARM modelling assumptions from our Decision Support Tool - see Ofgem CBA Template Assumptions in section 8 of EJP.</t>
  </si>
  <si>
    <t>Modelled as per NARM metholdogy from our decision support tool.</t>
  </si>
  <si>
    <t>Cost cross-referencing</t>
  </si>
  <si>
    <t>If there is any explanation required on how the cost data set out in the EJP totals to the lines in the CBA, please provide it here.</t>
  </si>
  <si>
    <t>Costs in CBA reflected in sections 8 and 9 of EJP.</t>
  </si>
  <si>
    <t>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
Our rigorous engagement programme has helped us balance the clear need for greater regional support and investment, with the evident tension around the increased cost of living and ongoing affordability concerns.</t>
  </si>
  <si>
    <t>Filtration is a key element of every NGN Offtake and PRS site. Except for a single system of cyclonic separator, which is planned to be replaced with standard filters early in GD3, filters are the only asset NGN utilise to clean the gas prior to it flowing through above ground assets that make up an Offtake or PRS. For this reason, the filters are the first asset (in terms of the flow of gas) on our high-pressure sites.
Interventions in this area are asset health driven, as it is imperative that filters remain is good condition in order to ensure gas continues to flow through our network in a safe and reliable manner.
The key driver for filter interventions is the Pressure Systems Safety Regulations (PSSR)  which is mandated by the Health and Safety Executive (HSE). The aim of these Regulations is to prevent serious injury from the hazard of stored energy as a result of the failure of a pressure system, or one of its component parts. Were we to allow our filters to degrade, we would increase our risk of non-compliance with this legislation which is vital to protect the health and safety of our workforce and the wider public. A22.b NGN RIIO-GD3 Investment Decision Pack - Offtakes &amp; PRS - Filters EJP</t>
  </si>
  <si>
    <t>Filter replace &lt;8" (system)</t>
  </si>
  <si>
    <t>Please see further discussion in A22.b NGN RIIO-GD3 Investment Decision Pack - Offtakes &amp; PRS - Filters EJP</t>
  </si>
  <si>
    <t>Filter replace &gt;8" (system)</t>
  </si>
  <si>
    <t>Replacement (Skid Unit)</t>
  </si>
  <si>
    <t>2051 Depreciation</t>
  </si>
  <si>
    <r>
      <t>(5)</t>
    </r>
    <r>
      <rPr>
        <vertAlign val="subscript"/>
        <sz val="10"/>
        <color theme="1"/>
        <rFont val="Verdana"/>
        <family val="2"/>
      </rPr>
      <t>2051</t>
    </r>
    <r>
      <rPr>
        <sz val="10"/>
        <color theme="1"/>
        <rFont val="Verdana"/>
        <family val="2"/>
      </rPr>
      <t>=(3)</t>
    </r>
    <r>
      <rPr>
        <vertAlign val="subscript"/>
        <sz val="10"/>
        <color theme="1"/>
        <rFont val="Verdana"/>
        <family val="2"/>
      </rPr>
      <t>2051</t>
    </r>
    <r>
      <rPr>
        <sz val="10"/>
        <color theme="1"/>
        <rFont val="Verdana"/>
        <family val="2"/>
      </rPr>
      <t>*Dep_rate</t>
    </r>
    <r>
      <rPr>
        <vertAlign val="subscript"/>
        <sz val="10"/>
        <color theme="1"/>
        <rFont val="Verdana"/>
        <family val="2"/>
      </rPr>
      <t>t</t>
    </r>
  </si>
  <si>
    <t>2052 Depreciation</t>
  </si>
  <si>
    <r>
      <t>(5)</t>
    </r>
    <r>
      <rPr>
        <vertAlign val="subscript"/>
        <sz val="10"/>
        <color theme="1"/>
        <rFont val="Verdana"/>
        <family val="2"/>
      </rPr>
      <t>2052</t>
    </r>
    <r>
      <rPr>
        <sz val="10"/>
        <color theme="1"/>
        <rFont val="Verdana"/>
        <family val="2"/>
      </rPr>
      <t>=(3)</t>
    </r>
    <r>
      <rPr>
        <vertAlign val="subscript"/>
        <sz val="10"/>
        <color theme="1"/>
        <rFont val="Verdana"/>
        <family val="2"/>
      </rPr>
      <t>2052</t>
    </r>
    <r>
      <rPr>
        <sz val="10"/>
        <color theme="1"/>
        <rFont val="Verdana"/>
        <family val="2"/>
      </rPr>
      <t>*Dep_rate</t>
    </r>
    <r>
      <rPr>
        <vertAlign val="subscript"/>
        <sz val="10"/>
        <color theme="1"/>
        <rFont val="Verdana"/>
        <family val="2"/>
      </rPr>
      <t>t</t>
    </r>
  </si>
  <si>
    <t>2053 Depreciation</t>
  </si>
  <si>
    <r>
      <t>(5)</t>
    </r>
    <r>
      <rPr>
        <vertAlign val="subscript"/>
        <sz val="10"/>
        <color theme="1"/>
        <rFont val="Verdana"/>
        <family val="2"/>
      </rPr>
      <t>2053</t>
    </r>
    <r>
      <rPr>
        <sz val="10"/>
        <color theme="1"/>
        <rFont val="Verdana"/>
        <family val="2"/>
      </rPr>
      <t>=(3)</t>
    </r>
    <r>
      <rPr>
        <vertAlign val="subscript"/>
        <sz val="10"/>
        <color theme="1"/>
        <rFont val="Verdana"/>
        <family val="2"/>
      </rPr>
      <t>2053</t>
    </r>
    <r>
      <rPr>
        <sz val="10"/>
        <color theme="1"/>
        <rFont val="Verdana"/>
        <family val="2"/>
      </rPr>
      <t>*Dep_rate</t>
    </r>
    <r>
      <rPr>
        <vertAlign val="subscript"/>
        <sz val="10"/>
        <color theme="1"/>
        <rFont val="Verdana"/>
        <family val="2"/>
      </rPr>
      <t>t</t>
    </r>
  </si>
  <si>
    <t>2054 Depreciation</t>
  </si>
  <si>
    <r>
      <t>(5)</t>
    </r>
    <r>
      <rPr>
        <vertAlign val="subscript"/>
        <sz val="10"/>
        <color theme="1"/>
        <rFont val="Verdana"/>
        <family val="2"/>
      </rPr>
      <t>2054</t>
    </r>
    <r>
      <rPr>
        <sz val="10"/>
        <color theme="1"/>
        <rFont val="Verdana"/>
        <family val="2"/>
      </rPr>
      <t>=(3)</t>
    </r>
    <r>
      <rPr>
        <vertAlign val="subscript"/>
        <sz val="10"/>
        <color theme="1"/>
        <rFont val="Verdana"/>
        <family val="2"/>
      </rPr>
      <t>2054</t>
    </r>
    <r>
      <rPr>
        <sz val="10"/>
        <color theme="1"/>
        <rFont val="Verdana"/>
        <family val="2"/>
      </rPr>
      <t>*Dep_rate</t>
    </r>
    <r>
      <rPr>
        <vertAlign val="subscript"/>
        <sz val="10"/>
        <color theme="1"/>
        <rFont val="Verdana"/>
        <family val="2"/>
      </rPr>
      <t>t</t>
    </r>
  </si>
  <si>
    <t>2055 Depreciation</t>
  </si>
  <si>
    <r>
      <t>(5)</t>
    </r>
    <r>
      <rPr>
        <vertAlign val="subscript"/>
        <sz val="10"/>
        <color theme="1"/>
        <rFont val="Verdana"/>
        <family val="2"/>
      </rPr>
      <t>2055</t>
    </r>
    <r>
      <rPr>
        <sz val="10"/>
        <color theme="1"/>
        <rFont val="Verdana"/>
        <family val="2"/>
      </rPr>
      <t>=(3)</t>
    </r>
    <r>
      <rPr>
        <vertAlign val="subscript"/>
        <sz val="10"/>
        <color theme="1"/>
        <rFont val="Verdana"/>
        <family val="2"/>
      </rPr>
      <t>2055</t>
    </r>
    <r>
      <rPr>
        <sz val="10"/>
        <color theme="1"/>
        <rFont val="Verdana"/>
        <family val="2"/>
      </rPr>
      <t>*Dep_rate</t>
    </r>
    <r>
      <rPr>
        <vertAlign val="subscript"/>
        <sz val="10"/>
        <color theme="1"/>
        <rFont val="Verdana"/>
        <family val="2"/>
      </rPr>
      <t>t</t>
    </r>
  </si>
  <si>
    <t>2056 Depreciation</t>
  </si>
  <si>
    <r>
      <t>(5)</t>
    </r>
    <r>
      <rPr>
        <vertAlign val="subscript"/>
        <sz val="10"/>
        <color theme="1"/>
        <rFont val="Verdana"/>
        <family val="2"/>
      </rPr>
      <t>2056</t>
    </r>
    <r>
      <rPr>
        <sz val="10"/>
        <color theme="1"/>
        <rFont val="Verdana"/>
        <family val="2"/>
      </rPr>
      <t>=(3)</t>
    </r>
    <r>
      <rPr>
        <vertAlign val="subscript"/>
        <sz val="10"/>
        <color theme="1"/>
        <rFont val="Verdana"/>
        <family val="2"/>
      </rPr>
      <t>2056</t>
    </r>
    <r>
      <rPr>
        <sz val="10"/>
        <color theme="1"/>
        <rFont val="Verdana"/>
        <family val="2"/>
      </rPr>
      <t>*Dep_rate</t>
    </r>
    <r>
      <rPr>
        <vertAlign val="subscript"/>
        <sz val="10"/>
        <color theme="1"/>
        <rFont val="Verdana"/>
        <family val="2"/>
      </rPr>
      <t>t</t>
    </r>
  </si>
  <si>
    <t>2057 Depreciation</t>
  </si>
  <si>
    <r>
      <t>(5)</t>
    </r>
    <r>
      <rPr>
        <vertAlign val="subscript"/>
        <sz val="10"/>
        <color theme="1"/>
        <rFont val="Verdana"/>
        <family val="2"/>
      </rPr>
      <t>2057</t>
    </r>
    <r>
      <rPr>
        <sz val="10"/>
        <color theme="1"/>
        <rFont val="Verdana"/>
        <family val="2"/>
      </rPr>
      <t>=(3)</t>
    </r>
    <r>
      <rPr>
        <vertAlign val="subscript"/>
        <sz val="10"/>
        <color theme="1"/>
        <rFont val="Verdana"/>
        <family val="2"/>
      </rPr>
      <t>2057</t>
    </r>
    <r>
      <rPr>
        <sz val="10"/>
        <color theme="1"/>
        <rFont val="Verdana"/>
        <family val="2"/>
      </rPr>
      <t>*Dep_rate</t>
    </r>
    <r>
      <rPr>
        <vertAlign val="subscript"/>
        <sz val="10"/>
        <color theme="1"/>
        <rFont val="Verdana"/>
        <family val="2"/>
      </rPr>
      <t>t</t>
    </r>
  </si>
  <si>
    <t>2058 Depreciation</t>
  </si>
  <si>
    <r>
      <t>(5)</t>
    </r>
    <r>
      <rPr>
        <vertAlign val="subscript"/>
        <sz val="10"/>
        <color theme="1"/>
        <rFont val="Verdana"/>
        <family val="2"/>
      </rPr>
      <t>2058</t>
    </r>
    <r>
      <rPr>
        <sz val="10"/>
        <color theme="1"/>
        <rFont val="Verdana"/>
        <family val="2"/>
      </rPr>
      <t>=(3)</t>
    </r>
    <r>
      <rPr>
        <vertAlign val="subscript"/>
        <sz val="10"/>
        <color theme="1"/>
        <rFont val="Verdana"/>
        <family val="2"/>
      </rPr>
      <t>2058</t>
    </r>
    <r>
      <rPr>
        <sz val="10"/>
        <color theme="1"/>
        <rFont val="Verdana"/>
        <family val="2"/>
      </rPr>
      <t>*Dep_rate</t>
    </r>
    <r>
      <rPr>
        <vertAlign val="subscript"/>
        <sz val="10"/>
        <color theme="1"/>
        <rFont val="Verdana"/>
        <family val="2"/>
      </rPr>
      <t>t</t>
    </r>
  </si>
  <si>
    <t>2059 Depreciation</t>
  </si>
  <si>
    <r>
      <t>(5)</t>
    </r>
    <r>
      <rPr>
        <vertAlign val="subscript"/>
        <sz val="10"/>
        <color theme="1"/>
        <rFont val="Verdana"/>
        <family val="2"/>
      </rPr>
      <t>2059</t>
    </r>
    <r>
      <rPr>
        <sz val="10"/>
        <color theme="1"/>
        <rFont val="Verdana"/>
        <family val="2"/>
      </rPr>
      <t>=(3)</t>
    </r>
    <r>
      <rPr>
        <vertAlign val="subscript"/>
        <sz val="10"/>
        <color theme="1"/>
        <rFont val="Verdana"/>
        <family val="2"/>
      </rPr>
      <t>2059</t>
    </r>
    <r>
      <rPr>
        <sz val="10"/>
        <color theme="1"/>
        <rFont val="Verdana"/>
        <family val="2"/>
      </rPr>
      <t>*Dep_rate</t>
    </r>
    <r>
      <rPr>
        <vertAlign val="subscript"/>
        <sz val="10"/>
        <color theme="1"/>
        <rFont val="Verdana"/>
        <family val="2"/>
      </rPr>
      <t>t</t>
    </r>
  </si>
  <si>
    <t>2060 Depreciation</t>
  </si>
  <si>
    <r>
      <t>(5)</t>
    </r>
    <r>
      <rPr>
        <vertAlign val="subscript"/>
        <sz val="10"/>
        <color theme="1"/>
        <rFont val="Verdana"/>
        <family val="2"/>
      </rPr>
      <t>2060</t>
    </r>
    <r>
      <rPr>
        <sz val="10"/>
        <color theme="1"/>
        <rFont val="Verdana"/>
        <family val="2"/>
      </rPr>
      <t>=(3)</t>
    </r>
    <r>
      <rPr>
        <vertAlign val="subscript"/>
        <sz val="10"/>
        <color theme="1"/>
        <rFont val="Verdana"/>
        <family val="2"/>
      </rPr>
      <t>2060</t>
    </r>
    <r>
      <rPr>
        <sz val="10"/>
        <color theme="1"/>
        <rFont val="Verdana"/>
        <family val="2"/>
      </rPr>
      <t>*Dep_rate</t>
    </r>
    <r>
      <rPr>
        <vertAlign val="subscript"/>
        <sz val="10"/>
        <color theme="1"/>
        <rFont val="Verdana"/>
        <family val="2"/>
      </rPr>
      <t>t</t>
    </r>
  </si>
  <si>
    <t>2061 Depreciation</t>
  </si>
  <si>
    <r>
      <t>(5)</t>
    </r>
    <r>
      <rPr>
        <vertAlign val="subscript"/>
        <sz val="10"/>
        <color theme="1"/>
        <rFont val="Verdana"/>
        <family val="2"/>
      </rPr>
      <t>2061</t>
    </r>
    <r>
      <rPr>
        <sz val="10"/>
        <color theme="1"/>
        <rFont val="Verdana"/>
        <family val="2"/>
      </rPr>
      <t>=(3)</t>
    </r>
    <r>
      <rPr>
        <vertAlign val="subscript"/>
        <sz val="10"/>
        <color theme="1"/>
        <rFont val="Verdana"/>
        <family val="2"/>
      </rPr>
      <t>2061</t>
    </r>
    <r>
      <rPr>
        <sz val="10"/>
        <color theme="1"/>
        <rFont val="Verdana"/>
        <family val="2"/>
      </rPr>
      <t>*Dep_rate</t>
    </r>
    <r>
      <rPr>
        <vertAlign val="subscript"/>
        <sz val="10"/>
        <color theme="1"/>
        <rFont val="Verdana"/>
        <family val="2"/>
      </rPr>
      <t>t</t>
    </r>
  </si>
  <si>
    <t>2062 Depreciation</t>
  </si>
  <si>
    <r>
      <t>(5)</t>
    </r>
    <r>
      <rPr>
        <vertAlign val="subscript"/>
        <sz val="10"/>
        <color theme="1"/>
        <rFont val="Verdana"/>
        <family val="2"/>
      </rPr>
      <t>2062</t>
    </r>
    <r>
      <rPr>
        <sz val="10"/>
        <color theme="1"/>
        <rFont val="Verdana"/>
        <family val="2"/>
      </rPr>
      <t>=(3)</t>
    </r>
    <r>
      <rPr>
        <vertAlign val="subscript"/>
        <sz val="10"/>
        <color theme="1"/>
        <rFont val="Verdana"/>
        <family val="2"/>
      </rPr>
      <t>2062</t>
    </r>
    <r>
      <rPr>
        <sz val="10"/>
        <color theme="1"/>
        <rFont val="Verdana"/>
        <family val="2"/>
      </rPr>
      <t>*Dep_rate</t>
    </r>
    <r>
      <rPr>
        <vertAlign val="subscript"/>
        <sz val="10"/>
        <color theme="1"/>
        <rFont val="Verdana"/>
        <family val="2"/>
      </rPr>
      <t>t</t>
    </r>
  </si>
  <si>
    <t>2063 Depreciation</t>
  </si>
  <si>
    <r>
      <t>(5)</t>
    </r>
    <r>
      <rPr>
        <vertAlign val="subscript"/>
        <sz val="10"/>
        <color theme="1"/>
        <rFont val="Verdana"/>
        <family val="2"/>
      </rPr>
      <t>2063</t>
    </r>
    <r>
      <rPr>
        <sz val="10"/>
        <color theme="1"/>
        <rFont val="Verdana"/>
        <family val="2"/>
      </rPr>
      <t>=(3)</t>
    </r>
    <r>
      <rPr>
        <vertAlign val="subscript"/>
        <sz val="10"/>
        <color theme="1"/>
        <rFont val="Verdana"/>
        <family val="2"/>
      </rPr>
      <t>2063</t>
    </r>
    <r>
      <rPr>
        <sz val="10"/>
        <color theme="1"/>
        <rFont val="Verdana"/>
        <family val="2"/>
      </rPr>
      <t>*Dep_rate</t>
    </r>
    <r>
      <rPr>
        <vertAlign val="subscript"/>
        <sz val="10"/>
        <color theme="1"/>
        <rFont val="Verdana"/>
        <family val="2"/>
      </rPr>
      <t>t</t>
    </r>
  </si>
  <si>
    <t>2064 Depreciation</t>
  </si>
  <si>
    <r>
      <t>(5)</t>
    </r>
    <r>
      <rPr>
        <vertAlign val="subscript"/>
        <sz val="10"/>
        <color theme="1"/>
        <rFont val="Verdana"/>
        <family val="2"/>
      </rPr>
      <t>2064</t>
    </r>
    <r>
      <rPr>
        <sz val="10"/>
        <color theme="1"/>
        <rFont val="Verdana"/>
        <family val="2"/>
      </rPr>
      <t>=(3)</t>
    </r>
    <r>
      <rPr>
        <vertAlign val="subscript"/>
        <sz val="10"/>
        <color theme="1"/>
        <rFont val="Verdana"/>
        <family val="2"/>
      </rPr>
      <t>2064</t>
    </r>
    <r>
      <rPr>
        <sz val="10"/>
        <color theme="1"/>
        <rFont val="Verdana"/>
        <family val="2"/>
      </rPr>
      <t>*Dep_rate</t>
    </r>
    <r>
      <rPr>
        <vertAlign val="subscript"/>
        <sz val="10"/>
        <color theme="1"/>
        <rFont val="Verdana"/>
        <family val="2"/>
      </rPr>
      <t>t</t>
    </r>
  </si>
  <si>
    <t>2065 Depreciation</t>
  </si>
  <si>
    <r>
      <t>(5)</t>
    </r>
    <r>
      <rPr>
        <vertAlign val="subscript"/>
        <sz val="10"/>
        <color theme="1"/>
        <rFont val="Verdana"/>
        <family val="2"/>
      </rPr>
      <t>2065</t>
    </r>
    <r>
      <rPr>
        <sz val="10"/>
        <color theme="1"/>
        <rFont val="Verdana"/>
        <family val="2"/>
      </rPr>
      <t>=(3)</t>
    </r>
    <r>
      <rPr>
        <vertAlign val="subscript"/>
        <sz val="10"/>
        <color theme="1"/>
        <rFont val="Verdana"/>
        <family val="2"/>
      </rPr>
      <t>2065</t>
    </r>
    <r>
      <rPr>
        <sz val="10"/>
        <color theme="1"/>
        <rFont val="Verdana"/>
        <family val="2"/>
      </rPr>
      <t>*Dep_rate</t>
    </r>
    <r>
      <rPr>
        <vertAlign val="subscript"/>
        <sz val="10"/>
        <color theme="1"/>
        <rFont val="Verdana"/>
        <family val="2"/>
      </rPr>
      <t>t</t>
    </r>
  </si>
  <si>
    <t>2066 Depreciation</t>
  </si>
  <si>
    <r>
      <t>(5)</t>
    </r>
    <r>
      <rPr>
        <vertAlign val="subscript"/>
        <sz val="10"/>
        <color theme="1"/>
        <rFont val="Verdana"/>
        <family val="2"/>
      </rPr>
      <t>2066</t>
    </r>
    <r>
      <rPr>
        <sz val="10"/>
        <color theme="1"/>
        <rFont val="Verdana"/>
        <family val="2"/>
      </rPr>
      <t>=(3)</t>
    </r>
    <r>
      <rPr>
        <vertAlign val="subscript"/>
        <sz val="10"/>
        <color theme="1"/>
        <rFont val="Verdana"/>
        <family val="2"/>
      </rPr>
      <t>2066</t>
    </r>
    <r>
      <rPr>
        <sz val="10"/>
        <color theme="1"/>
        <rFont val="Verdana"/>
        <family val="2"/>
      </rPr>
      <t>*Dep_rate</t>
    </r>
    <r>
      <rPr>
        <vertAlign val="subscript"/>
        <sz val="10"/>
        <color theme="1"/>
        <rFont val="Verdana"/>
        <family val="2"/>
      </rPr>
      <t>t</t>
    </r>
  </si>
  <si>
    <t>2067 Depreciation</t>
  </si>
  <si>
    <r>
      <t>(5)</t>
    </r>
    <r>
      <rPr>
        <vertAlign val="subscript"/>
        <sz val="10"/>
        <color theme="1"/>
        <rFont val="Verdana"/>
        <family val="2"/>
      </rPr>
      <t>2067</t>
    </r>
    <r>
      <rPr>
        <sz val="10"/>
        <color theme="1"/>
        <rFont val="Verdana"/>
        <family val="2"/>
      </rPr>
      <t>=(3)</t>
    </r>
    <r>
      <rPr>
        <vertAlign val="subscript"/>
        <sz val="10"/>
        <color theme="1"/>
        <rFont val="Verdana"/>
        <family val="2"/>
      </rPr>
      <t>2067</t>
    </r>
    <r>
      <rPr>
        <sz val="10"/>
        <color theme="1"/>
        <rFont val="Verdana"/>
        <family val="2"/>
      </rPr>
      <t>*Dep_rate</t>
    </r>
    <r>
      <rPr>
        <vertAlign val="subscript"/>
        <sz val="10"/>
        <color theme="1"/>
        <rFont val="Verdana"/>
        <family val="2"/>
      </rPr>
      <t>t</t>
    </r>
  </si>
  <si>
    <t>2068 Depreciation</t>
  </si>
  <si>
    <r>
      <t>(5)</t>
    </r>
    <r>
      <rPr>
        <vertAlign val="subscript"/>
        <sz val="10"/>
        <color theme="1"/>
        <rFont val="Verdana"/>
        <family val="2"/>
      </rPr>
      <t>2068</t>
    </r>
    <r>
      <rPr>
        <sz val="10"/>
        <color theme="1"/>
        <rFont val="Verdana"/>
        <family val="2"/>
      </rPr>
      <t>=(3)</t>
    </r>
    <r>
      <rPr>
        <vertAlign val="subscript"/>
        <sz val="10"/>
        <color theme="1"/>
        <rFont val="Verdana"/>
        <family val="2"/>
      </rPr>
      <t>2068</t>
    </r>
    <r>
      <rPr>
        <sz val="10"/>
        <color theme="1"/>
        <rFont val="Verdana"/>
        <family val="2"/>
      </rPr>
      <t>*Dep_rate</t>
    </r>
    <r>
      <rPr>
        <vertAlign val="subscript"/>
        <sz val="10"/>
        <color theme="1"/>
        <rFont val="Verdana"/>
        <family val="2"/>
      </rPr>
      <t>t</t>
    </r>
  </si>
  <si>
    <t>2069 Depreciation</t>
  </si>
  <si>
    <r>
      <t>(5)</t>
    </r>
    <r>
      <rPr>
        <vertAlign val="subscript"/>
        <sz val="10"/>
        <color theme="1"/>
        <rFont val="Verdana"/>
        <family val="2"/>
      </rPr>
      <t>2069</t>
    </r>
    <r>
      <rPr>
        <sz val="10"/>
        <color theme="1"/>
        <rFont val="Verdana"/>
        <family val="2"/>
      </rPr>
      <t>=(3)</t>
    </r>
    <r>
      <rPr>
        <vertAlign val="subscript"/>
        <sz val="10"/>
        <color theme="1"/>
        <rFont val="Verdana"/>
        <family val="2"/>
      </rPr>
      <t>2069</t>
    </r>
    <r>
      <rPr>
        <sz val="10"/>
        <color theme="1"/>
        <rFont val="Verdana"/>
        <family val="2"/>
      </rPr>
      <t>*Dep_rate</t>
    </r>
    <r>
      <rPr>
        <vertAlign val="subscript"/>
        <sz val="10"/>
        <color theme="1"/>
        <rFont val="Verdana"/>
        <family val="2"/>
      </rPr>
      <t>t</t>
    </r>
  </si>
  <si>
    <t>2070 Depreciation</t>
  </si>
  <si>
    <r>
      <t>(5)</t>
    </r>
    <r>
      <rPr>
        <vertAlign val="subscript"/>
        <sz val="10"/>
        <color theme="1"/>
        <rFont val="Verdana"/>
        <family val="2"/>
      </rPr>
      <t>2070</t>
    </r>
    <r>
      <rPr>
        <sz val="10"/>
        <color theme="1"/>
        <rFont val="Verdana"/>
        <family val="2"/>
      </rPr>
      <t>=(3)</t>
    </r>
    <r>
      <rPr>
        <vertAlign val="subscript"/>
        <sz val="10"/>
        <color theme="1"/>
        <rFont val="Verdana"/>
        <family val="2"/>
      </rPr>
      <t>2070</t>
    </r>
    <r>
      <rPr>
        <sz val="10"/>
        <color theme="1"/>
        <rFont val="Verdana"/>
        <family val="2"/>
      </rPr>
      <t>*Dep_rate</t>
    </r>
    <r>
      <rPr>
        <vertAlign val="subscript"/>
        <sz val="10"/>
        <color theme="1"/>
        <rFont val="Verdana"/>
        <family val="2"/>
      </rPr>
      <t>t</t>
    </r>
  </si>
  <si>
    <t>(4) + Total Opex + Total Pass Through Costs</t>
  </si>
  <si>
    <t>Societal Costs/Benefits</t>
  </si>
  <si>
    <t>Pass Through Costs</t>
  </si>
  <si>
    <t>Comparison to baseline</t>
  </si>
  <si>
    <t xml:space="preserve">Capex </t>
  </si>
  <si>
    <t>Do More - Increase replacements by 20% to account for aging assets</t>
  </si>
  <si>
    <r>
      <t xml:space="preserve">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
Our rigorous engagement programme has helped us balance the clear need for greater regional support and investment, with the evident tension around the increased cost of living and ongoing affordability concerns. </t>
    </r>
    <r>
      <rPr>
        <b/>
        <sz val="10"/>
        <color theme="1"/>
        <rFont val="Verdana"/>
        <family val="2"/>
      </rPr>
      <t>(Additional increase in spend over the Preferred option has not been deemed to be justified).</t>
    </r>
  </si>
  <si>
    <t>Filtration is a key element of every NGN Offtake and PRS site. Except for a single system of cyclonic separator, which is planned to be replaced with standard filters early in GD3, filters are the only asset NGN utilise to clean the gas prior to it flowing through above ground assets that make up an Offtake or PRS. For this reason, the filters are the first asset (in terms of the flow of gas) on our high-pressure sites.
Interventions in this area are asset health driven, as it is imperative that filters remain is good condition in order to ensure gas continues to flow through our network in a safe and reliable manner.
The key driver for filter interventions is the Pressure Systems Safety Regulations (PSSR)  which is mandated by the Health and Safety Executive (HSE). The aim of these Regulations is to prevent serious injury from the hazard of stored energy as a result of the failure of a pressure system, or one of its component parts. Were we to allow our filters to degrade, we would increase our risk of non-compliance with this legislation which is vital to protect the health and safety of our workforce and the wider public. A22.b NGN RIIO-GD3 Investment Decision Pack - Offtakes &amp; PRS - Filters EJP.</t>
  </si>
  <si>
    <t>Do Less - Reduce filter replacements by 50%</t>
  </si>
  <si>
    <r>
      <t>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t>
    </r>
    <r>
      <rPr>
        <b/>
        <sz val="10"/>
        <color theme="1"/>
        <rFont val="Verdana"/>
        <family val="2"/>
      </rPr>
      <t xml:space="preserve"> (This option places our compliance with regulations at risk</t>
    </r>
    <r>
      <rPr>
        <sz val="10"/>
        <color theme="1"/>
        <rFont val="Verdana"/>
        <family val="2"/>
      </rPr>
      <t>)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t>
    </r>
  </si>
  <si>
    <t>Please see further discussion in A22.b NGN RIIO-GD3 Investment Decision Pack - Offtakes &amp; PRS - Filters EJP.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</si>
</sst>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3">
    <numFmt numFmtId="44" formatCode="_-&quot;£&quot;* #,##0.00_-;\-&quot;£&quot;* #,##0.00_-;_-&quot;£&quot;* &quot;-&quot;??_-;_-@_-"/>
    <numFmt numFmtId="43" formatCode="_-* #,##0.00_-;\-* #,##0.00_-;_-* &quot;-&quot;??_-;_-@_-"/>
    <numFmt numFmtId="164" formatCode="_(* #,##0.00_);_(* \(#,##0.00\);_(* &quot;-&quot;??_);_(@_)"/>
    <numFmt numFmtId="165" formatCode="_(&quot;£&quot;* #,##0.00_);_(&quot;£&quot;* \(#,##0.00\);_(&quot;£&quot;* &quot;-&quot;??_);_(@_)"/>
    <numFmt numFmtId="166" formatCode="&quot;£&quot;#,##0.00"/>
    <numFmt numFmtId="167" formatCode="&quot;£&quot;#,##0"/>
    <numFmt numFmtId="168" formatCode="0.000"/>
    <numFmt numFmtId="169" formatCode="#,##0.00;[Red]\(#,##0.00\);\-"/>
    <numFmt numFmtId="170" formatCode="[$$-409]#,##0.00"/>
    <numFmt numFmtId="171" formatCode="0.0;[Red]\-0.0;\-"/>
    <numFmt numFmtId="172" formatCode="0.0"/>
    <numFmt numFmtId="173" formatCode="0.00000"/>
    <numFmt numFmtId="174" formatCode="#,##0.0;[Red]\(#,##0.0\);\-"/>
    <numFmt numFmtId="175" formatCode="#,##0.000;[Red]\(#,##0.000\);\-"/>
    <numFmt numFmtId="176" formatCode="#,##0.0_);\(#,##0.0\);\-_)"/>
    <numFmt numFmtId="177" formatCode="dd\ mmm\ yyyy"/>
    <numFmt numFmtId="178" formatCode="#,##0.000_);\(#,##0.000\);\-_)"/>
    <numFmt numFmtId="179" formatCode="#,##0.00000;[Red]\(#,##0.00000\);\-"/>
    <numFmt numFmtId="180" formatCode="#,##0.000000;[Red]\(#,##0.000000\);\-"/>
    <numFmt numFmtId="181" formatCode="#,##0.0000000;[Red]\(#,##0.0000000\);\-"/>
    <numFmt numFmtId="182" formatCode="#,##0.00000000;[Red]\(#,##0.00000000\);\-"/>
    <numFmt numFmtId="183" formatCode="#,##0.000000000;[Red]\(#,##0.000000000\);\-"/>
    <numFmt numFmtId="184" formatCode="#,##0.0000000000;[Red]\(#,##0.0000000000\);\-"/>
  </numFmts>
  <fonts count="56">
    <font>
      <sz val="10"/>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theme="1"/>
      <name val="Verdana"/>
      <family val="2"/>
    </font>
    <font>
      <b/>
      <sz val="9"/>
      <color theme="1"/>
      <name val="Verdana"/>
      <family val="2"/>
    </font>
    <font>
      <i/>
      <sz val="9"/>
      <color theme="1"/>
      <name val="Verdana"/>
      <family val="2"/>
    </font>
    <font>
      <sz val="11"/>
      <color theme="1"/>
      <name val="Calibri"/>
      <family val="2"/>
      <scheme val="minor"/>
    </font>
    <font>
      <sz val="10"/>
      <name val="Arial"/>
      <family val="2"/>
    </font>
    <font>
      <u/>
      <sz val="8.8000000000000007"/>
      <color theme="10"/>
      <name val="Calibri"/>
      <family val="2"/>
    </font>
    <font>
      <sz val="11"/>
      <name val="CG Omega"/>
      <family val="2"/>
    </font>
    <font>
      <sz val="10"/>
      <color rgb="FFFF0000"/>
      <name val="Verdana"/>
      <family val="2"/>
    </font>
    <font>
      <b/>
      <sz val="10"/>
      <color theme="1"/>
      <name val="Verdana"/>
      <family val="2"/>
    </font>
    <font>
      <sz val="10"/>
      <name val="Verdana"/>
      <family val="2"/>
    </font>
    <font>
      <vertAlign val="superscript"/>
      <sz val="10"/>
      <color theme="1"/>
      <name val="Verdana"/>
      <family val="2"/>
    </font>
    <font>
      <b/>
      <sz val="10"/>
      <name val="Verdana"/>
      <family val="2"/>
    </font>
    <font>
      <b/>
      <sz val="12"/>
      <color theme="1"/>
      <name val="Verdana"/>
      <family val="2"/>
    </font>
    <font>
      <i/>
      <sz val="10"/>
      <color theme="1"/>
      <name val="Verdana"/>
      <family val="2"/>
    </font>
    <font>
      <sz val="10"/>
      <color theme="1"/>
      <name val="Verdana"/>
      <family val="2"/>
    </font>
    <font>
      <sz val="10"/>
      <color theme="0"/>
      <name val="Verdana"/>
      <family val="2"/>
    </font>
    <font>
      <vertAlign val="subscript"/>
      <sz val="10"/>
      <color theme="1"/>
      <name val="Verdana"/>
      <family val="2"/>
    </font>
    <font>
      <i/>
      <sz val="10"/>
      <name val="Verdana"/>
      <family val="2"/>
    </font>
    <font>
      <sz val="9"/>
      <color indexed="81"/>
      <name val="Tahoma"/>
      <family val="2"/>
    </font>
    <font>
      <b/>
      <sz val="9"/>
      <color indexed="81"/>
      <name val="Tahoma"/>
      <family val="2"/>
    </font>
    <font>
      <sz val="8"/>
      <name val="Verdana"/>
      <family val="2"/>
    </font>
    <font>
      <sz val="8"/>
      <color theme="1"/>
      <name val="Verdana"/>
      <family val="2"/>
    </font>
    <font>
      <b/>
      <u/>
      <sz val="10"/>
      <color theme="1"/>
      <name val="Verdana"/>
      <family val="2"/>
    </font>
    <font>
      <i/>
      <sz val="10"/>
      <color theme="0"/>
      <name val="Verdana"/>
      <family val="2"/>
    </font>
    <font>
      <b/>
      <i/>
      <sz val="10"/>
      <color theme="1"/>
      <name val="Verdana"/>
      <family val="2"/>
    </font>
    <font>
      <sz val="12"/>
      <color theme="1"/>
      <name val="Verdana"/>
      <family val="2"/>
    </font>
    <font>
      <u/>
      <sz val="12"/>
      <color theme="10"/>
      <name val="Verdana"/>
      <family val="2"/>
    </font>
    <font>
      <b/>
      <sz val="14"/>
      <color theme="1"/>
      <name val="Verdana"/>
      <family val="2"/>
    </font>
    <font>
      <b/>
      <u/>
      <sz val="9"/>
      <color theme="1"/>
      <name val="Verdana"/>
      <family val="2"/>
    </font>
    <font>
      <sz val="11"/>
      <name val="CG Omega"/>
    </font>
    <font>
      <b/>
      <sz val="11"/>
      <name val="CG Omega"/>
      <family val="2"/>
    </font>
    <font>
      <sz val="10"/>
      <color indexed="8"/>
      <name val="Verdana"/>
      <family val="2"/>
    </font>
    <font>
      <b/>
      <sz val="10"/>
      <color theme="0"/>
      <name val="Verdana"/>
      <family val="2"/>
    </font>
    <font>
      <b/>
      <sz val="11"/>
      <color rgb="FFFA7D00"/>
      <name val="Calibri"/>
      <family val="2"/>
      <scheme val="minor"/>
    </font>
    <font>
      <sz val="10"/>
      <color theme="1"/>
      <name val="Gill Sans MT"/>
      <family val="2"/>
    </font>
    <font>
      <b/>
      <sz val="11"/>
      <color theme="1"/>
      <name val="Calibri"/>
      <family val="2"/>
      <scheme val="minor"/>
    </font>
    <font>
      <u/>
      <sz val="9"/>
      <color theme="10"/>
      <name val="Verdana"/>
      <family val="2"/>
    </font>
    <font>
      <sz val="10"/>
      <color theme="4"/>
      <name val="Verdana"/>
      <family val="2"/>
    </font>
    <font>
      <u/>
      <sz val="10"/>
      <color theme="10"/>
      <name val="Verdana"/>
      <family val="2"/>
    </font>
    <font>
      <b/>
      <sz val="10"/>
      <color rgb="FFFA7D00"/>
      <name val="Verdana"/>
      <family val="2"/>
    </font>
    <font>
      <sz val="10"/>
      <color rgb="FF0070C0"/>
      <name val="Verdana"/>
      <family val="2"/>
    </font>
    <font>
      <sz val="9"/>
      <color indexed="81"/>
      <name val="Tahoma"/>
      <family val="2"/>
    </font>
    <font>
      <b/>
      <sz val="9"/>
      <color indexed="81"/>
      <name val="Tahoma"/>
      <family val="2"/>
    </font>
    <font>
      <sz val="10"/>
      <color theme="1"/>
      <name val="Arial"/>
      <family val="2"/>
    </font>
    <font>
      <u/>
      <sz val="10"/>
      <color theme="10"/>
      <name val="Arial"/>
      <family val="2"/>
    </font>
    <font>
      <sz val="11"/>
      <name val="Calibri"/>
      <family val="2"/>
      <scheme val="minor"/>
    </font>
    <font>
      <b/>
      <sz val="10"/>
      <color theme="0" tint="-0.14999847407452621"/>
      <name val="Verdana"/>
      <family val="2"/>
    </font>
    <font>
      <sz val="9"/>
      <color theme="10"/>
      <name val="Verdana"/>
      <family val="2"/>
    </font>
    <font>
      <sz val="11"/>
      <color theme="1"/>
      <name val="Tenorite"/>
    </font>
    <font>
      <b/>
      <sz val="10"/>
      <color rgb="FF000000"/>
      <name val="Verdana"/>
      <family val="2"/>
    </font>
    <font>
      <u/>
      <sz val="11"/>
      <color theme="10"/>
      <name val="Calibri"/>
      <family val="2"/>
      <scheme val="minor"/>
    </font>
  </fonts>
  <fills count="24">
    <fill>
      <patternFill patternType="none"/>
    </fill>
    <fill>
      <patternFill patternType="gray125"/>
    </fill>
    <fill>
      <patternFill patternType="solid">
        <fgColor theme="9" tint="0.59999389629810485"/>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rgb="FFFFFFCC"/>
        <bgColor indexed="64"/>
      </patternFill>
    </fill>
    <fill>
      <patternFill patternType="solid">
        <fgColor theme="0"/>
        <bgColor indexed="64"/>
      </patternFill>
    </fill>
    <fill>
      <patternFill patternType="solid">
        <fgColor theme="0" tint="-0.14999847407452621"/>
        <bgColor indexed="64"/>
      </patternFill>
    </fill>
    <fill>
      <patternFill patternType="solid">
        <fgColor rgb="FFD6DCE6"/>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0" tint="-0.249977111117893"/>
        <bgColor indexed="64"/>
      </patternFill>
    </fill>
    <fill>
      <patternFill patternType="solid">
        <fgColor rgb="FFF2F2F2"/>
      </patternFill>
    </fill>
    <fill>
      <patternFill patternType="solid">
        <fgColor theme="1" tint="0.249977111117893"/>
        <bgColor indexed="64"/>
      </patternFill>
    </fill>
    <fill>
      <patternFill patternType="solid">
        <fgColor theme="2" tint="-9.9978637043366805E-2"/>
        <bgColor indexed="64"/>
      </patternFill>
    </fill>
    <fill>
      <patternFill patternType="solid">
        <fgColor rgb="FFFF9900"/>
        <bgColor indexed="64"/>
      </patternFill>
    </fill>
    <fill>
      <patternFill patternType="solid">
        <fgColor rgb="FFFF9999"/>
        <bgColor indexed="64"/>
      </patternFill>
    </fill>
    <fill>
      <patternFill patternType="solid">
        <fgColor theme="9" tint="0.79998168889431442"/>
        <bgColor indexed="64"/>
      </patternFill>
    </fill>
    <fill>
      <patternFill patternType="solid">
        <fgColor rgb="FFFFCCCC"/>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CC"/>
        <bgColor rgb="FF000000"/>
      </patternFill>
    </fill>
  </fills>
  <borders count="6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diagonal/>
    </border>
    <border>
      <left/>
      <right/>
      <top/>
      <bottom style="medium">
        <color indexed="64"/>
      </bottom>
      <diagonal/>
    </border>
    <border>
      <left style="medium">
        <color indexed="64"/>
      </left>
      <right style="thin">
        <color indexed="64"/>
      </right>
      <top/>
      <bottom style="medium">
        <color indexed="64"/>
      </bottom>
      <diagonal/>
    </border>
    <border>
      <left/>
      <right/>
      <top/>
      <bottom style="thin">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indexed="64"/>
      </top>
      <bottom/>
      <diagonal/>
    </border>
    <border>
      <left style="medium">
        <color indexed="64"/>
      </left>
      <right/>
      <top/>
      <bottom/>
      <diagonal/>
    </border>
    <border>
      <left/>
      <right/>
      <top style="thick">
        <color theme="5"/>
      </top>
      <bottom/>
      <diagonal/>
    </border>
    <border>
      <left/>
      <right/>
      <top/>
      <bottom style="thin">
        <color theme="0" tint="-0.499984740745262"/>
      </bottom>
      <diagonal/>
    </border>
    <border>
      <left/>
      <right/>
      <top style="thin">
        <color theme="0" tint="-0.499984740745262"/>
      </top>
      <bottom/>
      <diagonal/>
    </border>
    <border>
      <left/>
      <right/>
      <top style="thick">
        <color auto="1"/>
      </top>
      <bottom style="thick">
        <color auto="1"/>
      </bottom>
      <diagonal/>
    </border>
    <border>
      <left style="thin">
        <color auto="1"/>
      </left>
      <right style="thick">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s>
  <cellStyleXfs count="56">
    <xf numFmtId="0" fontId="0" fillId="0" borderId="0"/>
    <xf numFmtId="0" fontId="8" fillId="0" borderId="0"/>
    <xf numFmtId="9" fontId="8" fillId="0" borderId="0" applyFont="0" applyFill="0" applyBorder="0" applyAlignment="0" applyProtection="0"/>
    <xf numFmtId="164" fontId="8" fillId="0" borderId="0" applyFont="0" applyFill="0" applyBorder="0" applyAlignment="0" applyProtection="0"/>
    <xf numFmtId="165" fontId="8" fillId="0" borderId="0" applyFont="0" applyFill="0" applyBorder="0" applyAlignment="0" applyProtection="0"/>
    <xf numFmtId="0" fontId="9" fillId="0" borderId="0"/>
    <xf numFmtId="0" fontId="10" fillId="0" borderId="0" applyNumberFormat="0" applyFill="0" applyBorder="0" applyAlignment="0" applyProtection="0">
      <alignment vertical="top"/>
      <protection locked="0"/>
    </xf>
    <xf numFmtId="0" fontId="9" fillId="0" borderId="0"/>
    <xf numFmtId="0" fontId="11" fillId="0" borderId="0" applyFont="0" applyFill="0" applyBorder="0" applyAlignment="0" applyProtection="0"/>
    <xf numFmtId="9" fontId="19" fillId="0" borderId="0" applyFont="0" applyFill="0" applyBorder="0" applyAlignment="0" applyProtection="0"/>
    <xf numFmtId="0" fontId="19" fillId="0" borderId="0"/>
    <xf numFmtId="170" fontId="11" fillId="0" borderId="0"/>
    <xf numFmtId="0" fontId="11" fillId="0" borderId="0"/>
    <xf numFmtId="0" fontId="9" fillId="0" borderId="0" applyFont="0" applyFill="0" applyBorder="0" applyAlignment="0" applyProtection="0"/>
    <xf numFmtId="0" fontId="19" fillId="0" borderId="0"/>
    <xf numFmtId="0" fontId="34" fillId="0" borderId="0"/>
    <xf numFmtId="0" fontId="19" fillId="0" borderId="0"/>
    <xf numFmtId="0" fontId="11" fillId="0" borderId="0"/>
    <xf numFmtId="0" fontId="4" fillId="0" borderId="0"/>
    <xf numFmtId="9"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0" fontId="38" fillId="14" borderId="39" applyNumberFormat="0" applyAlignment="0" applyProtection="0"/>
    <xf numFmtId="0" fontId="3" fillId="0" borderId="0"/>
    <xf numFmtId="165" fontId="3" fillId="0" borderId="0" applyFont="0" applyFill="0" applyBorder="0" applyAlignment="0" applyProtection="0"/>
    <xf numFmtId="176" fontId="39" fillId="13" borderId="0"/>
    <xf numFmtId="9" fontId="19" fillId="0" borderId="0" applyFont="0" applyFill="0" applyBorder="0" applyAlignment="0" applyProtection="0"/>
    <xf numFmtId="0" fontId="19" fillId="0" borderId="0"/>
    <xf numFmtId="0" fontId="48" fillId="0" borderId="0"/>
    <xf numFmtId="0" fontId="49" fillId="0" borderId="0" applyNumberFormat="0" applyFill="0" applyBorder="0" applyAlignment="0" applyProtection="0">
      <alignment vertical="top"/>
      <protection locked="0"/>
    </xf>
    <xf numFmtId="9" fontId="48" fillId="0" borderId="0" applyFont="0" applyFill="0" applyBorder="0" applyAlignment="0" applyProtection="0"/>
    <xf numFmtId="0" fontId="2" fillId="0" borderId="0"/>
    <xf numFmtId="0" fontId="9" fillId="0" borderId="0"/>
    <xf numFmtId="0" fontId="2" fillId="0" borderId="0"/>
    <xf numFmtId="0" fontId="2" fillId="0" borderId="0"/>
    <xf numFmtId="0" fontId="2" fillId="0" borderId="0"/>
    <xf numFmtId="0" fontId="2" fillId="0" borderId="0"/>
    <xf numFmtId="4" fontId="50" fillId="20" borderId="0" applyBorder="0">
      <alignment horizontal="center" vertical="center" wrapText="1"/>
    </xf>
    <xf numFmtId="0" fontId="48"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0" fontId="55"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cellStyleXfs>
  <cellXfs count="481">
    <xf numFmtId="0" fontId="0" fillId="0" borderId="0" xfId="0"/>
    <xf numFmtId="0" fontId="0" fillId="0" borderId="0" xfId="0" applyAlignment="1">
      <alignment horizontal="center"/>
    </xf>
    <xf numFmtId="0" fontId="0" fillId="0" borderId="0" xfId="0" applyAlignment="1">
      <alignment vertical="center"/>
    </xf>
    <xf numFmtId="0" fontId="13" fillId="0" borderId="9" xfId="0" applyFont="1" applyBorder="1"/>
    <xf numFmtId="0" fontId="13" fillId="0" borderId="0" xfId="0" applyFont="1"/>
    <xf numFmtId="0" fontId="13" fillId="0" borderId="1" xfId="0" applyFont="1" applyBorder="1" applyAlignment="1">
      <alignment horizontal="center" vertical="center"/>
    </xf>
    <xf numFmtId="0" fontId="0" fillId="0" borderId="0" xfId="0" quotePrefix="1"/>
    <xf numFmtId="0" fontId="0" fillId="0" borderId="9" xfId="0" applyBorder="1"/>
    <xf numFmtId="0" fontId="0" fillId="0" borderId="8" xfId="0" applyBorder="1" applyAlignment="1">
      <alignment vertical="center" textRotation="90"/>
    </xf>
    <xf numFmtId="0" fontId="0" fillId="0" borderId="12" xfId="0" applyBorder="1" applyAlignment="1">
      <alignment vertical="center" textRotation="90"/>
    </xf>
    <xf numFmtId="0" fontId="14" fillId="0" borderId="0" xfId="0" applyFont="1"/>
    <xf numFmtId="0" fontId="0" fillId="3" borderId="1" xfId="0" applyFill="1" applyBorder="1" applyAlignment="1">
      <alignment horizontal="center" vertical="center"/>
    </xf>
    <xf numFmtId="0" fontId="17" fillId="0" borderId="0" xfId="0" applyFont="1"/>
    <xf numFmtId="0" fontId="16" fillId="0" borderId="1" xfId="0" applyFont="1" applyBorder="1" applyAlignment="1">
      <alignment horizontal="center" vertical="center" wrapText="1"/>
    </xf>
    <xf numFmtId="167" fontId="0" fillId="0" borderId="0" xfId="0" applyNumberFormat="1" applyAlignment="1">
      <alignment horizontal="center" vertical="center" wrapText="1"/>
    </xf>
    <xf numFmtId="0" fontId="0" fillId="0" borderId="0" xfId="0" applyAlignment="1">
      <alignment horizontal="center" vertical="center" wrapText="1"/>
    </xf>
    <xf numFmtId="0" fontId="12" fillId="0" borderId="0" xfId="0" applyFont="1" applyAlignment="1">
      <alignment vertical="center" wrapText="1"/>
    </xf>
    <xf numFmtId="0" fontId="16" fillId="0" borderId="1" xfId="0" applyFont="1" applyBorder="1" applyAlignment="1">
      <alignment horizontal="center" vertical="center"/>
    </xf>
    <xf numFmtId="169" fontId="13" fillId="0" borderId="1" xfId="0" applyNumberFormat="1" applyFont="1" applyBorder="1" applyAlignment="1">
      <alignment horizontal="center" vertical="center"/>
    </xf>
    <xf numFmtId="166" fontId="0" fillId="0" borderId="0" xfId="0" applyNumberFormat="1" applyAlignment="1">
      <alignment horizontal="center" vertical="center" wrapText="1"/>
    </xf>
    <xf numFmtId="3" fontId="16" fillId="0" borderId="0" xfId="0" applyNumberFormat="1" applyFont="1"/>
    <xf numFmtId="169" fontId="13" fillId="4" borderId="1" xfId="0" applyNumberFormat="1" applyFont="1" applyFill="1" applyBorder="1" applyAlignment="1">
      <alignment horizontal="center" vertical="center"/>
    </xf>
    <xf numFmtId="166" fontId="13" fillId="4" borderId="1" xfId="0" applyNumberFormat="1" applyFont="1" applyFill="1" applyBorder="1" applyAlignment="1">
      <alignment horizontal="center" vertical="center"/>
    </xf>
    <xf numFmtId="169" fontId="13" fillId="4" borderId="6" xfId="0" applyNumberFormat="1" applyFont="1" applyFill="1" applyBorder="1" applyAlignment="1">
      <alignment horizontal="center" vertical="center"/>
    </xf>
    <xf numFmtId="0" fontId="20" fillId="0" borderId="0" xfId="0" applyFont="1"/>
    <xf numFmtId="0" fontId="0" fillId="0" borderId="21" xfId="0" applyBorder="1"/>
    <xf numFmtId="0" fontId="13" fillId="0" borderId="1" xfId="0" applyFont="1" applyBorder="1" applyAlignment="1">
      <alignment horizontal="center" wrapText="1"/>
    </xf>
    <xf numFmtId="0" fontId="26" fillId="0" borderId="0" xfId="0" applyFont="1" applyAlignment="1">
      <alignment horizontal="center"/>
    </xf>
    <xf numFmtId="0" fontId="0" fillId="0" borderId="0" xfId="0" applyAlignment="1">
      <alignment horizontal="left"/>
    </xf>
    <xf numFmtId="0" fontId="0" fillId="0" borderId="6" xfId="0" applyBorder="1"/>
    <xf numFmtId="0" fontId="16" fillId="0" borderId="6" xfId="0" applyFont="1" applyBorder="1" applyAlignment="1">
      <alignment horizontal="center" vertical="center"/>
    </xf>
    <xf numFmtId="0" fontId="16" fillId="0" borderId="14" xfId="0" applyFont="1" applyBorder="1" applyAlignment="1">
      <alignment horizontal="center" vertical="center" wrapText="1"/>
    </xf>
    <xf numFmtId="0" fontId="13" fillId="0" borderId="1" xfId="0" applyFont="1" applyBorder="1" applyAlignment="1">
      <alignment horizontal="center" vertical="center" wrapText="1"/>
    </xf>
    <xf numFmtId="9" fontId="13" fillId="4" borderId="14" xfId="9" applyFont="1" applyFill="1" applyBorder="1" applyAlignment="1" applyProtection="1">
      <alignment horizontal="center" vertical="center"/>
    </xf>
    <xf numFmtId="0" fontId="13" fillId="0" borderId="6" xfId="0" applyFont="1" applyBorder="1" applyAlignment="1">
      <alignment horizontal="center" vertical="center" wrapText="1"/>
    </xf>
    <xf numFmtId="0" fontId="13" fillId="5" borderId="6" xfId="0" applyFont="1" applyFill="1" applyBorder="1" applyAlignment="1" applyProtection="1">
      <alignment horizontal="center" vertical="center"/>
      <protection locked="0"/>
    </xf>
    <xf numFmtId="169" fontId="0" fillId="5" borderId="1" xfId="0" applyNumberFormat="1" applyFill="1" applyBorder="1" applyAlignment="1" applyProtection="1">
      <alignment horizontal="center" vertical="center"/>
      <protection locked="0"/>
    </xf>
    <xf numFmtId="0" fontId="13" fillId="4" borderId="1" xfId="0" quotePrefix="1" applyFont="1" applyFill="1" applyBorder="1" applyAlignment="1">
      <alignment horizontal="center" vertical="center"/>
    </xf>
    <xf numFmtId="0" fontId="5" fillId="0" borderId="0" xfId="0" applyFont="1" applyAlignment="1">
      <alignment horizontal="center" vertical="center" wrapText="1"/>
    </xf>
    <xf numFmtId="171" fontId="14" fillId="5" borderId="1" xfId="11" applyNumberFormat="1" applyFont="1" applyFill="1" applyBorder="1" applyAlignment="1">
      <alignment horizontal="center"/>
    </xf>
    <xf numFmtId="0" fontId="0" fillId="6" borderId="0" xfId="0" applyFill="1" applyAlignment="1">
      <alignment horizontal="center"/>
    </xf>
    <xf numFmtId="0" fontId="0" fillId="6" borderId="0" xfId="0" applyFill="1"/>
    <xf numFmtId="0" fontId="13" fillId="6" borderId="1" xfId="0" applyFont="1" applyFill="1" applyBorder="1" applyAlignment="1">
      <alignment horizontal="center" vertical="center"/>
    </xf>
    <xf numFmtId="0" fontId="0" fillId="6" borderId="1" xfId="0" applyFill="1" applyBorder="1" applyAlignment="1">
      <alignment horizontal="center" vertical="center" wrapText="1"/>
    </xf>
    <xf numFmtId="0" fontId="13" fillId="0" borderId="0" xfId="1" applyFont="1"/>
    <xf numFmtId="0" fontId="0" fillId="0" borderId="0" xfId="1" applyFont="1"/>
    <xf numFmtId="0" fontId="0" fillId="0" borderId="0" xfId="1" applyFont="1" applyAlignment="1">
      <alignment horizontal="left" vertical="top" wrapText="1"/>
    </xf>
    <xf numFmtId="0" fontId="6" fillId="0" borderId="1" xfId="1" applyFont="1" applyBorder="1" applyAlignment="1">
      <alignment horizontal="center" vertical="center" wrapText="1"/>
    </xf>
    <xf numFmtId="0" fontId="6" fillId="0" borderId="3" xfId="1" applyFont="1" applyBorder="1" applyAlignment="1">
      <alignment horizontal="center" vertical="center" wrapText="1"/>
    </xf>
    <xf numFmtId="0" fontId="14" fillId="5" borderId="1" xfId="5" applyFont="1" applyFill="1" applyBorder="1" applyAlignment="1">
      <alignment horizontal="center" vertical="center"/>
    </xf>
    <xf numFmtId="0" fontId="14" fillId="5" borderId="5" xfId="5" applyFont="1" applyFill="1" applyBorder="1" applyAlignment="1">
      <alignment horizontal="center" vertical="center"/>
    </xf>
    <xf numFmtId="168" fontId="14" fillId="5" borderId="1" xfId="5" applyNumberFormat="1" applyFont="1" applyFill="1" applyBorder="1" applyAlignment="1">
      <alignment vertical="center"/>
    </xf>
    <xf numFmtId="0" fontId="28" fillId="0" borderId="0" xfId="0" applyFont="1"/>
    <xf numFmtId="167" fontId="13" fillId="0" borderId="1" xfId="0" applyNumberFormat="1" applyFont="1" applyBorder="1" applyAlignment="1">
      <alignment horizontal="center" vertical="center" wrapText="1"/>
    </xf>
    <xf numFmtId="0" fontId="13" fillId="0" borderId="1" xfId="0" applyFont="1" applyBorder="1" applyAlignment="1">
      <alignment horizontal="center"/>
    </xf>
    <xf numFmtId="9" fontId="13" fillId="5" borderId="1" xfId="9" applyFont="1" applyFill="1" applyBorder="1" applyAlignment="1" applyProtection="1">
      <alignment horizontal="center" vertical="center"/>
      <protection locked="0"/>
    </xf>
    <xf numFmtId="0" fontId="13" fillId="0" borderId="26" xfId="0" applyFont="1" applyBorder="1"/>
    <xf numFmtId="0" fontId="0" fillId="0" borderId="26" xfId="0" applyBorder="1"/>
    <xf numFmtId="1" fontId="13" fillId="4" borderId="1" xfId="0" applyNumberFormat="1" applyFont="1" applyFill="1" applyBorder="1" applyAlignment="1">
      <alignment horizontal="center" vertical="center"/>
    </xf>
    <xf numFmtId="172" fontId="13" fillId="4" borderId="1" xfId="0" quotePrefix="1" applyNumberFormat="1" applyFont="1" applyFill="1" applyBorder="1" applyAlignment="1">
      <alignment horizontal="center" vertical="center"/>
    </xf>
    <xf numFmtId="0" fontId="0" fillId="5" borderId="1" xfId="0" applyFill="1" applyBorder="1" applyAlignment="1">
      <alignment horizontal="left" vertical="center" wrapText="1"/>
    </xf>
    <xf numFmtId="0" fontId="0" fillId="6" borderId="31" xfId="0" applyFill="1" applyBorder="1"/>
    <xf numFmtId="0" fontId="0" fillId="6" borderId="21" xfId="0" applyFill="1" applyBorder="1"/>
    <xf numFmtId="0" fontId="0" fillId="6" borderId="32" xfId="0" applyFill="1" applyBorder="1"/>
    <xf numFmtId="0" fontId="0" fillId="6" borderId="22" xfId="0" applyFill="1" applyBorder="1"/>
    <xf numFmtId="0" fontId="27" fillId="6" borderId="0" xfId="0" applyFont="1" applyFill="1"/>
    <xf numFmtId="0" fontId="0" fillId="6" borderId="33" xfId="0" applyFill="1" applyBorder="1"/>
    <xf numFmtId="0" fontId="0" fillId="6" borderId="0" xfId="0" applyFill="1" applyAlignment="1">
      <alignment wrapText="1"/>
    </xf>
    <xf numFmtId="0" fontId="5" fillId="6" borderId="0" xfId="0" applyFont="1" applyFill="1"/>
    <xf numFmtId="0" fontId="6" fillId="6" borderId="1" xfId="0" applyFont="1" applyFill="1" applyBorder="1" applyAlignment="1">
      <alignment horizontal="center" vertical="center"/>
    </xf>
    <xf numFmtId="0" fontId="6" fillId="6"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1" xfId="0" applyFont="1" applyFill="1" applyBorder="1" applyAlignment="1">
      <alignment horizontal="center" vertical="center"/>
    </xf>
    <xf numFmtId="0" fontId="5" fillId="6" borderId="0" xfId="0" applyFont="1" applyFill="1" applyAlignment="1">
      <alignment horizontal="center" vertical="center"/>
    </xf>
    <xf numFmtId="0" fontId="5" fillId="6" borderId="0" xfId="0" applyFont="1" applyFill="1" applyAlignment="1">
      <alignment horizontal="center" vertical="center" wrapText="1"/>
    </xf>
    <xf numFmtId="0" fontId="33" fillId="6" borderId="0" xfId="0" applyFont="1" applyFill="1"/>
    <xf numFmtId="0" fontId="5" fillId="6" borderId="0" xfId="0" applyFont="1" applyFill="1" applyAlignment="1">
      <alignment wrapText="1"/>
    </xf>
    <xf numFmtId="0" fontId="6" fillId="6" borderId="0" xfId="0" applyFont="1" applyFill="1" applyAlignment="1">
      <alignment horizontal="center" vertical="center"/>
    </xf>
    <xf numFmtId="0" fontId="0" fillId="6" borderId="34" xfId="0" applyFill="1" applyBorder="1"/>
    <xf numFmtId="0" fontId="0" fillId="6" borderId="9" xfId="0" applyFill="1" applyBorder="1"/>
    <xf numFmtId="0" fontId="0" fillId="6" borderId="9" xfId="0" applyFill="1" applyBorder="1" applyAlignment="1">
      <alignment wrapText="1"/>
    </xf>
    <xf numFmtId="0" fontId="5" fillId="6" borderId="9" xfId="0" applyFont="1" applyFill="1" applyBorder="1" applyAlignment="1">
      <alignment wrapText="1"/>
    </xf>
    <xf numFmtId="0" fontId="0" fillId="6" borderId="35" xfId="0" applyFill="1" applyBorder="1"/>
    <xf numFmtId="9" fontId="13" fillId="6" borderId="0" xfId="9" applyFont="1" applyFill="1" applyBorder="1" applyAlignment="1" applyProtection="1">
      <alignment horizontal="center" vertical="center"/>
    </xf>
    <xf numFmtId="166" fontId="13" fillId="5" borderId="1" xfId="0" applyNumberFormat="1" applyFont="1" applyFill="1" applyBorder="1" applyAlignment="1" applyProtection="1">
      <alignment horizontal="left" vertical="top"/>
      <protection locked="0"/>
    </xf>
    <xf numFmtId="0" fontId="0" fillId="6" borderId="0" xfId="0" applyFill="1" applyAlignment="1">
      <alignment horizontal="right"/>
    </xf>
    <xf numFmtId="49" fontId="13" fillId="5" borderId="14" xfId="0" applyNumberFormat="1" applyFont="1" applyFill="1" applyBorder="1" applyAlignment="1" applyProtection="1">
      <alignment horizontal="left" vertical="center"/>
      <protection locked="0"/>
    </xf>
    <xf numFmtId="175" fontId="13" fillId="4" borderId="1" xfId="0" quotePrefix="1" applyNumberFormat="1" applyFont="1" applyFill="1" applyBorder="1" applyAlignment="1">
      <alignment horizontal="left" vertical="top"/>
    </xf>
    <xf numFmtId="49" fontId="13" fillId="5" borderId="1" xfId="0" applyNumberFormat="1" applyFont="1" applyFill="1" applyBorder="1" applyAlignment="1" applyProtection="1">
      <alignment horizontal="left" vertical="center"/>
      <protection locked="0"/>
    </xf>
    <xf numFmtId="49" fontId="13" fillId="5" borderId="6" xfId="0" applyNumberFormat="1" applyFont="1" applyFill="1" applyBorder="1" applyAlignment="1" applyProtection="1">
      <alignment horizontal="left" vertical="center"/>
      <protection locked="0"/>
    </xf>
    <xf numFmtId="49" fontId="36" fillId="5" borderId="1" xfId="0" applyNumberFormat="1" applyFont="1" applyFill="1" applyBorder="1" applyAlignment="1" applyProtection="1">
      <alignment horizontal="left" vertical="center"/>
      <protection locked="0"/>
    </xf>
    <xf numFmtId="14" fontId="36" fillId="5" borderId="1" xfId="0" applyNumberFormat="1" applyFont="1" applyFill="1" applyBorder="1" applyAlignment="1" applyProtection="1">
      <alignment horizontal="left" vertical="center"/>
      <protection locked="0"/>
    </xf>
    <xf numFmtId="0" fontId="0" fillId="5" borderId="28" xfId="0" applyFill="1" applyBorder="1" applyProtection="1">
      <protection locked="0"/>
    </xf>
    <xf numFmtId="0" fontId="0" fillId="5" borderId="27" xfId="0" applyFill="1" applyBorder="1" applyProtection="1">
      <protection locked="0"/>
    </xf>
    <xf numFmtId="0" fontId="37" fillId="9" borderId="1" xfId="0" applyFont="1" applyFill="1" applyBorder="1" applyAlignment="1">
      <alignment horizontal="center" vertical="center"/>
    </xf>
    <xf numFmtId="0" fontId="37" fillId="10" borderId="1" xfId="0" applyFont="1" applyFill="1" applyBorder="1" applyAlignment="1">
      <alignment horizontal="center" vertical="center"/>
    </xf>
    <xf numFmtId="0" fontId="37" fillId="10" borderId="1" xfId="0" applyFont="1" applyFill="1" applyBorder="1" applyAlignment="1">
      <alignment horizontal="center" vertical="center" wrapText="1"/>
    </xf>
    <xf numFmtId="0" fontId="37" fillId="11" borderId="1" xfId="0" applyFont="1" applyFill="1" applyBorder="1" applyAlignment="1">
      <alignment horizontal="center" vertical="center"/>
    </xf>
    <xf numFmtId="0" fontId="37" fillId="12" borderId="1" xfId="0" applyFont="1" applyFill="1" applyBorder="1" applyAlignment="1">
      <alignment horizontal="center" vertical="center"/>
    </xf>
    <xf numFmtId="0" fontId="27" fillId="0" borderId="1" xfId="0" applyFont="1" applyBorder="1" applyAlignment="1">
      <alignment horizontal="left" vertical="center"/>
    </xf>
    <xf numFmtId="166" fontId="0" fillId="4" borderId="1" xfId="0" applyNumberFormat="1" applyFill="1" applyBorder="1" applyAlignment="1">
      <alignment horizontal="left" vertical="center"/>
    </xf>
    <xf numFmtId="0" fontId="0" fillId="3" borderId="1" xfId="0" applyFill="1" applyBorder="1" applyAlignment="1">
      <alignment horizontal="left" vertical="center"/>
    </xf>
    <xf numFmtId="0" fontId="19" fillId="0" borderId="1" xfId="10" applyBorder="1"/>
    <xf numFmtId="0" fontId="0" fillId="2" borderId="1" xfId="0" applyFill="1" applyBorder="1" applyAlignment="1" applyProtection="1">
      <alignment horizontal="left" vertical="top"/>
      <protection locked="0"/>
    </xf>
    <xf numFmtId="0" fontId="0" fillId="6" borderId="1" xfId="0" applyFill="1" applyBorder="1"/>
    <xf numFmtId="15" fontId="35" fillId="6" borderId="1" xfId="15" applyNumberFormat="1" applyFont="1" applyFill="1" applyBorder="1" applyAlignment="1">
      <alignment horizontal="left" vertical="top" wrapText="1"/>
    </xf>
    <xf numFmtId="0" fontId="0" fillId="6" borderId="1" xfId="15" applyFont="1" applyFill="1" applyBorder="1" applyAlignment="1">
      <alignment horizontal="left" vertical="top"/>
    </xf>
    <xf numFmtId="0" fontId="19" fillId="6" borderId="1" xfId="15" applyFont="1" applyFill="1" applyBorder="1" applyAlignment="1">
      <alignment horizontal="left" vertical="top"/>
    </xf>
    <xf numFmtId="0" fontId="0" fillId="6" borderId="1" xfId="15" applyFont="1" applyFill="1" applyBorder="1" applyAlignment="1">
      <alignment horizontal="left" vertical="top" wrapText="1"/>
    </xf>
    <xf numFmtId="2" fontId="19" fillId="6" borderId="1" xfId="15" applyNumberFormat="1" applyFont="1" applyFill="1" applyBorder="1" applyAlignment="1">
      <alignment horizontal="left" vertical="top"/>
    </xf>
    <xf numFmtId="2" fontId="0" fillId="6" borderId="1" xfId="15" applyNumberFormat="1" applyFont="1" applyFill="1" applyBorder="1" applyAlignment="1">
      <alignment horizontal="left" vertical="top"/>
    </xf>
    <xf numFmtId="0" fontId="0" fillId="6" borderId="1" xfId="0" applyFill="1" applyBorder="1" applyAlignment="1">
      <alignment vertical="center"/>
    </xf>
    <xf numFmtId="14" fontId="19" fillId="6" borderId="1" xfId="15" applyNumberFormat="1" applyFont="1" applyFill="1" applyBorder="1" applyAlignment="1">
      <alignment horizontal="center" vertical="top"/>
    </xf>
    <xf numFmtId="0" fontId="13" fillId="0" borderId="0" xfId="14" applyFont="1" applyAlignment="1">
      <alignment horizontal="center" vertical="center"/>
    </xf>
    <xf numFmtId="10" fontId="14" fillId="0" borderId="1" xfId="23" applyNumberFormat="1" applyFont="1" applyBorder="1" applyAlignment="1">
      <alignment horizontal="center" vertical="center"/>
    </xf>
    <xf numFmtId="0" fontId="14" fillId="0" borderId="1" xfId="23" applyFont="1" applyBorder="1" applyAlignment="1">
      <alignment horizontal="center" vertical="center"/>
    </xf>
    <xf numFmtId="2" fontId="14" fillId="0" borderId="1" xfId="24" applyNumberFormat="1" applyFont="1" applyFill="1" applyBorder="1" applyAlignment="1" applyProtection="1">
      <alignment horizontal="center" vertical="center"/>
    </xf>
    <xf numFmtId="0" fontId="14" fillId="0" borderId="0" xfId="14" applyFont="1"/>
    <xf numFmtId="0" fontId="14" fillId="0" borderId="0" xfId="27" applyFont="1"/>
    <xf numFmtId="0" fontId="14" fillId="0" borderId="1" xfId="14" applyFont="1" applyBorder="1"/>
    <xf numFmtId="173" fontId="14" fillId="0" borderId="1" xfId="24" applyNumberFormat="1" applyFont="1" applyFill="1" applyBorder="1" applyAlignment="1" applyProtection="1">
      <alignment horizontal="center" vertical="center"/>
    </xf>
    <xf numFmtId="0" fontId="0" fillId="5" borderId="1" xfId="0" applyFill="1" applyBorder="1" applyAlignment="1" applyProtection="1">
      <alignment horizontal="center" vertical="center"/>
      <protection locked="0"/>
    </xf>
    <xf numFmtId="0" fontId="13" fillId="0" borderId="36" xfId="0" applyFont="1" applyBorder="1" applyAlignment="1">
      <alignment vertical="center"/>
    </xf>
    <xf numFmtId="0" fontId="0" fillId="0" borderId="9" xfId="0" applyBorder="1" applyAlignment="1">
      <alignment vertical="center"/>
    </xf>
    <xf numFmtId="0" fontId="0" fillId="0" borderId="21" xfId="0" applyBorder="1" applyAlignment="1">
      <alignment vertical="center"/>
    </xf>
    <xf numFmtId="166" fontId="0" fillId="0" borderId="9" xfId="0" applyNumberFormat="1" applyBorder="1" applyAlignment="1">
      <alignment horizontal="center" vertical="center" wrapText="1"/>
    </xf>
    <xf numFmtId="0" fontId="0" fillId="0" borderId="35" xfId="0" applyBorder="1"/>
    <xf numFmtId="0" fontId="0" fillId="5" borderId="42" xfId="0" applyFill="1" applyBorder="1" applyAlignment="1" applyProtection="1">
      <alignment horizontal="center" vertical="center"/>
      <protection locked="0"/>
    </xf>
    <xf numFmtId="0" fontId="0" fillId="0" borderId="33" xfId="0" applyBorder="1"/>
    <xf numFmtId="9" fontId="13" fillId="4" borderId="1" xfId="9" applyFont="1" applyFill="1" applyBorder="1" applyAlignment="1" applyProtection="1">
      <alignment horizontal="center" vertical="center"/>
    </xf>
    <xf numFmtId="0" fontId="0" fillId="0" borderId="1" xfId="0" applyBorder="1" applyAlignment="1">
      <alignment horizontal="center"/>
    </xf>
    <xf numFmtId="172" fontId="14" fillId="0" borderId="1" xfId="24" applyNumberFormat="1" applyFont="1" applyFill="1" applyBorder="1" applyAlignment="1" applyProtection="1">
      <alignment horizontal="center" vertical="center"/>
    </xf>
    <xf numFmtId="1" fontId="14" fillId="0" borderId="1" xfId="24" applyNumberFormat="1" applyFont="1" applyFill="1" applyBorder="1" applyAlignment="1" applyProtection="1">
      <alignment horizontal="center" vertical="center"/>
    </xf>
    <xf numFmtId="14" fontId="0" fillId="0" borderId="0" xfId="0" applyNumberFormat="1" applyAlignment="1">
      <alignment vertical="center" textRotation="90"/>
    </xf>
    <xf numFmtId="14" fontId="13" fillId="0" borderId="0" xfId="0" applyNumberFormat="1" applyFont="1"/>
    <xf numFmtId="14" fontId="0" fillId="0" borderId="0" xfId="0" applyNumberFormat="1"/>
    <xf numFmtId="2" fontId="13" fillId="0" borderId="0" xfId="0" applyNumberFormat="1" applyFont="1" applyAlignment="1">
      <alignment horizontal="center" vertical="center"/>
    </xf>
    <xf numFmtId="14" fontId="13" fillId="0" borderId="0" xfId="0" applyNumberFormat="1" applyFont="1" applyAlignment="1">
      <alignment horizontal="center" vertical="center"/>
    </xf>
    <xf numFmtId="14" fontId="0" fillId="0" borderId="12" xfId="0" applyNumberFormat="1" applyBorder="1" applyAlignment="1">
      <alignment vertical="center" textRotation="90"/>
    </xf>
    <xf numFmtId="14" fontId="0" fillId="0" borderId="30" xfId="0" applyNumberFormat="1" applyBorder="1" applyAlignment="1">
      <alignment vertical="center" textRotation="90"/>
    </xf>
    <xf numFmtId="14" fontId="13" fillId="0" borderId="17" xfId="0" applyNumberFormat="1" applyFont="1" applyBorder="1"/>
    <xf numFmtId="14" fontId="0" fillId="0" borderId="17" xfId="0" applyNumberFormat="1" applyBorder="1"/>
    <xf numFmtId="14" fontId="13" fillId="0" borderId="44" xfId="0" applyNumberFormat="1" applyFont="1" applyBorder="1"/>
    <xf numFmtId="14" fontId="0" fillId="0" borderId="44" xfId="0" applyNumberFormat="1" applyBorder="1"/>
    <xf numFmtId="9" fontId="14" fillId="0" borderId="1" xfId="14" applyNumberFormat="1" applyFont="1" applyBorder="1"/>
    <xf numFmtId="0" fontId="13" fillId="0" borderId="0" xfId="0" applyFont="1" applyAlignment="1">
      <alignment vertical="center"/>
    </xf>
    <xf numFmtId="0" fontId="40" fillId="0" borderId="31" xfId="0" applyFont="1" applyBorder="1"/>
    <xf numFmtId="0" fontId="14" fillId="0" borderId="22" xfId="0" applyFont="1" applyBorder="1"/>
    <xf numFmtId="0" fontId="0" fillId="0" borderId="0" xfId="0" applyAlignment="1">
      <alignment horizontal="left" vertical="center"/>
    </xf>
    <xf numFmtId="0" fontId="14" fillId="0" borderId="34" xfId="0" applyFont="1" applyBorder="1"/>
    <xf numFmtId="166" fontId="0" fillId="0" borderId="0" xfId="0" applyNumberFormat="1" applyAlignment="1">
      <alignment horizontal="left" vertical="center" wrapText="1"/>
    </xf>
    <xf numFmtId="166" fontId="13" fillId="0" borderId="0" xfId="0" applyNumberFormat="1" applyFont="1" applyAlignment="1">
      <alignment horizontal="center" vertical="center" wrapText="1"/>
    </xf>
    <xf numFmtId="0" fontId="13" fillId="0" borderId="0" xfId="0" applyFont="1" applyAlignment="1">
      <alignment horizontal="center" vertical="center" wrapText="1"/>
    </xf>
    <xf numFmtId="0" fontId="0" fillId="0" borderId="1" xfId="0" applyBorder="1" applyAlignment="1">
      <alignment horizontal="center" vertical="center" wrapText="1"/>
    </xf>
    <xf numFmtId="0" fontId="13" fillId="0" borderId="0" xfId="0" applyFont="1" applyAlignment="1">
      <alignment horizontal="center"/>
    </xf>
    <xf numFmtId="9" fontId="13" fillId="0" borderId="0" xfId="9" applyFont="1" applyFill="1" applyBorder="1" applyAlignment="1" applyProtection="1">
      <alignment horizontal="center" vertical="center"/>
      <protection locked="0"/>
    </xf>
    <xf numFmtId="0" fontId="0" fillId="6" borderId="1" xfId="0" applyFill="1" applyBorder="1" applyAlignment="1">
      <alignment wrapText="1"/>
    </xf>
    <xf numFmtId="0" fontId="37" fillId="18" borderId="1" xfId="0" applyFont="1" applyFill="1" applyBorder="1" applyAlignment="1">
      <alignment horizontal="center" vertical="center"/>
    </xf>
    <xf numFmtId="0" fontId="0" fillId="0" borderId="1" xfId="0" applyBorder="1" applyAlignment="1">
      <alignment wrapText="1"/>
    </xf>
    <xf numFmtId="14" fontId="0" fillId="0" borderId="1" xfId="0" applyNumberFormat="1" applyBorder="1" applyAlignment="1">
      <alignment wrapText="1"/>
    </xf>
    <xf numFmtId="0" fontId="19" fillId="0" borderId="0" xfId="14" applyAlignment="1">
      <alignment horizontal="center" vertical="center"/>
    </xf>
    <xf numFmtId="0" fontId="19" fillId="0" borderId="0" xfId="14"/>
    <xf numFmtId="0" fontId="19" fillId="0" borderId="0" xfId="0" applyFont="1"/>
    <xf numFmtId="0" fontId="19" fillId="0" borderId="1" xfId="14" applyBorder="1" applyAlignment="1">
      <alignment horizontal="center" vertical="center"/>
    </xf>
    <xf numFmtId="0" fontId="41" fillId="0" borderId="1" xfId="6" applyFont="1" applyFill="1" applyBorder="1" applyAlignment="1" applyProtection="1">
      <alignment horizontal="left" vertical="center"/>
    </xf>
    <xf numFmtId="0" fontId="19" fillId="0" borderId="0" xfId="14" applyAlignment="1">
      <alignment vertical="center"/>
    </xf>
    <xf numFmtId="0" fontId="5" fillId="0" borderId="1" xfId="14" applyFont="1" applyBorder="1" applyAlignment="1">
      <alignment horizontal="left" vertical="center"/>
    </xf>
    <xf numFmtId="0" fontId="41" fillId="0" borderId="1" xfId="6" applyFont="1" applyBorder="1" applyAlignment="1" applyProtection="1">
      <alignment horizontal="left" vertical="center" wrapText="1"/>
    </xf>
    <xf numFmtId="0" fontId="41" fillId="0" borderId="1" xfId="6" applyFont="1" applyFill="1" applyBorder="1" applyAlignment="1" applyProtection="1">
      <alignment horizontal="left" vertical="center" wrapText="1"/>
    </xf>
    <xf numFmtId="1" fontId="19" fillId="0" borderId="1" xfId="14" applyNumberFormat="1" applyBorder="1" applyAlignment="1">
      <alignment horizontal="center" vertical="center"/>
    </xf>
    <xf numFmtId="176" fontId="19" fillId="13" borderId="0" xfId="25" applyFont="1" applyAlignment="1">
      <alignment horizontal="right" vertical="center"/>
    </xf>
    <xf numFmtId="176" fontId="19" fillId="13" borderId="0" xfId="25" applyFont="1" applyAlignment="1">
      <alignment vertical="center"/>
    </xf>
    <xf numFmtId="176" fontId="19" fillId="17" borderId="1" xfId="23" applyNumberFormat="1" applyFont="1" applyFill="1" applyBorder="1" applyAlignment="1">
      <alignment vertical="center" wrapText="1"/>
    </xf>
    <xf numFmtId="177" fontId="19" fillId="17" borderId="1" xfId="23" applyNumberFormat="1" applyFont="1" applyFill="1" applyBorder="1" applyAlignment="1">
      <alignment vertical="center" wrapText="1"/>
    </xf>
    <xf numFmtId="0" fontId="19" fillId="0" borderId="1" xfId="23" applyFont="1" applyBorder="1" applyAlignment="1">
      <alignment wrapText="1"/>
    </xf>
    <xf numFmtId="178" fontId="42" fillId="0" borderId="1" xfId="23" applyNumberFormat="1" applyFont="1" applyBorder="1" applyAlignment="1">
      <alignment vertical="center"/>
    </xf>
    <xf numFmtId="0" fontId="14" fillId="7" borderId="1" xfId="23" applyFont="1" applyFill="1" applyBorder="1" applyAlignment="1">
      <alignment horizontal="center" vertical="center"/>
    </xf>
    <xf numFmtId="49" fontId="19" fillId="0" borderId="1" xfId="14" applyNumberFormat="1" applyBorder="1" applyAlignment="1">
      <alignment vertical="center"/>
    </xf>
    <xf numFmtId="173" fontId="14" fillId="0" borderId="1" xfId="5" applyNumberFormat="1" applyFont="1" applyBorder="1" applyAlignment="1">
      <alignment horizontal="center" vertical="center"/>
    </xf>
    <xf numFmtId="1" fontId="19" fillId="0" borderId="0" xfId="14" applyNumberFormat="1"/>
    <xf numFmtId="49" fontId="19" fillId="0" borderId="37" xfId="14" applyNumberFormat="1" applyBorder="1" applyAlignment="1">
      <alignment vertical="center"/>
    </xf>
    <xf numFmtId="1" fontId="14" fillId="0" borderId="37" xfId="5" applyNumberFormat="1" applyFont="1" applyBorder="1" applyAlignment="1">
      <alignment horizontal="center" vertical="center"/>
    </xf>
    <xf numFmtId="1" fontId="14" fillId="0" borderId="18" xfId="5" applyNumberFormat="1" applyFont="1" applyBorder="1" applyAlignment="1">
      <alignment horizontal="center" vertical="center"/>
    </xf>
    <xf numFmtId="0" fontId="19" fillId="0" borderId="1" xfId="14" applyBorder="1"/>
    <xf numFmtId="0" fontId="19" fillId="0" borderId="0" xfId="14" applyAlignment="1">
      <alignment horizontal="left"/>
    </xf>
    <xf numFmtId="0" fontId="37" fillId="15" borderId="0" xfId="14" applyFont="1" applyFill="1"/>
    <xf numFmtId="0" fontId="13" fillId="16" borderId="1" xfId="23" applyFont="1" applyFill="1" applyBorder="1" applyAlignment="1">
      <alignment horizontal="center" vertical="center"/>
    </xf>
    <xf numFmtId="0" fontId="13" fillId="16" borderId="1" xfId="14" applyFont="1" applyFill="1" applyBorder="1" applyAlignment="1">
      <alignment horizontal="center" vertical="center"/>
    </xf>
    <xf numFmtId="0" fontId="13" fillId="0" borderId="0" xfId="14" applyFont="1" applyAlignment="1">
      <alignment vertical="center"/>
    </xf>
    <xf numFmtId="0" fontId="13" fillId="0" borderId="0" xfId="23" applyFont="1" applyAlignment="1">
      <alignment horizontal="center" vertical="center"/>
    </xf>
    <xf numFmtId="0" fontId="13" fillId="0" borderId="1" xfId="23" applyFont="1" applyBorder="1" applyAlignment="1">
      <alignment horizontal="center" vertical="center"/>
    </xf>
    <xf numFmtId="0" fontId="13" fillId="0" borderId="1" xfId="14" applyFont="1" applyBorder="1" applyAlignment="1">
      <alignment horizontal="center" vertical="center"/>
    </xf>
    <xf numFmtId="0" fontId="13" fillId="0" borderId="1" xfId="14" applyFont="1" applyBorder="1" applyAlignment="1">
      <alignment horizontal="center" vertical="center" wrapText="1"/>
    </xf>
    <xf numFmtId="0" fontId="13" fillId="0" borderId="4" xfId="23" applyFont="1" applyBorder="1" applyAlignment="1">
      <alignment horizontal="center" vertical="center"/>
    </xf>
    <xf numFmtId="0" fontId="13" fillId="0" borderId="5" xfId="23" applyFont="1" applyBorder="1" applyAlignment="1">
      <alignment horizontal="center" vertical="center"/>
    </xf>
    <xf numFmtId="0" fontId="13" fillId="0" borderId="3" xfId="23" applyFont="1" applyBorder="1" applyAlignment="1">
      <alignment horizontal="center" vertical="center"/>
    </xf>
    <xf numFmtId="0" fontId="19" fillId="0" borderId="1" xfId="23" applyFont="1" applyBorder="1" applyAlignment="1">
      <alignment horizontal="center" vertical="center"/>
    </xf>
    <xf numFmtId="0" fontId="19" fillId="0" borderId="1" xfId="23" applyFont="1" applyBorder="1" applyAlignment="1">
      <alignment vertical="center" wrapText="1"/>
    </xf>
    <xf numFmtId="0" fontId="19" fillId="0" borderId="0" xfId="23" applyFont="1" applyAlignment="1">
      <alignment vertical="center"/>
    </xf>
    <xf numFmtId="0" fontId="14" fillId="0" borderId="1" xfId="23" applyFont="1" applyBorder="1" applyAlignment="1">
      <alignment vertical="center" wrapText="1"/>
    </xf>
    <xf numFmtId="0" fontId="43" fillId="0" borderId="0" xfId="6" applyFont="1" applyFill="1" applyAlignment="1" applyProtection="1"/>
    <xf numFmtId="0" fontId="14" fillId="0" borderId="0" xfId="23" applyFont="1" applyAlignment="1">
      <alignment wrapText="1"/>
    </xf>
    <xf numFmtId="2" fontId="14" fillId="0" borderId="0" xfId="24" applyNumberFormat="1" applyFont="1" applyFill="1" applyBorder="1" applyAlignment="1" applyProtection="1">
      <alignment horizontal="center" vertical="center"/>
    </xf>
    <xf numFmtId="0" fontId="43" fillId="0" borderId="0" xfId="6" applyFont="1" applyFill="1" applyBorder="1" applyAlignment="1" applyProtection="1">
      <alignment horizontal="left"/>
    </xf>
    <xf numFmtId="0" fontId="19" fillId="0" borderId="0" xfId="23" applyFont="1"/>
    <xf numFmtId="176" fontId="13" fillId="13" borderId="0" xfId="25" applyFont="1" applyAlignment="1">
      <alignment vertical="center" wrapText="1"/>
    </xf>
    <xf numFmtId="176" fontId="43" fillId="13" borderId="0" xfId="6" applyNumberFormat="1" applyFont="1" applyFill="1" applyAlignment="1" applyProtection="1">
      <alignment vertical="center"/>
    </xf>
    <xf numFmtId="173" fontId="44" fillId="14" borderId="1" xfId="22" applyNumberFormat="1" applyFont="1" applyBorder="1" applyAlignment="1">
      <alignment horizontal="center" vertical="center"/>
    </xf>
    <xf numFmtId="0" fontId="19" fillId="0" borderId="0" xfId="23" applyFont="1" applyAlignment="1">
      <alignment horizontal="center" vertical="center"/>
    </xf>
    <xf numFmtId="0" fontId="45" fillId="0" borderId="0" xfId="26" applyNumberFormat="1" applyFont="1" applyFill="1" applyBorder="1" applyAlignment="1" applyProtection="1">
      <alignment horizontal="center" vertical="center"/>
      <protection locked="0"/>
    </xf>
    <xf numFmtId="0" fontId="29" fillId="0" borderId="0" xfId="14" applyFont="1"/>
    <xf numFmtId="168" fontId="14" fillId="0" borderId="0" xfId="5" applyNumberFormat="1" applyFont="1" applyAlignment="1">
      <alignment horizontal="center" vertical="center"/>
    </xf>
    <xf numFmtId="0" fontId="43" fillId="0" borderId="0" xfId="6" applyFont="1" applyFill="1" applyBorder="1" applyAlignment="1" applyProtection="1">
      <alignment vertical="top"/>
    </xf>
    <xf numFmtId="0" fontId="13" fillId="16" borderId="1" xfId="6" applyFont="1" applyFill="1" applyBorder="1" applyAlignment="1" applyProtection="1"/>
    <xf numFmtId="0" fontId="13" fillId="16" borderId="1" xfId="14" applyFont="1" applyFill="1" applyBorder="1" applyAlignment="1">
      <alignment horizontal="center"/>
    </xf>
    <xf numFmtId="0" fontId="16" fillId="16" borderId="1" xfId="5" applyFont="1" applyFill="1" applyBorder="1" applyAlignment="1">
      <alignment horizontal="center" vertical="center"/>
    </xf>
    <xf numFmtId="0" fontId="16" fillId="16" borderId="37" xfId="5" applyFont="1" applyFill="1" applyBorder="1" applyAlignment="1">
      <alignment horizontal="center" vertical="center"/>
    </xf>
    <xf numFmtId="0" fontId="19" fillId="0" borderId="1" xfId="14" applyBorder="1" applyAlignment="1">
      <alignment vertical="center" wrapText="1"/>
    </xf>
    <xf numFmtId="2" fontId="44" fillId="14" borderId="39" xfId="22" applyNumberFormat="1" applyFont="1" applyAlignment="1">
      <alignment horizontal="center" vertical="center"/>
    </xf>
    <xf numFmtId="1" fontId="19" fillId="0" borderId="1" xfId="14" applyNumberFormat="1" applyBorder="1" applyAlignment="1">
      <alignment vertical="center" wrapText="1"/>
    </xf>
    <xf numFmtId="1" fontId="44" fillId="14" borderId="39" xfId="22" applyNumberFormat="1" applyFont="1" applyAlignment="1">
      <alignment horizontal="center" vertical="center"/>
    </xf>
    <xf numFmtId="1" fontId="44" fillId="14" borderId="40" xfId="22" applyNumberFormat="1" applyFont="1" applyBorder="1" applyAlignment="1">
      <alignment horizontal="center" vertical="center"/>
    </xf>
    <xf numFmtId="1" fontId="19" fillId="0" borderId="37" xfId="14" applyNumberFormat="1" applyBorder="1" applyAlignment="1">
      <alignment vertical="center" wrapText="1"/>
    </xf>
    <xf numFmtId="0" fontId="5" fillId="0" borderId="4" xfId="14" applyFont="1" applyBorder="1" applyAlignment="1">
      <alignment horizontal="left" vertical="center" wrapText="1"/>
    </xf>
    <xf numFmtId="0" fontId="5" fillId="0" borderId="5" xfId="14" applyFont="1" applyBorder="1" applyAlignment="1">
      <alignment horizontal="left" vertical="center" wrapText="1"/>
    </xf>
    <xf numFmtId="0" fontId="5" fillId="0" borderId="3" xfId="14" applyFont="1" applyBorder="1" applyAlignment="1">
      <alignment horizontal="left" vertical="center" wrapText="1"/>
    </xf>
    <xf numFmtId="0" fontId="5" fillId="0" borderId="4" xfId="14" applyFont="1" applyBorder="1" applyAlignment="1">
      <alignment horizontal="left" vertical="center"/>
    </xf>
    <xf numFmtId="0" fontId="5" fillId="0" borderId="5" xfId="14" applyFont="1" applyBorder="1" applyAlignment="1">
      <alignment horizontal="left" vertical="center"/>
    </xf>
    <xf numFmtId="0" fontId="5" fillId="0" borderId="3" xfId="14" applyFont="1" applyBorder="1" applyAlignment="1">
      <alignment horizontal="left" vertical="center"/>
    </xf>
    <xf numFmtId="0" fontId="0" fillId="19" borderId="1" xfId="0" applyFill="1" applyBorder="1" applyAlignment="1">
      <alignment horizontal="center" vertical="center" wrapText="1"/>
    </xf>
    <xf numFmtId="0" fontId="13" fillId="0" borderId="0" xfId="0" applyFont="1" applyAlignment="1">
      <alignment vertical="center" textRotation="90" wrapText="1"/>
    </xf>
    <xf numFmtId="0" fontId="0" fillId="0" borderId="5" xfId="0" applyBorder="1" applyAlignment="1">
      <alignment horizontal="center" vertical="center" wrapText="1"/>
    </xf>
    <xf numFmtId="0" fontId="0" fillId="0" borderId="5" xfId="0" applyBorder="1"/>
    <xf numFmtId="0" fontId="0" fillId="0" borderId="15" xfId="0" applyBorder="1" applyAlignment="1">
      <alignment horizontal="center" vertical="center" wrapText="1"/>
    </xf>
    <xf numFmtId="0" fontId="0" fillId="0" borderId="15" xfId="0" applyBorder="1"/>
    <xf numFmtId="0" fontId="0" fillId="0" borderId="11" xfId="0" applyBorder="1" applyAlignment="1">
      <alignment horizontal="center" vertical="center" wrapText="1"/>
    </xf>
    <xf numFmtId="0" fontId="0" fillId="0" borderId="11" xfId="0" applyBorder="1"/>
    <xf numFmtId="0" fontId="0" fillId="5" borderId="1" xfId="0" applyFill="1" applyBorder="1"/>
    <xf numFmtId="174" fontId="0" fillId="5" borderId="1" xfId="0" applyNumberFormat="1" applyFill="1" applyBorder="1" applyAlignment="1" applyProtection="1">
      <alignment horizontal="center" vertical="center"/>
      <protection locked="0"/>
    </xf>
    <xf numFmtId="14" fontId="13" fillId="0" borderId="0" xfId="0" applyNumberFormat="1" applyFont="1" applyAlignment="1">
      <alignment vertical="center"/>
    </xf>
    <xf numFmtId="14" fontId="17" fillId="0" borderId="0" xfId="0" applyNumberFormat="1" applyFont="1" applyAlignment="1">
      <alignment vertical="center"/>
    </xf>
    <xf numFmtId="2" fontId="0" fillId="5" borderId="1" xfId="0" applyNumberFormat="1" applyFill="1" applyBorder="1" applyAlignment="1">
      <alignment horizontal="center" vertical="center"/>
    </xf>
    <xf numFmtId="2" fontId="0" fillId="5" borderId="42" xfId="0" applyNumberFormat="1" applyFill="1" applyBorder="1" applyAlignment="1">
      <alignment horizontal="center" vertical="center"/>
    </xf>
    <xf numFmtId="14" fontId="0" fillId="0" borderId="29" xfId="0" applyNumberFormat="1" applyBorder="1"/>
    <xf numFmtId="14" fontId="0" fillId="0" borderId="36" xfId="0" applyNumberFormat="1" applyBorder="1"/>
    <xf numFmtId="169" fontId="13" fillId="4" borderId="45" xfId="0" applyNumberFormat="1" applyFont="1" applyFill="1" applyBorder="1" applyAlignment="1">
      <alignment horizontal="center" vertical="center"/>
    </xf>
    <xf numFmtId="0" fontId="0" fillId="0" borderId="14" xfId="0" applyBorder="1" applyAlignment="1">
      <alignment horizontal="center"/>
    </xf>
    <xf numFmtId="0" fontId="0" fillId="0" borderId="9" xfId="0" applyBorder="1" applyAlignment="1">
      <alignment horizontal="center" vertical="center" wrapText="1"/>
    </xf>
    <xf numFmtId="169" fontId="13" fillId="0" borderId="0" xfId="0" applyNumberFormat="1" applyFont="1" applyAlignment="1">
      <alignment horizontal="center" vertical="center"/>
    </xf>
    <xf numFmtId="169" fontId="0" fillId="0" borderId="5" xfId="0" applyNumberFormat="1" applyBorder="1" applyAlignment="1" applyProtection="1">
      <alignment horizontal="center" vertical="center"/>
      <protection locked="0"/>
    </xf>
    <xf numFmtId="169" fontId="0" fillId="0" borderId="4" xfId="0" applyNumberFormat="1" applyBorder="1" applyAlignment="1" applyProtection="1">
      <alignment vertical="center"/>
      <protection locked="0"/>
    </xf>
    <xf numFmtId="169" fontId="0" fillId="0" borderId="5" xfId="0" applyNumberFormat="1" applyBorder="1" applyAlignment="1" applyProtection="1">
      <alignment vertical="center"/>
      <protection locked="0"/>
    </xf>
    <xf numFmtId="169" fontId="0" fillId="5" borderId="4" xfId="0" applyNumberFormat="1" applyFill="1" applyBorder="1" applyAlignment="1" applyProtection="1">
      <alignment horizontal="center" vertical="center"/>
      <protection locked="0"/>
    </xf>
    <xf numFmtId="2" fontId="0" fillId="5" borderId="47" xfId="0" applyNumberFormat="1" applyFill="1" applyBorder="1" applyAlignment="1">
      <alignment horizontal="center" vertical="center"/>
    </xf>
    <xf numFmtId="2" fontId="0" fillId="5" borderId="49" xfId="0" applyNumberFormat="1" applyFill="1" applyBorder="1" applyAlignment="1">
      <alignment horizontal="center" vertical="center"/>
    </xf>
    <xf numFmtId="169" fontId="13" fillId="4" borderId="51" xfId="0" applyNumberFormat="1" applyFont="1" applyFill="1" applyBorder="1" applyAlignment="1">
      <alignment horizontal="center" vertical="center"/>
    </xf>
    <xf numFmtId="0" fontId="0" fillId="0" borderId="48" xfId="0" applyBorder="1" applyAlignment="1">
      <alignment horizontal="center" vertical="center" wrapText="1"/>
    </xf>
    <xf numFmtId="0" fontId="0" fillId="0" borderId="49" xfId="0" applyBorder="1" applyAlignment="1">
      <alignment horizontal="center"/>
    </xf>
    <xf numFmtId="0" fontId="0" fillId="0" borderId="50" xfId="0" applyBorder="1" applyAlignment="1">
      <alignment horizontal="center"/>
    </xf>
    <xf numFmtId="0" fontId="0" fillId="0" borderId="6" xfId="0" applyBorder="1" applyAlignment="1">
      <alignment horizontal="center"/>
    </xf>
    <xf numFmtId="0" fontId="0" fillId="0" borderId="51" xfId="0" applyBorder="1" applyAlignment="1">
      <alignment horizontal="center"/>
    </xf>
    <xf numFmtId="1" fontId="14" fillId="0" borderId="1" xfId="14" applyNumberFormat="1" applyFont="1" applyBorder="1" applyAlignment="1">
      <alignment horizontal="center" vertical="center"/>
    </xf>
    <xf numFmtId="174" fontId="13" fillId="4" borderId="1" xfId="0" applyNumberFormat="1" applyFont="1" applyFill="1" applyBorder="1" applyAlignment="1">
      <alignment horizontal="center" vertical="center"/>
    </xf>
    <xf numFmtId="174" fontId="0" fillId="0" borderId="0" xfId="0" applyNumberFormat="1" applyAlignment="1">
      <alignment horizontal="center" vertical="center"/>
    </xf>
    <xf numFmtId="0" fontId="40" fillId="0" borderId="21" xfId="0" applyFont="1" applyBorder="1"/>
    <xf numFmtId="0" fontId="40" fillId="0" borderId="32" xfId="0" applyFont="1" applyBorder="1"/>
    <xf numFmtId="0" fontId="0" fillId="5" borderId="53" xfId="0" applyFill="1"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54" xfId="0" applyBorder="1" applyAlignment="1">
      <alignment vertical="center"/>
    </xf>
    <xf numFmtId="0" fontId="0" fillId="0" borderId="13" xfId="0" applyBorder="1" applyAlignment="1">
      <alignment vertical="center"/>
    </xf>
    <xf numFmtId="0" fontId="0" fillId="0" borderId="17" xfId="0" applyBorder="1" applyAlignment="1">
      <alignment vertical="center"/>
    </xf>
    <xf numFmtId="166" fontId="0" fillId="0" borderId="12" xfId="0" applyNumberFormat="1" applyBorder="1" applyAlignment="1">
      <alignment horizontal="center" vertical="center" wrapText="1"/>
    </xf>
    <xf numFmtId="0" fontId="0" fillId="0" borderId="8" xfId="0" applyBorder="1" applyAlignment="1" applyProtection="1">
      <alignment horizontal="center" vertical="center"/>
      <protection locked="0"/>
    </xf>
    <xf numFmtId="166" fontId="13" fillId="0" borderId="17" xfId="0" applyNumberFormat="1" applyFont="1" applyBorder="1" applyAlignment="1">
      <alignment horizontal="left" vertical="center" wrapText="1"/>
    </xf>
    <xf numFmtId="0" fontId="0" fillId="0" borderId="55" xfId="0" applyBorder="1" applyAlignment="1" applyProtection="1">
      <alignment horizontal="center" vertical="center"/>
      <protection locked="0"/>
    </xf>
    <xf numFmtId="169" fontId="13" fillId="4" borderId="42" xfId="0" applyNumberFormat="1" applyFont="1" applyFill="1" applyBorder="1" applyAlignment="1">
      <alignment horizontal="center" vertical="center"/>
    </xf>
    <xf numFmtId="0" fontId="0" fillId="5" borderId="49" xfId="0" applyFill="1" applyBorder="1"/>
    <xf numFmtId="0" fontId="13" fillId="4" borderId="1" xfId="0" applyFont="1" applyFill="1" applyBorder="1" applyAlignment="1">
      <alignment horizontal="center" vertical="center"/>
    </xf>
    <xf numFmtId="2" fontId="14" fillId="0" borderId="1" xfId="23" applyNumberFormat="1" applyFont="1" applyBorder="1" applyAlignment="1">
      <alignment horizontal="center" vertical="center"/>
    </xf>
    <xf numFmtId="169" fontId="13" fillId="5" borderId="1" xfId="0" applyNumberFormat="1" applyFont="1" applyFill="1" applyBorder="1" applyAlignment="1">
      <alignment horizontal="center" vertical="center"/>
    </xf>
    <xf numFmtId="0" fontId="52" fillId="0" borderId="1" xfId="6" applyFont="1" applyFill="1" applyBorder="1" applyAlignment="1" applyProtection="1">
      <alignment horizontal="left" vertical="center" wrapText="1"/>
    </xf>
    <xf numFmtId="0" fontId="10" fillId="0" borderId="0" xfId="6" applyAlignment="1" applyProtection="1"/>
    <xf numFmtId="174" fontId="13" fillId="5" borderId="1" xfId="0" applyNumberFormat="1" applyFont="1" applyFill="1" applyBorder="1" applyAlignment="1">
      <alignment horizontal="center" vertical="center"/>
    </xf>
    <xf numFmtId="176" fontId="19" fillId="0" borderId="0" xfId="25" applyFont="1" applyFill="1" applyAlignment="1">
      <alignment vertical="center"/>
    </xf>
    <xf numFmtId="177" fontId="19" fillId="0" borderId="19" xfId="23" applyNumberFormat="1" applyFont="1" applyBorder="1" applyAlignment="1">
      <alignment vertical="center" wrapText="1"/>
    </xf>
    <xf numFmtId="177" fontId="19" fillId="0" borderId="0" xfId="23" applyNumberFormat="1" applyFont="1" applyAlignment="1">
      <alignment vertical="center" wrapText="1"/>
    </xf>
    <xf numFmtId="178" fontId="42" fillId="0" borderId="19" xfId="23" applyNumberFormat="1" applyFont="1" applyBorder="1" applyAlignment="1">
      <alignment vertical="center"/>
    </xf>
    <xf numFmtId="178" fontId="42" fillId="0" borderId="0" xfId="23" applyNumberFormat="1" applyFont="1" applyAlignment="1">
      <alignment vertical="center"/>
    </xf>
    <xf numFmtId="0" fontId="14" fillId="0" borderId="19" xfId="23" applyFont="1" applyBorder="1" applyAlignment="1">
      <alignment horizontal="center" vertical="center"/>
    </xf>
    <xf numFmtId="0" fontId="14" fillId="0" borderId="0" xfId="23" applyFont="1" applyAlignment="1">
      <alignment horizontal="center" vertical="center"/>
    </xf>
    <xf numFmtId="173" fontId="44" fillId="0" borderId="19" xfId="22" applyNumberFormat="1" applyFont="1" applyFill="1" applyBorder="1" applyAlignment="1">
      <alignment horizontal="center" vertical="center"/>
    </xf>
    <xf numFmtId="173" fontId="44" fillId="0" borderId="0" xfId="22" applyNumberFormat="1" applyFont="1" applyFill="1" applyBorder="1" applyAlignment="1">
      <alignment horizontal="center" vertical="center"/>
    </xf>
    <xf numFmtId="10" fontId="0" fillId="5" borderId="1" xfId="0" applyNumberFormat="1" applyFill="1" applyBorder="1" applyAlignment="1" applyProtection="1">
      <alignment horizontal="center" vertical="center"/>
      <protection locked="0"/>
    </xf>
    <xf numFmtId="9" fontId="19" fillId="0" borderId="1" xfId="14" applyNumberFormat="1" applyBorder="1" applyAlignment="1">
      <alignment horizontal="center" vertical="center"/>
    </xf>
    <xf numFmtId="10" fontId="0" fillId="0" borderId="0" xfId="9" applyNumberFormat="1" applyFont="1"/>
    <xf numFmtId="168" fontId="0" fillId="0" borderId="0" xfId="0" applyNumberFormat="1"/>
    <xf numFmtId="0" fontId="0" fillId="0" borderId="9" xfId="0" quotePrefix="1" applyBorder="1" applyAlignment="1">
      <alignment vertical="center"/>
    </xf>
    <xf numFmtId="9" fontId="0" fillId="5" borderId="1" xfId="0" applyNumberFormat="1" applyFill="1" applyBorder="1" applyAlignment="1" applyProtection="1">
      <alignment horizontal="center" vertical="center"/>
      <protection locked="0"/>
    </xf>
    <xf numFmtId="169" fontId="0" fillId="0" borderId="0" xfId="0" applyNumberFormat="1"/>
    <xf numFmtId="0" fontId="0" fillId="0" borderId="1" xfId="0"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19" fillId="0" borderId="0" xfId="14" applyAlignment="1">
      <alignment horizontal="center"/>
    </xf>
    <xf numFmtId="0" fontId="14" fillId="0" borderId="0" xfId="14" applyFont="1" applyAlignment="1">
      <alignment horizontal="center"/>
    </xf>
    <xf numFmtId="9" fontId="14" fillId="0" borderId="0" xfId="14" applyNumberFormat="1" applyFont="1" applyAlignment="1">
      <alignment horizontal="center"/>
    </xf>
    <xf numFmtId="9" fontId="19" fillId="0" borderId="0" xfId="14" applyNumberFormat="1" applyAlignment="1">
      <alignment horizontal="center"/>
    </xf>
    <xf numFmtId="0" fontId="16" fillId="0" borderId="0" xfId="14" applyFont="1"/>
    <xf numFmtId="0" fontId="53" fillId="0" borderId="0" xfId="0" applyFont="1"/>
    <xf numFmtId="169" fontId="0" fillId="5" borderId="20" xfId="0" applyNumberFormat="1" applyFill="1" applyBorder="1" applyAlignment="1" applyProtection="1">
      <alignment horizontal="center" vertical="center"/>
      <protection locked="0"/>
    </xf>
    <xf numFmtId="0" fontId="0" fillId="0" borderId="45" xfId="0" applyBorder="1"/>
    <xf numFmtId="0" fontId="13" fillId="0" borderId="44" xfId="0" applyFont="1" applyBorder="1" applyAlignment="1">
      <alignment horizontal="center"/>
    </xf>
    <xf numFmtId="0" fontId="13" fillId="0" borderId="29" xfId="0" applyFont="1" applyBorder="1" applyAlignment="1">
      <alignment horizontal="center"/>
    </xf>
    <xf numFmtId="169" fontId="13" fillId="5" borderId="14" xfId="0" applyNumberFormat="1" applyFont="1" applyFill="1" applyBorder="1" applyAlignment="1" applyProtection="1">
      <alignment horizontal="left" vertical="center"/>
      <protection locked="0"/>
    </xf>
    <xf numFmtId="169" fontId="0" fillId="5" borderId="14" xfId="0" applyNumberFormat="1" applyFill="1" applyBorder="1" applyAlignment="1" applyProtection="1">
      <alignment horizontal="center" vertical="center"/>
      <protection locked="0"/>
    </xf>
    <xf numFmtId="169" fontId="0" fillId="5" borderId="6" xfId="0" applyNumberFormat="1" applyFill="1" applyBorder="1" applyAlignment="1" applyProtection="1">
      <alignment horizontal="center" vertical="center"/>
      <protection locked="0"/>
    </xf>
    <xf numFmtId="169" fontId="0" fillId="5" borderId="57" xfId="0" applyNumberFormat="1" applyFill="1" applyBorder="1" applyAlignment="1" applyProtection="1">
      <alignment horizontal="center" vertical="center"/>
      <protection locked="0"/>
    </xf>
    <xf numFmtId="14" fontId="0" fillId="22" borderId="0" xfId="0" applyNumberFormat="1" applyFill="1"/>
    <xf numFmtId="0" fontId="54" fillId="23" borderId="14" xfId="0" applyFont="1" applyFill="1" applyBorder="1" applyAlignment="1">
      <alignment horizontal="left" vertical="center" wrapText="1"/>
    </xf>
    <xf numFmtId="0" fontId="54" fillId="23" borderId="1" xfId="0" applyFont="1" applyFill="1" applyBorder="1" applyAlignment="1">
      <alignment horizontal="left" vertical="center"/>
    </xf>
    <xf numFmtId="49" fontId="13" fillId="5" borderId="14" xfId="0" applyNumberFormat="1" applyFont="1" applyFill="1" applyBorder="1" applyAlignment="1" applyProtection="1">
      <alignment horizontal="left" vertical="center" wrapText="1"/>
      <protection locked="0"/>
    </xf>
    <xf numFmtId="179" fontId="0" fillId="5" borderId="1" xfId="0" applyNumberFormat="1" applyFill="1" applyBorder="1" applyAlignment="1" applyProtection="1">
      <alignment horizontal="center" vertical="center"/>
      <protection locked="0"/>
    </xf>
    <xf numFmtId="180" fontId="0" fillId="5" borderId="1" xfId="0" applyNumberFormat="1" applyFill="1" applyBorder="1" applyAlignment="1" applyProtection="1">
      <alignment horizontal="center" vertical="center"/>
      <protection locked="0"/>
    </xf>
    <xf numFmtId="181" fontId="0" fillId="5" borderId="1" xfId="0" applyNumberFormat="1" applyFill="1" applyBorder="1" applyAlignment="1" applyProtection="1">
      <alignment horizontal="center" vertical="center"/>
      <protection locked="0"/>
    </xf>
    <xf numFmtId="182" fontId="0" fillId="5" borderId="1" xfId="0" applyNumberFormat="1" applyFill="1" applyBorder="1" applyAlignment="1" applyProtection="1">
      <alignment horizontal="center" vertical="center"/>
      <protection locked="0"/>
    </xf>
    <xf numFmtId="183" fontId="0" fillId="5" borderId="1" xfId="0" applyNumberFormat="1" applyFill="1" applyBorder="1" applyAlignment="1" applyProtection="1">
      <alignment horizontal="center" vertical="center"/>
      <protection locked="0"/>
    </xf>
    <xf numFmtId="184" fontId="0" fillId="5" borderId="1" xfId="0" applyNumberFormat="1" applyFill="1" applyBorder="1" applyAlignment="1" applyProtection="1">
      <alignment horizontal="center" vertical="center"/>
      <protection locked="0"/>
    </xf>
    <xf numFmtId="180" fontId="13" fillId="5" borderId="1" xfId="0" applyNumberFormat="1" applyFont="1" applyFill="1" applyBorder="1" applyAlignment="1">
      <alignment horizontal="center" vertical="center"/>
    </xf>
    <xf numFmtId="0" fontId="0" fillId="5" borderId="1" xfId="0" applyFill="1" applyBorder="1" applyAlignment="1">
      <alignment horizontal="left" vertical="top" wrapText="1"/>
    </xf>
    <xf numFmtId="0" fontId="0" fillId="5" borderId="1" xfId="0" applyFill="1" applyBorder="1" applyAlignment="1">
      <alignment horizontal="center" vertical="top" wrapText="1"/>
    </xf>
    <xf numFmtId="0" fontId="0" fillId="5" borderId="1" xfId="0" applyFill="1" applyBorder="1" applyAlignment="1">
      <alignment horizontal="center" vertical="center" wrapText="1"/>
    </xf>
    <xf numFmtId="169" fontId="0" fillId="5" borderId="14" xfId="0" applyNumberFormat="1" applyFill="1" applyBorder="1" applyAlignment="1" applyProtection="1">
      <alignment vertical="center"/>
      <protection locked="0"/>
    </xf>
    <xf numFmtId="0" fontId="30" fillId="8" borderId="0" xfId="0" applyFont="1" applyFill="1" applyAlignment="1">
      <alignment horizontal="left" vertical="center"/>
    </xf>
    <xf numFmtId="0" fontId="31" fillId="8" borderId="0" xfId="6" applyFont="1" applyFill="1" applyBorder="1" applyAlignment="1" applyProtection="1">
      <alignment horizontal="left" vertical="center"/>
    </xf>
    <xf numFmtId="0" fontId="32" fillId="8" borderId="23" xfId="0" applyFont="1" applyFill="1" applyBorder="1" applyAlignment="1">
      <alignment horizontal="left" vertical="center"/>
    </xf>
    <xf numFmtId="0" fontId="32" fillId="8" borderId="0" xfId="0" applyFont="1" applyFill="1" applyAlignment="1">
      <alignment horizontal="left" vertical="center"/>
    </xf>
    <xf numFmtId="0" fontId="32" fillId="8" borderId="24" xfId="0" applyFont="1" applyFill="1" applyBorder="1" applyAlignment="1">
      <alignment horizontal="left" vertical="center"/>
    </xf>
    <xf numFmtId="0" fontId="17" fillId="8" borderId="25" xfId="0" applyFont="1" applyFill="1" applyBorder="1" applyAlignment="1">
      <alignment horizontal="left" vertical="top" wrapText="1"/>
    </xf>
    <xf numFmtId="0" fontId="17" fillId="8" borderId="25" xfId="0" applyFont="1" applyFill="1" applyBorder="1" applyAlignment="1">
      <alignment horizontal="left" vertical="top"/>
    </xf>
    <xf numFmtId="0" fontId="17" fillId="8" borderId="0" xfId="0" applyFont="1" applyFill="1" applyAlignment="1">
      <alignment horizontal="left" vertical="top"/>
    </xf>
    <xf numFmtId="0" fontId="30" fillId="8" borderId="25" xfId="0" applyFont="1" applyFill="1" applyBorder="1" applyAlignment="1">
      <alignment horizontal="center" vertical="top" wrapText="1"/>
    </xf>
    <xf numFmtId="0" fontId="30" fillId="8" borderId="25" xfId="0" applyFont="1" applyFill="1" applyBorder="1" applyAlignment="1">
      <alignment horizontal="center" vertical="top"/>
    </xf>
    <xf numFmtId="0" fontId="30" fillId="8" borderId="0" xfId="0" applyFont="1" applyFill="1" applyAlignment="1">
      <alignment horizontal="center" vertical="top"/>
    </xf>
    <xf numFmtId="0" fontId="17" fillId="8" borderId="25" xfId="0" applyFont="1" applyFill="1" applyBorder="1" applyAlignment="1">
      <alignment horizontal="left" vertical="center"/>
    </xf>
    <xf numFmtId="0" fontId="17" fillId="8" borderId="0" xfId="0" applyFont="1" applyFill="1" applyAlignment="1">
      <alignment horizontal="left" vertical="center"/>
    </xf>
    <xf numFmtId="0" fontId="30" fillId="8" borderId="25" xfId="0" applyFont="1" applyFill="1" applyBorder="1" applyAlignment="1">
      <alignment horizontal="left" vertical="center"/>
    </xf>
    <xf numFmtId="0" fontId="0" fillId="6" borderId="1" xfId="0" applyFill="1" applyBorder="1" applyAlignment="1">
      <alignment horizontal="center" wrapText="1"/>
    </xf>
    <xf numFmtId="0" fontId="0" fillId="6" borderId="1" xfId="0" applyFill="1" applyBorder="1" applyAlignment="1">
      <alignment horizontal="center"/>
    </xf>
    <xf numFmtId="0" fontId="0" fillId="6" borderId="1" xfId="0" applyFill="1" applyBorder="1" applyAlignment="1">
      <alignment horizontal="center" vertical="center" wrapText="1"/>
    </xf>
    <xf numFmtId="0" fontId="0" fillId="6" borderId="1" xfId="0" applyFill="1" applyBorder="1" applyAlignment="1">
      <alignment horizontal="center" vertical="center"/>
    </xf>
    <xf numFmtId="0" fontId="0" fillId="6" borderId="0" xfId="0" applyFill="1" applyAlignment="1">
      <alignment horizontal="center"/>
    </xf>
    <xf numFmtId="0" fontId="13" fillId="6" borderId="1" xfId="0" applyFont="1" applyFill="1" applyBorder="1" applyAlignment="1">
      <alignment horizontal="center" vertical="center"/>
    </xf>
    <xf numFmtId="0" fontId="0" fillId="6" borderId="1" xfId="0" quotePrefix="1" applyFill="1" applyBorder="1" applyAlignment="1">
      <alignment horizontal="center" vertical="center" wrapText="1"/>
    </xf>
    <xf numFmtId="0" fontId="0" fillId="6" borderId="4" xfId="0" applyFill="1" applyBorder="1" applyAlignment="1">
      <alignment horizontal="center" vertical="center" wrapText="1"/>
    </xf>
    <xf numFmtId="0" fontId="0" fillId="6" borderId="5" xfId="0" applyFill="1" applyBorder="1" applyAlignment="1">
      <alignment horizontal="center" vertical="center" wrapText="1"/>
    </xf>
    <xf numFmtId="0" fontId="0" fillId="6" borderId="3" xfId="0" applyFill="1" applyBorder="1" applyAlignment="1">
      <alignment horizontal="center" vertical="center" wrapText="1"/>
    </xf>
    <xf numFmtId="0" fontId="13" fillId="6" borderId="5" xfId="0" applyFont="1" applyFill="1" applyBorder="1" applyAlignment="1">
      <alignment horizontal="center" vertical="center"/>
    </xf>
    <xf numFmtId="0" fontId="13" fillId="6" borderId="3" xfId="0" applyFont="1" applyFill="1" applyBorder="1" applyAlignment="1">
      <alignment horizontal="center" vertical="center"/>
    </xf>
    <xf numFmtId="0" fontId="13" fillId="6" borderId="0" xfId="0" applyFont="1" applyFill="1" applyAlignment="1">
      <alignment horizontal="center"/>
    </xf>
    <xf numFmtId="0" fontId="6" fillId="6" borderId="4"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xf>
    <xf numFmtId="0" fontId="6" fillId="6" borderId="5" xfId="0" applyFont="1" applyFill="1" applyBorder="1" applyAlignment="1">
      <alignment horizontal="center" vertical="center"/>
    </xf>
    <xf numFmtId="0" fontId="6" fillId="6" borderId="3" xfId="0" applyFont="1" applyFill="1" applyBorder="1" applyAlignment="1">
      <alignment horizontal="center" vertical="center"/>
    </xf>
    <xf numFmtId="0" fontId="0" fillId="0" borderId="0" xfId="0" applyAlignment="1">
      <alignment horizontal="center"/>
    </xf>
    <xf numFmtId="168" fontId="14" fillId="5" borderId="4" xfId="5" applyNumberFormat="1" applyFont="1" applyFill="1" applyBorder="1" applyAlignment="1">
      <alignment horizontal="left" vertical="center" wrapText="1"/>
    </xf>
    <xf numFmtId="168" fontId="14" fillId="5" borderId="5" xfId="5" applyNumberFormat="1" applyFont="1" applyFill="1" applyBorder="1" applyAlignment="1">
      <alignment horizontal="left" vertical="center" wrapText="1"/>
    </xf>
    <xf numFmtId="168" fontId="14" fillId="5" borderId="3" xfId="5" applyNumberFormat="1" applyFont="1" applyFill="1" applyBorder="1" applyAlignment="1">
      <alignment horizontal="left" vertical="center" wrapText="1"/>
    </xf>
    <xf numFmtId="0" fontId="6" fillId="0" borderId="4" xfId="1" applyFont="1" applyBorder="1" applyAlignment="1">
      <alignment horizontal="center" vertical="center" wrapText="1"/>
    </xf>
    <xf numFmtId="0" fontId="6" fillId="0" borderId="5" xfId="1" applyFont="1" applyBorder="1" applyAlignment="1">
      <alignment horizontal="center" vertical="center" wrapText="1"/>
    </xf>
    <xf numFmtId="0" fontId="6" fillId="0" borderId="3" xfId="1" applyFont="1" applyBorder="1" applyAlignment="1">
      <alignment horizontal="center" vertical="center" wrapText="1"/>
    </xf>
    <xf numFmtId="168" fontId="14" fillId="5" borderId="18" xfId="5" applyNumberFormat="1" applyFont="1" applyFill="1" applyBorder="1" applyAlignment="1">
      <alignment horizontal="center" vertical="center" wrapText="1"/>
    </xf>
    <xf numFmtId="168" fontId="14" fillId="5" borderId="15" xfId="5" applyNumberFormat="1" applyFont="1" applyFill="1" applyBorder="1" applyAlignment="1">
      <alignment horizontal="center" vertical="center" wrapText="1"/>
    </xf>
    <xf numFmtId="168" fontId="14" fillId="5" borderId="2" xfId="5" applyNumberFormat="1" applyFont="1" applyFill="1" applyBorder="1" applyAlignment="1">
      <alignment horizontal="center" vertical="center" wrapText="1"/>
    </xf>
    <xf numFmtId="168" fontId="14" fillId="5" borderId="20" xfId="5" applyNumberFormat="1" applyFont="1" applyFill="1" applyBorder="1" applyAlignment="1">
      <alignment horizontal="center" vertical="center" wrapText="1"/>
    </xf>
    <xf numFmtId="168" fontId="14" fillId="5" borderId="11" xfId="5" applyNumberFormat="1" applyFont="1" applyFill="1" applyBorder="1" applyAlignment="1">
      <alignment horizontal="center" vertical="center" wrapText="1"/>
    </xf>
    <xf numFmtId="168" fontId="14" fillId="5" borderId="16" xfId="5" applyNumberFormat="1" applyFont="1" applyFill="1" applyBorder="1" applyAlignment="1">
      <alignment horizontal="center" vertical="center" wrapText="1"/>
    </xf>
    <xf numFmtId="168" fontId="14" fillId="5" borderId="4" xfId="5" applyNumberFormat="1" applyFont="1" applyFill="1" applyBorder="1" applyAlignment="1">
      <alignment horizontal="center" vertical="center" wrapText="1"/>
    </xf>
    <xf numFmtId="168" fontId="14" fillId="5" borderId="5" xfId="5" applyNumberFormat="1" applyFont="1" applyFill="1" applyBorder="1" applyAlignment="1">
      <alignment horizontal="center" vertical="center" wrapText="1"/>
    </xf>
    <xf numFmtId="168" fontId="14" fillId="5" borderId="3" xfId="5" applyNumberFormat="1" applyFont="1" applyFill="1" applyBorder="1" applyAlignment="1">
      <alignment horizontal="center" vertical="center" wrapText="1"/>
    </xf>
    <xf numFmtId="0" fontId="5" fillId="0" borderId="1" xfId="14" applyFont="1" applyBorder="1" applyAlignment="1">
      <alignment horizontal="left" vertical="center"/>
    </xf>
    <xf numFmtId="0" fontId="5" fillId="0" borderId="4" xfId="14" applyFont="1" applyBorder="1" applyAlignment="1">
      <alignment horizontal="left" vertical="center" wrapText="1"/>
    </xf>
    <xf numFmtId="0" fontId="5" fillId="0" borderId="5" xfId="14" applyFont="1" applyBorder="1" applyAlignment="1">
      <alignment horizontal="left" vertical="center" wrapText="1"/>
    </xf>
    <xf numFmtId="0" fontId="5" fillId="0" borderId="3" xfId="14" applyFont="1" applyBorder="1" applyAlignment="1">
      <alignment horizontal="left" vertical="center" wrapText="1"/>
    </xf>
    <xf numFmtId="1" fontId="22" fillId="0" borderId="18" xfId="6" applyNumberFormat="1" applyFont="1" applyFill="1" applyBorder="1" applyAlignment="1" applyProtection="1">
      <alignment horizontal="left" vertical="center" wrapText="1"/>
    </xf>
    <xf numFmtId="1" fontId="22" fillId="0" borderId="2" xfId="6" applyNumberFormat="1" applyFont="1" applyFill="1" applyBorder="1" applyAlignment="1" applyProtection="1">
      <alignment horizontal="left" vertical="center" wrapText="1"/>
    </xf>
    <xf numFmtId="0" fontId="13" fillId="16" borderId="1" xfId="14" applyFont="1" applyFill="1" applyBorder="1" applyAlignment="1">
      <alignment horizontal="center"/>
    </xf>
    <xf numFmtId="0" fontId="43" fillId="0" borderId="4" xfId="6" applyFont="1" applyFill="1" applyBorder="1" applyAlignment="1" applyProtection="1">
      <alignment horizontal="left" vertical="center" wrapText="1"/>
    </xf>
    <xf numFmtId="0" fontId="43" fillId="0" borderId="3" xfId="6" applyFont="1" applyFill="1" applyBorder="1" applyAlignment="1" applyProtection="1">
      <alignment horizontal="left" vertical="center" wrapText="1"/>
    </xf>
    <xf numFmtId="0" fontId="41" fillId="0" borderId="4" xfId="6" applyFont="1" applyFill="1" applyBorder="1" applyAlignment="1" applyProtection="1">
      <alignment horizontal="left" vertical="center" wrapText="1"/>
    </xf>
    <xf numFmtId="0" fontId="41" fillId="0" borderId="3" xfId="6" applyFont="1" applyFill="1" applyBorder="1" applyAlignment="1" applyProtection="1">
      <alignment horizontal="left" vertical="center" wrapText="1"/>
    </xf>
    <xf numFmtId="0" fontId="5" fillId="0" borderId="4" xfId="14" applyFont="1" applyBorder="1" applyAlignment="1">
      <alignment horizontal="left" vertical="center"/>
    </xf>
    <xf numFmtId="0" fontId="5" fillId="0" borderId="5" xfId="14" applyFont="1" applyBorder="1" applyAlignment="1">
      <alignment horizontal="left" vertical="center"/>
    </xf>
    <xf numFmtId="0" fontId="5" fillId="0" borderId="3" xfId="14" applyFont="1" applyBorder="1" applyAlignment="1">
      <alignment horizontal="left" vertical="center"/>
    </xf>
    <xf numFmtId="0" fontId="41" fillId="0" borderId="1" xfId="6" applyFont="1" applyFill="1" applyBorder="1" applyAlignment="1" applyProtection="1">
      <alignment horizontal="left" vertical="center"/>
    </xf>
    <xf numFmtId="0" fontId="14" fillId="0" borderId="4" xfId="14" applyFont="1" applyBorder="1" applyAlignment="1">
      <alignment horizontal="center"/>
    </xf>
    <xf numFmtId="0" fontId="14" fillId="0" borderId="3" xfId="14" applyFont="1" applyBorder="1" applyAlignment="1">
      <alignment horizontal="center"/>
    </xf>
    <xf numFmtId="0" fontId="18" fillId="0" borderId="1" xfId="6" applyFont="1" applyBorder="1" applyAlignment="1" applyProtection="1">
      <alignment horizontal="left" vertical="center" wrapText="1"/>
    </xf>
    <xf numFmtId="1" fontId="43" fillId="0" borderId="1" xfId="6" applyNumberFormat="1" applyFont="1" applyFill="1" applyBorder="1" applyAlignment="1" applyProtection="1">
      <alignment horizontal="left" vertical="center" wrapText="1"/>
    </xf>
    <xf numFmtId="0" fontId="13" fillId="16" borderId="1" xfId="14" applyFont="1" applyFill="1" applyBorder="1" applyAlignment="1">
      <alignment horizontal="center" vertical="center" wrapText="1"/>
    </xf>
    <xf numFmtId="0" fontId="13" fillId="16" borderId="1" xfId="23" applyFont="1" applyFill="1" applyBorder="1" applyAlignment="1">
      <alignment horizontal="center" vertical="center"/>
    </xf>
    <xf numFmtId="0" fontId="13" fillId="16" borderId="1" xfId="14" applyFont="1" applyFill="1" applyBorder="1" applyAlignment="1">
      <alignment horizontal="center" vertical="center"/>
    </xf>
    <xf numFmtId="0" fontId="0" fillId="5" borderId="4" xfId="0" applyFill="1" applyBorder="1" applyAlignment="1">
      <alignment horizontal="left" vertical="center" wrapText="1"/>
    </xf>
    <xf numFmtId="0" fontId="0" fillId="5" borderId="5" xfId="0" applyFill="1" applyBorder="1" applyAlignment="1">
      <alignment horizontal="left" vertical="center" wrapText="1"/>
    </xf>
    <xf numFmtId="0" fontId="0" fillId="5" borderId="3" xfId="0" applyFill="1" applyBorder="1" applyAlignment="1">
      <alignment horizontal="left" vertical="center" wrapText="1"/>
    </xf>
    <xf numFmtId="0" fontId="0" fillId="0" borderId="1" xfId="0" applyBorder="1" applyAlignment="1">
      <alignment horizontal="center"/>
    </xf>
    <xf numFmtId="0" fontId="13" fillId="0" borderId="1" xfId="0" applyFont="1" applyBorder="1" applyAlignment="1">
      <alignment horizontal="center" vertical="center"/>
    </xf>
    <xf numFmtId="0" fontId="13" fillId="2" borderId="42" xfId="0" applyFont="1" applyFill="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3" xfId="0" applyFont="1" applyBorder="1" applyAlignment="1">
      <alignment horizontal="center" vertical="center"/>
    </xf>
    <xf numFmtId="0" fontId="13" fillId="2" borderId="47" xfId="0" applyFont="1" applyFill="1" applyBorder="1" applyAlignment="1">
      <alignment horizontal="center" vertical="center"/>
    </xf>
    <xf numFmtId="0" fontId="13" fillId="0" borderId="45" xfId="0" applyFont="1" applyBorder="1" applyAlignment="1">
      <alignment horizontal="center"/>
    </xf>
    <xf numFmtId="0" fontId="13" fillId="0" borderId="44" xfId="0" applyFont="1" applyBorder="1" applyAlignment="1">
      <alignment horizontal="center"/>
    </xf>
    <xf numFmtId="0" fontId="13" fillId="0" borderId="56" xfId="0" applyFont="1" applyBorder="1" applyAlignment="1">
      <alignment horizontal="center"/>
    </xf>
    <xf numFmtId="169" fontId="0" fillId="5" borderId="6" xfId="0" applyNumberFormat="1" applyFill="1" applyBorder="1" applyAlignment="1" applyProtection="1">
      <alignment horizontal="center" vertical="center"/>
      <protection locked="0"/>
    </xf>
    <xf numFmtId="169" fontId="0" fillId="5" borderId="51" xfId="0" applyNumberFormat="1" applyFill="1" applyBorder="1" applyAlignment="1" applyProtection="1">
      <alignment horizontal="center" vertical="center"/>
      <protection locked="0"/>
    </xf>
    <xf numFmtId="169" fontId="0" fillId="5" borderId="1" xfId="0" applyNumberFormat="1" applyFill="1" applyBorder="1" applyAlignment="1" applyProtection="1">
      <alignment horizontal="center" vertical="center"/>
      <protection locked="0"/>
    </xf>
    <xf numFmtId="169" fontId="0" fillId="5" borderId="49" xfId="0" applyNumberFormat="1" applyFill="1" applyBorder="1" applyAlignment="1" applyProtection="1">
      <alignment horizontal="center" vertical="center"/>
      <protection locked="0"/>
    </xf>
    <xf numFmtId="0" fontId="13" fillId="2" borderId="46" xfId="0" applyFont="1" applyFill="1" applyBorder="1" applyAlignment="1">
      <alignment horizontal="center" vertical="center"/>
    </xf>
    <xf numFmtId="0" fontId="13" fillId="0" borderId="41" xfId="0" applyFont="1" applyBorder="1" applyAlignment="1">
      <alignment horizontal="center" vertical="center" textRotation="90" wrapText="1"/>
    </xf>
    <xf numFmtId="0" fontId="13" fillId="0" borderId="43" xfId="0" applyFont="1" applyBorder="1" applyAlignment="1">
      <alignment horizontal="center" vertical="center" textRotation="90" wrapText="1"/>
    </xf>
    <xf numFmtId="0" fontId="13" fillId="0" borderId="10" xfId="0" applyFont="1" applyBorder="1" applyAlignment="1">
      <alignment horizontal="center" vertical="center" textRotation="90" wrapText="1"/>
    </xf>
    <xf numFmtId="0" fontId="13" fillId="3" borderId="37" xfId="0" applyFont="1" applyFill="1" applyBorder="1" applyAlignment="1">
      <alignment horizontal="center" vertical="center" textRotation="90" wrapText="1"/>
    </xf>
    <xf numFmtId="0" fontId="13" fillId="3" borderId="13" xfId="0" applyFont="1" applyFill="1" applyBorder="1" applyAlignment="1">
      <alignment horizontal="center" vertical="center" textRotation="90" wrapText="1"/>
    </xf>
    <xf numFmtId="0" fontId="13" fillId="3" borderId="14" xfId="0" applyFont="1" applyFill="1" applyBorder="1" applyAlignment="1">
      <alignment horizontal="center" vertical="center" textRotation="90" wrapText="1"/>
    </xf>
    <xf numFmtId="3" fontId="13" fillId="0" borderId="6" xfId="0" applyNumberFormat="1" applyFont="1" applyBorder="1" applyAlignment="1">
      <alignment horizontal="center"/>
    </xf>
    <xf numFmtId="0" fontId="13" fillId="0" borderId="41" xfId="0" applyFont="1" applyBorder="1" applyAlignment="1">
      <alignment horizontal="center" vertical="center" textRotation="90"/>
    </xf>
    <xf numFmtId="0" fontId="13" fillId="0" borderId="43" xfId="0" applyFont="1" applyBorder="1" applyAlignment="1">
      <alignment horizontal="center" vertical="center" textRotation="90"/>
    </xf>
    <xf numFmtId="0" fontId="13" fillId="0" borderId="10" xfId="0" applyFont="1" applyBorder="1" applyAlignment="1">
      <alignment horizontal="center" vertical="center" textRotation="90"/>
    </xf>
    <xf numFmtId="0" fontId="13" fillId="3" borderId="37"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3" fillId="3" borderId="43" xfId="0" applyFont="1" applyFill="1" applyBorder="1" applyAlignment="1">
      <alignment horizontal="center" vertical="center" textRotation="90" wrapText="1"/>
    </xf>
    <xf numFmtId="0" fontId="13" fillId="3" borderId="10" xfId="0" applyFont="1" applyFill="1" applyBorder="1" applyAlignment="1">
      <alignment horizontal="center" vertical="center" textRotation="90" wrapText="1"/>
    </xf>
    <xf numFmtId="169" fontId="0" fillId="5" borderId="42" xfId="0" applyNumberFormat="1" applyFill="1" applyBorder="1" applyAlignment="1" applyProtection="1">
      <alignment horizontal="center" vertical="center"/>
      <protection locked="0"/>
    </xf>
    <xf numFmtId="169" fontId="0" fillId="5" borderId="47" xfId="0" applyNumberFormat="1" applyFill="1" applyBorder="1" applyAlignment="1" applyProtection="1">
      <alignment horizontal="center" vertical="center"/>
      <protection locked="0"/>
    </xf>
    <xf numFmtId="0" fontId="51" fillId="21" borderId="38" xfId="0" applyFont="1" applyFill="1" applyBorder="1" applyAlignment="1">
      <alignment horizontal="center"/>
    </xf>
    <xf numFmtId="0" fontId="51" fillId="21" borderId="7" xfId="0" applyFont="1" applyFill="1" applyBorder="1" applyAlignment="1">
      <alignment horizontal="center"/>
    </xf>
    <xf numFmtId="0" fontId="51" fillId="21" borderId="52" xfId="0" applyFont="1" applyFill="1" applyBorder="1" applyAlignment="1">
      <alignment horizontal="center"/>
    </xf>
    <xf numFmtId="0" fontId="13" fillId="0" borderId="19" xfId="0" applyFont="1" applyBorder="1" applyAlignment="1">
      <alignment horizontal="center" wrapText="1"/>
    </xf>
    <xf numFmtId="0" fontId="13" fillId="0" borderId="0" xfId="0" applyFont="1" applyAlignment="1">
      <alignment horizontal="center" wrapText="1"/>
    </xf>
    <xf numFmtId="0" fontId="13" fillId="0" borderId="8" xfId="0" applyFont="1" applyBorder="1" applyAlignment="1">
      <alignment horizontal="center" wrapText="1"/>
    </xf>
    <xf numFmtId="0" fontId="13" fillId="0" borderId="20" xfId="0" applyFont="1" applyBorder="1" applyAlignment="1">
      <alignment horizontal="center" wrapText="1"/>
    </xf>
    <xf numFmtId="0" fontId="13" fillId="0" borderId="11" xfId="0" applyFont="1" applyBorder="1" applyAlignment="1">
      <alignment horizontal="center" wrapText="1"/>
    </xf>
    <xf numFmtId="0" fontId="13" fillId="0" borderId="16" xfId="0" applyFont="1" applyBorder="1" applyAlignment="1">
      <alignment horizontal="center" wrapText="1"/>
    </xf>
    <xf numFmtId="0" fontId="13" fillId="0" borderId="19" xfId="0" applyFont="1" applyBorder="1" applyAlignment="1">
      <alignment horizontal="center" vertical="top" wrapText="1"/>
    </xf>
    <xf numFmtId="0" fontId="13" fillId="0" borderId="0" xfId="0" applyFont="1" applyAlignment="1">
      <alignment horizontal="center" vertical="top" wrapText="1"/>
    </xf>
    <xf numFmtId="0" fontId="13" fillId="0" borderId="8" xfId="0" applyFont="1" applyBorder="1" applyAlignment="1">
      <alignment horizontal="center" vertical="top" wrapText="1"/>
    </xf>
    <xf numFmtId="0" fontId="13" fillId="0" borderId="20" xfId="0" applyFont="1" applyBorder="1" applyAlignment="1">
      <alignment horizontal="center" vertical="top" wrapText="1"/>
    </xf>
    <xf numFmtId="0" fontId="13" fillId="0" borderId="11" xfId="0" applyFont="1" applyBorder="1" applyAlignment="1">
      <alignment horizontal="center" vertical="top" wrapText="1"/>
    </xf>
    <xf numFmtId="0" fontId="13" fillId="0" borderId="16" xfId="0" applyFont="1" applyBorder="1" applyAlignment="1">
      <alignment horizontal="center" vertical="top" wrapText="1"/>
    </xf>
    <xf numFmtId="169" fontId="0" fillId="5" borderId="18" xfId="0" applyNumberFormat="1" applyFill="1" applyBorder="1" applyAlignment="1" applyProtection="1">
      <alignment horizontal="center" vertical="center" wrapText="1"/>
      <protection locked="0"/>
    </xf>
    <xf numFmtId="169" fontId="0" fillId="5" borderId="15" xfId="0" applyNumberFormat="1" applyFill="1" applyBorder="1" applyAlignment="1" applyProtection="1">
      <alignment horizontal="center" vertical="center" wrapText="1"/>
      <protection locked="0"/>
    </xf>
    <xf numFmtId="169" fontId="0" fillId="5" borderId="2" xfId="0" applyNumberFormat="1" applyFill="1" applyBorder="1" applyAlignment="1" applyProtection="1">
      <alignment horizontal="center" vertical="center" wrapText="1"/>
      <protection locked="0"/>
    </xf>
    <xf numFmtId="169" fontId="0" fillId="5" borderId="19" xfId="0" applyNumberFormat="1" applyFill="1" applyBorder="1" applyAlignment="1" applyProtection="1">
      <alignment horizontal="center" vertical="center" wrapText="1"/>
      <protection locked="0"/>
    </xf>
    <xf numFmtId="169" fontId="0" fillId="5" borderId="0" xfId="0" applyNumberFormat="1" applyFill="1" applyAlignment="1" applyProtection="1">
      <alignment horizontal="center" vertical="center" wrapText="1"/>
      <protection locked="0"/>
    </xf>
    <xf numFmtId="169" fontId="0" fillId="5" borderId="8" xfId="0" applyNumberFormat="1" applyFill="1" applyBorder="1" applyAlignment="1" applyProtection="1">
      <alignment horizontal="center" vertical="center" wrapText="1"/>
      <protection locked="0"/>
    </xf>
    <xf numFmtId="169" fontId="0" fillId="5" borderId="20" xfId="0" applyNumberFormat="1" applyFill="1" applyBorder="1" applyAlignment="1" applyProtection="1">
      <alignment horizontal="center" vertical="center" wrapText="1"/>
      <protection locked="0"/>
    </xf>
    <xf numFmtId="169" fontId="0" fillId="5" borderId="11" xfId="0" applyNumberFormat="1" applyFill="1" applyBorder="1" applyAlignment="1" applyProtection="1">
      <alignment horizontal="center" vertical="center" wrapText="1"/>
      <protection locked="0"/>
    </xf>
    <xf numFmtId="169" fontId="0" fillId="5" borderId="16" xfId="0" applyNumberFormat="1" applyFill="1" applyBorder="1" applyAlignment="1" applyProtection="1">
      <alignment horizontal="center" vertical="center" wrapText="1"/>
      <protection locked="0"/>
    </xf>
    <xf numFmtId="0" fontId="13" fillId="0" borderId="4" xfId="0" applyFont="1" applyBorder="1" applyAlignment="1">
      <alignment horizontal="center" wrapText="1"/>
    </xf>
    <xf numFmtId="0" fontId="13" fillId="0" borderId="5" xfId="0" applyFont="1" applyBorder="1" applyAlignment="1">
      <alignment horizontal="center" wrapText="1"/>
    </xf>
    <xf numFmtId="0" fontId="13" fillId="0" borderId="3" xfId="0" applyFont="1" applyBorder="1" applyAlignment="1">
      <alignment horizontal="center" wrapText="1"/>
    </xf>
    <xf numFmtId="169" fontId="0" fillId="5" borderId="15" xfId="0" applyNumberFormat="1" applyFill="1" applyBorder="1" applyAlignment="1" applyProtection="1">
      <alignment horizontal="center" vertical="center"/>
      <protection locked="0"/>
    </xf>
    <xf numFmtId="169" fontId="0" fillId="5" borderId="2" xfId="0" applyNumberFormat="1" applyFill="1" applyBorder="1" applyAlignment="1" applyProtection="1">
      <alignment horizontal="center" vertical="center"/>
      <protection locked="0"/>
    </xf>
    <xf numFmtId="169" fontId="0" fillId="5" borderId="19" xfId="0" applyNumberFormat="1" applyFill="1" applyBorder="1" applyAlignment="1" applyProtection="1">
      <alignment horizontal="center" vertical="center"/>
      <protection locked="0"/>
    </xf>
    <xf numFmtId="169" fontId="0" fillId="5" borderId="0" xfId="0" applyNumberFormat="1" applyFill="1" applyAlignment="1" applyProtection="1">
      <alignment horizontal="center" vertical="center"/>
      <protection locked="0"/>
    </xf>
    <xf numFmtId="169" fontId="0" fillId="5" borderId="8" xfId="0" applyNumberFormat="1" applyFill="1" applyBorder="1" applyAlignment="1" applyProtection="1">
      <alignment horizontal="center" vertical="center"/>
      <protection locked="0"/>
    </xf>
    <xf numFmtId="169" fontId="0" fillId="5" borderId="20" xfId="0" applyNumberFormat="1" applyFill="1" applyBorder="1" applyAlignment="1" applyProtection="1">
      <alignment horizontal="center" vertical="center"/>
      <protection locked="0"/>
    </xf>
    <xf numFmtId="169" fontId="0" fillId="5" borderId="11" xfId="0" applyNumberFormat="1" applyFill="1" applyBorder="1" applyAlignment="1" applyProtection="1">
      <alignment horizontal="center" vertical="center"/>
      <protection locked="0"/>
    </xf>
    <xf numFmtId="169" fontId="0" fillId="5" borderId="16" xfId="0" applyNumberFormat="1" applyFill="1" applyBorder="1" applyAlignment="1" applyProtection="1">
      <alignment horizontal="center" vertical="center"/>
      <protection locked="0"/>
    </xf>
    <xf numFmtId="0" fontId="0" fillId="0" borderId="0" xfId="0" applyAlignment="1">
      <alignment horizontal="center" wrapText="1"/>
    </xf>
    <xf numFmtId="0" fontId="13" fillId="0" borderId="1" xfId="0" applyFont="1" applyBorder="1" applyAlignment="1">
      <alignment horizontal="center"/>
    </xf>
    <xf numFmtId="169" fontId="0" fillId="5" borderId="58" xfId="0" applyNumberFormat="1" applyFill="1" applyBorder="1" applyAlignment="1" applyProtection="1">
      <alignment horizontal="center" vertical="center" wrapText="1"/>
      <protection locked="0"/>
    </xf>
    <xf numFmtId="169" fontId="0" fillId="5" borderId="21" xfId="0" applyNumberFormat="1" applyFill="1" applyBorder="1" applyAlignment="1" applyProtection="1">
      <alignment horizontal="center" vertical="center" wrapText="1"/>
      <protection locked="0"/>
    </xf>
    <xf numFmtId="169" fontId="0" fillId="5" borderId="32" xfId="0" applyNumberFormat="1" applyFill="1" applyBorder="1" applyAlignment="1" applyProtection="1">
      <alignment horizontal="center" vertical="center" wrapText="1"/>
      <protection locked="0"/>
    </xf>
    <xf numFmtId="169" fontId="0" fillId="5" borderId="33" xfId="0" applyNumberFormat="1" applyFill="1" applyBorder="1" applyAlignment="1" applyProtection="1">
      <alignment horizontal="center" vertical="center" wrapText="1"/>
      <protection locked="0"/>
    </xf>
    <xf numFmtId="169" fontId="0" fillId="5" borderId="59" xfId="0" applyNumberFormat="1" applyFill="1" applyBorder="1" applyAlignment="1" applyProtection="1">
      <alignment horizontal="center" vertical="center" wrapText="1"/>
      <protection locked="0"/>
    </xf>
    <xf numFmtId="0" fontId="13" fillId="2" borderId="37" xfId="0" applyFont="1" applyFill="1" applyBorder="1" applyAlignment="1">
      <alignment horizontal="center" vertical="center" textRotation="90" wrapText="1"/>
    </xf>
    <xf numFmtId="0" fontId="13" fillId="2" borderId="13" xfId="0" applyFont="1" applyFill="1" applyBorder="1" applyAlignment="1">
      <alignment horizontal="center" vertical="center" textRotation="90" wrapText="1"/>
    </xf>
    <xf numFmtId="0" fontId="13" fillId="2" borderId="14" xfId="0" applyFont="1" applyFill="1" applyBorder="1" applyAlignment="1">
      <alignment horizontal="center" vertical="center" textRotation="90" wrapText="1"/>
    </xf>
    <xf numFmtId="169" fontId="0" fillId="5" borderId="18" xfId="0" applyNumberFormat="1" applyFill="1" applyBorder="1" applyAlignment="1" applyProtection="1">
      <alignment horizontal="center" vertical="center"/>
      <protection locked="0"/>
    </xf>
  </cellXfs>
  <cellStyles count="56">
    <cellStyle name="%" xfId="11" xr:uid="{00000000-0005-0000-0000-000000000000}"/>
    <cellStyle name="% 100" xfId="5" xr:uid="{00000000-0005-0000-0000-000001000000}"/>
    <cellStyle name="% 2" xfId="17" xr:uid="{78942FE7-619F-48DB-AA3F-D78F4E866005}"/>
    <cellStyle name="=C:\WINNT\SYSTEM32\COMMAND.COM 2 2 2" xfId="15" xr:uid="{00000000-0005-0000-0000-000002000000}"/>
    <cellStyle name="=C:\WINNT\SYSTEM32\COMMAND.COM 6" xfId="7" xr:uid="{00000000-0005-0000-0000-000003000000}"/>
    <cellStyle name="Calculation" xfId="22" builtinId="22"/>
    <cellStyle name="Comma 10" xfId="8" xr:uid="{00000000-0005-0000-0000-000004000000}"/>
    <cellStyle name="Comma 2" xfId="3" xr:uid="{00000000-0005-0000-0000-000005000000}"/>
    <cellStyle name="Comma 2 2" xfId="20" xr:uid="{48581B7D-9CAA-4A59-9DA3-CBC98C64C215}"/>
    <cellStyle name="Comma 2 2 2" xfId="46" xr:uid="{6338B02F-3737-4D67-ADE6-A7F95E76F686}"/>
    <cellStyle name="Comma 2 3" xfId="41" xr:uid="{8F08B599-9080-4D0F-873F-12344BB97C21}"/>
    <cellStyle name="Comma 3" xfId="43" xr:uid="{238ABE80-E8E8-4234-9321-833EC61F7A70}"/>
    <cellStyle name="Currency 2" xfId="4" xr:uid="{00000000-0005-0000-0000-000006000000}"/>
    <cellStyle name="Currency 2 2" xfId="21" xr:uid="{0EEF1AA9-F31C-4DA3-AA1C-623F9133D6EB}"/>
    <cellStyle name="Currency 2 2 2" xfId="47" xr:uid="{E8EBCBCE-9AA6-4FFC-AA7B-E8F7EDEC7A7C}"/>
    <cellStyle name="Currency 2 3" xfId="24" xr:uid="{4337EDB6-CBD7-4301-BAD2-45A03F8FFBB3}"/>
    <cellStyle name="Currency 2 3 2" xfId="49" xr:uid="{5F0F13E9-5655-4B64-9B75-53DFA4D601FB}"/>
    <cellStyle name="Currency 2 4" xfId="42" xr:uid="{FD73D6D2-D486-4C72-9517-6FC8B0386B76}"/>
    <cellStyle name="Hyperlink" xfId="6" builtinId="8"/>
    <cellStyle name="Hyperlink 2" xfId="29" xr:uid="{5178AF1C-DE68-4FC5-88DD-0E4AC52C771D}"/>
    <cellStyle name="Hyperlink 3" xfId="50" xr:uid="{93569B2A-E14D-40CD-9C2D-A607AB142E23}"/>
    <cellStyle name="Level 2" xfId="25" xr:uid="{159879BC-DD09-4992-9502-68C182E877BC}"/>
    <cellStyle name="Normal" xfId="0" builtinId="0"/>
    <cellStyle name="Normal 10 10" xfId="31" xr:uid="{CECFC066-61DF-4098-9FC7-E38B7FB24710}"/>
    <cellStyle name="Normal 10 10 2" xfId="51" xr:uid="{F52AD7CF-106C-493A-8042-47C52EE104D1}"/>
    <cellStyle name="Normal 10 2 2 2" xfId="16" xr:uid="{EB22FE60-3974-4A94-BE5E-349B62C1F400}"/>
    <cellStyle name="Normal 11 28 2" xfId="10" xr:uid="{00000000-0005-0000-0000-000009000000}"/>
    <cellStyle name="Normal 11 28 2 2 2" xfId="14" xr:uid="{00000000-0005-0000-0000-00000A000000}"/>
    <cellStyle name="Normal 11 28 2 2 2 2" xfId="27" xr:uid="{BEAD65BD-9D79-4A4E-B9AE-43F14B20F925}"/>
    <cellStyle name="Normal 14" xfId="32" xr:uid="{C5B88B82-4726-4BD7-9AA9-2D6E0ED2948B}"/>
    <cellStyle name="Normal 14 2_List of table gaps" xfId="12" xr:uid="{00000000-0005-0000-0000-00000B000000}"/>
    <cellStyle name="Normal 2" xfId="1" xr:uid="{00000000-0005-0000-0000-00000C000000}"/>
    <cellStyle name="Normal 2 2" xfId="18" xr:uid="{C9BCE489-8D7E-4307-91F9-48312DFB7371}"/>
    <cellStyle name="Normal 2 2 2" xfId="23" xr:uid="{90D6DF10-47D5-494C-AC62-D65BDF8E41D3}"/>
    <cellStyle name="Normal 2 2 2 2" xfId="48" xr:uid="{4EE85CB7-E817-4420-84A0-E64D5B1EE42C}"/>
    <cellStyle name="Normal 2 2 3" xfId="44" xr:uid="{0003FF7C-3618-4FF4-8B92-AAFA7E9C0642}"/>
    <cellStyle name="Normal 2 3" xfId="39" xr:uid="{9CC4A557-F24F-492B-BAF1-08F1BC3B868D}"/>
    <cellStyle name="Normal 2 3 10 4" xfId="38" xr:uid="{4F4DB750-E4B7-4A70-A6D6-72E232E0EE44}"/>
    <cellStyle name="Normal 228" xfId="33" xr:uid="{83E602C7-3B8B-40C0-9F08-259F40E36540}"/>
    <cellStyle name="Normal 228 2" xfId="52" xr:uid="{FCF950D6-9A76-424C-A9EE-7C2F04579F54}"/>
    <cellStyle name="Normal 232" xfId="34" xr:uid="{9F05C433-66D2-4CC9-8C85-CF1FE762C5D8}"/>
    <cellStyle name="Normal 232 2" xfId="53" xr:uid="{D301CDEA-2004-44C1-BD5E-5A742749CD08}"/>
    <cellStyle name="Normal 233" xfId="35" xr:uid="{AEFB5264-9817-44AF-B195-2F52341710F4}"/>
    <cellStyle name="Normal 233 2" xfId="54" xr:uid="{B5B84A86-D950-4055-8A2E-03BD11261304}"/>
    <cellStyle name="Normal 3" xfId="28" xr:uid="{BA35DF3C-3E5F-4629-8643-DCF723FAF017}"/>
    <cellStyle name="Normal 98" xfId="36" xr:uid="{8CC386FD-3CEA-4396-A67A-39DE6C7CFC7B}"/>
    <cellStyle name="Normal 98 2" xfId="55" xr:uid="{B135C3BB-6B05-4A49-9124-8C7F93929BA4}"/>
    <cellStyle name="Percent" xfId="9" builtinId="5"/>
    <cellStyle name="Percent 2" xfId="2" xr:uid="{00000000-0005-0000-0000-00000E000000}"/>
    <cellStyle name="Percent 2 2" xfId="19" xr:uid="{47D720D4-4204-4BF5-AABF-D67E791E1301}"/>
    <cellStyle name="Percent 2 2 2" xfId="45" xr:uid="{F1F323BA-906A-4A83-9FA9-40884778F391}"/>
    <cellStyle name="Percent 2 3" xfId="26" xr:uid="{9AE7B663-DCFE-430D-9312-70609CAD0D17}"/>
    <cellStyle name="Percent 2 4" xfId="30" xr:uid="{70A8A3B3-F236-4892-A4E5-4E76201FF67D}"/>
    <cellStyle name="Percent 2 5" xfId="40" xr:uid="{7A1A644C-3747-413B-B5B7-8CEAA854CC61}"/>
    <cellStyle name="Style 1" xfId="13" xr:uid="{00000000-0005-0000-0000-00000F000000}"/>
    <cellStyle name="Tmpl_ModelData" xfId="37" xr:uid="{63FDA31C-A364-4B21-BDDD-6B0B592D4F2A}"/>
  </cellStyles>
  <dxfs count="2">
    <dxf>
      <font>
        <color theme="0" tint="-0.24994659260841701"/>
      </font>
    </dxf>
    <dxf>
      <fill>
        <patternFill>
          <bgColor theme="1" tint="0.499984740745262"/>
        </patternFill>
      </fill>
    </dxf>
  </dxfs>
  <tableStyles count="1" defaultTableStyle="TableStyleMedium2" defaultPivotStyle="PivotStyleLight16">
    <tableStyle name="Invisible" pivot="0" table="0" count="0" xr9:uid="{367D33BF-E5B5-405F-9188-829446A3B4E7}"/>
  </tableStyles>
  <colors>
    <mruColors>
      <color rgb="FFFFFFCC"/>
      <color rgb="FFFFCCCC"/>
      <color rgb="FFFF9999"/>
      <color rgb="FF756C47"/>
      <color rgb="FFD6DC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1.xml"/><Relationship Id="rId40"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20086</xdr:colOff>
      <xdr:row>4</xdr:row>
      <xdr:rowOff>90710</xdr:rowOff>
    </xdr:to>
    <xdr:pic>
      <xdr:nvPicPr>
        <xdr:cNvPr id="2" name="Picture 1" descr="Ofgem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915686" cy="7193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669738</xdr:colOff>
      <xdr:row>1</xdr:row>
      <xdr:rowOff>2184</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836194" cy="71655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Katy Collister" id="{DCFA93BE-4C6E-42E9-B851-9CDE97ED85D9}" userId="S::kcollister@northerngas.co.uk::e49bcef7-75cc-49b9-9788-5bca18e9313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55" dT="2024-10-17T10:59:26.74" personId="{DCFA93BE-4C6E-42E9-B851-9CDE97ED85D9}" id="{05A45839-301D-4B74-AAE8-7F77DA03DD2F}">
    <text>Skid unit replacements not modelled in C55</text>
  </threadedComment>
</ThreadedComments>
</file>

<file path=xl/threadedComments/threadedComment2.xml><?xml version="1.0" encoding="utf-8"?>
<ThreadedComments xmlns="http://schemas.microsoft.com/office/spreadsheetml/2018/threadedcomments" xmlns:x="http://schemas.openxmlformats.org/spreadsheetml/2006/main">
  <threadedComment ref="C55" dT="2024-10-17T10:59:26.74" personId="{DCFA93BE-4C6E-42E9-B851-9CDE97ED85D9}" id="{E3137076-2087-446F-B82E-FDCBC0D99079}">
    <text>Skid unit replacements not modelled in C55</text>
  </threadedComment>
</ThreadedComments>
</file>

<file path=xl/threadedComments/threadedComment3.xml><?xml version="1.0" encoding="utf-8"?>
<ThreadedComments xmlns="http://schemas.microsoft.com/office/spreadsheetml/2018/threadedcomments" xmlns:x="http://schemas.openxmlformats.org/spreadsheetml/2006/main">
  <threadedComment ref="C55" dT="2024-10-17T10:59:26.74" personId="{DCFA93BE-4C6E-42E9-B851-9CDE97ED85D9}" id="{24FE5665-1549-4E5C-973F-74D2785158F2}">
    <text>Skid unit replacements not modelled in C55</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 Id="rId4" Type="http://schemas.microsoft.com/office/2017/10/relationships/threadedComment" Target="../threadedComments/threadedComment2.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 Id="rId4" Type="http://schemas.microsoft.com/office/2017/10/relationships/threadedComment" Target="../threadedComments/threadedComment3.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file:///C:\Cross%20Sector\02.%20Workstreams\Business%20Plan%20Guidance\InnesD\AppData\Local\Microsoft\Windows\INetCache\Content.Outlook\0YOZAF2Z\CBA%20Inputs%20and%20Sources.xlsx" TargetMode="External"/><Relationship Id="rId13" Type="http://schemas.openxmlformats.org/officeDocument/2006/relationships/hyperlink" Target="https://press.hse.gov.uk/2023/07/06/work-related-fatality-figures-published/" TargetMode="External"/><Relationship Id="rId18" Type="http://schemas.openxmlformats.org/officeDocument/2006/relationships/hyperlink" Target="https://assets.publishing.service.gov.uk/media/6567994fcc1ec5000d8eef17/data-tables-1-19.xlsx" TargetMode="External"/><Relationship Id="rId3" Type="http://schemas.openxmlformats.org/officeDocument/2006/relationships/hyperlink" Target="https://assets.publishing.service.gov.uk/media/647f50dd103ca60013039a8a/2023-ghg-cf-methodology-paper.pdf" TargetMode="External"/><Relationship Id="rId7" Type="http://schemas.openxmlformats.org/officeDocument/2006/relationships/hyperlink" Target="file:///C:\Cross%20Sector\02.%20Workstreams\Business%20Plan%20Guidance\InnesD\AppData\Local\Microsoft\Windows\INetCache\Content.Outlook\0YOZAF2Z\CBA%20Inputs%20and%20Sources.xlsx" TargetMode="External"/><Relationship Id="rId12" Type="http://schemas.openxmlformats.org/officeDocument/2006/relationships/hyperlink" Target="https://www.hse.gov.uk/statistics/assets/docs/costs_tables.xlsx" TargetMode="External"/><Relationship Id="rId17" Type="http://schemas.openxmlformats.org/officeDocument/2006/relationships/hyperlink" Target="https://assets.publishing.service.gov.uk/media/6567994fcc1ec5000d8eef17/data-tables-1-19.xlsx" TargetMode="External"/><Relationship Id="rId2" Type="http://schemas.openxmlformats.org/officeDocument/2006/relationships/hyperlink" Target="https://assets.publishing.service.gov.uk/media/6567994fcc1ec5000d8eef17/data-tables-1-19.xlsx" TargetMode="External"/><Relationship Id="rId16" Type="http://schemas.openxmlformats.org/officeDocument/2006/relationships/hyperlink" Target="https://www.hse.gov.uk/statistics/assets/docs/lfsinjsum.xlsx" TargetMode="External"/><Relationship Id="rId20" Type="http://schemas.openxmlformats.org/officeDocument/2006/relationships/hyperlink" Target="https://www.ofgem.gov.uk/sites/default/files/docs/2021/04/dno_common_network_asset_indices_methodology_v2.1_final_01-04-2021.pdf" TargetMode="External"/><Relationship Id="rId1" Type="http://schemas.openxmlformats.org/officeDocument/2006/relationships/hyperlink" Target="https://www.ofgem.gov.uk/sites/default/files/2023-10/ED2%20PCFM%20V3%20%28published%2016%20October%202023%291697123823926.xlsx" TargetMode="External"/><Relationship Id="rId6"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1" Type="http://schemas.openxmlformats.org/officeDocument/2006/relationships/hyperlink" Target="http://www.hse.gov.uk/economics/eauappraisal.htm" TargetMode="External"/><Relationship Id="rId5" Type="http://schemas.openxmlformats.org/officeDocument/2006/relationships/hyperlink" Target="file:///C:\Cross%20Sector\02.%20Workstreams\Business%20Plan%20Guidance\InnesD\AppData\Local\Microsoft\Windows\INetCache\Content.Outlook\0YOZAF2Z\CBA%20Inputs%20and%20Sources.xlsx" TargetMode="External"/><Relationship Id="rId15" Type="http://schemas.openxmlformats.org/officeDocument/2006/relationships/hyperlink" Target="https://www.hse.gov.uk/statistics/assets/docs/costs_tables.xlsx" TargetMode="External"/><Relationship Id="rId10"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9" Type="http://schemas.openxmlformats.org/officeDocument/2006/relationships/hyperlink" Target="https://ghgprotocol.org/sites/default/files/Global-Warming-Potential-Values%20%28Feb%2016%202016%29_0.pdf" TargetMode="External"/><Relationship Id="rId4" Type="http://schemas.openxmlformats.org/officeDocument/2006/relationships/hyperlink" Target="https://assets.publishing.service.gov.uk/media/647f50dd103ca60013039a8a/2023-ghg-cf-methodology-paper.pdf" TargetMode="External"/><Relationship Id="rId9" Type="http://schemas.openxmlformats.org/officeDocument/2006/relationships/hyperlink" Target="file:///C:\Cross%20Sector\02.%20Workstreams\Business%20Plan%20Guidance\InnesD\AppData\Local\Microsoft\Windows\INetCache\Content.Outlook\0YOZAF2Z\CBA%20Inputs%20and%20Sources.xlsx" TargetMode="External"/><Relationship Id="rId14" Type="http://schemas.openxmlformats.org/officeDocument/2006/relationships/hyperlink" Target="http://www.hse.gov.uk/economics/eauappraisal.ht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249977111117893"/>
  </sheetPr>
  <dimension ref="A6:J25"/>
  <sheetViews>
    <sheetView zoomScale="85" zoomScaleNormal="85" workbookViewId="0">
      <selection activeCell="D26" sqref="D26"/>
    </sheetView>
  </sheetViews>
  <sheetFormatPr defaultColWidth="9" defaultRowHeight="13.5"/>
  <cols>
    <col min="1" max="16384" width="9" style="41"/>
  </cols>
  <sheetData>
    <row r="6" spans="1:10" ht="14" thickBot="1"/>
    <row r="7" spans="1:10" ht="14" thickTop="1">
      <c r="A7" s="332" t="s">
        <v>0</v>
      </c>
      <c r="B7" s="332"/>
      <c r="C7" s="332"/>
      <c r="D7" s="332"/>
      <c r="E7" s="332"/>
      <c r="F7" s="332"/>
      <c r="G7" s="332"/>
      <c r="H7" s="332"/>
      <c r="I7" s="332"/>
      <c r="J7" s="332"/>
    </row>
    <row r="8" spans="1:10">
      <c r="A8" s="333"/>
      <c r="B8" s="333"/>
      <c r="C8" s="333"/>
      <c r="D8" s="333"/>
      <c r="E8" s="333"/>
      <c r="F8" s="333"/>
      <c r="G8" s="333"/>
      <c r="H8" s="333"/>
      <c r="I8" s="333"/>
      <c r="J8" s="333"/>
    </row>
    <row r="9" spans="1:10">
      <c r="A9" s="334"/>
      <c r="B9" s="334"/>
      <c r="C9" s="334"/>
      <c r="D9" s="334"/>
      <c r="E9" s="334"/>
      <c r="F9" s="334"/>
      <c r="G9" s="334"/>
      <c r="H9" s="334"/>
      <c r="I9" s="334"/>
      <c r="J9" s="334"/>
    </row>
    <row r="10" spans="1:10">
      <c r="A10" s="335" t="s">
        <v>1</v>
      </c>
      <c r="B10" s="336"/>
      <c r="C10" s="338"/>
      <c r="D10" s="339"/>
      <c r="E10" s="341" t="s">
        <v>2</v>
      </c>
      <c r="F10" s="341"/>
      <c r="G10" s="343"/>
      <c r="H10" s="343"/>
      <c r="I10" s="343"/>
      <c r="J10" s="343"/>
    </row>
    <row r="11" spans="1:10">
      <c r="A11" s="337"/>
      <c r="B11" s="337"/>
      <c r="C11" s="340"/>
      <c r="D11" s="340"/>
      <c r="E11" s="342"/>
      <c r="F11" s="342"/>
      <c r="G11" s="330"/>
      <c r="H11" s="330"/>
      <c r="I11" s="330"/>
      <c r="J11" s="330"/>
    </row>
    <row r="12" spans="1:10">
      <c r="A12" s="337"/>
      <c r="B12" s="337"/>
      <c r="C12" s="340"/>
      <c r="D12" s="340"/>
      <c r="E12" s="342"/>
      <c r="F12" s="342"/>
      <c r="G12" s="330"/>
      <c r="H12" s="330"/>
      <c r="I12" s="330"/>
      <c r="J12" s="330"/>
    </row>
    <row r="13" spans="1:10">
      <c r="A13" s="337"/>
      <c r="B13" s="337"/>
      <c r="C13" s="340"/>
      <c r="D13" s="340"/>
      <c r="E13" s="342"/>
      <c r="F13" s="342"/>
      <c r="G13" s="330"/>
      <c r="H13" s="330"/>
      <c r="I13" s="330"/>
      <c r="J13" s="330"/>
    </row>
    <row r="14" spans="1:10">
      <c r="A14" s="337"/>
      <c r="B14" s="337"/>
      <c r="C14" s="340"/>
      <c r="D14" s="340"/>
      <c r="E14" s="342" t="s">
        <v>3</v>
      </c>
      <c r="F14" s="342"/>
      <c r="G14" s="330" t="s">
        <v>4</v>
      </c>
      <c r="H14" s="330"/>
      <c r="I14" s="330"/>
      <c r="J14" s="330"/>
    </row>
    <row r="15" spans="1:10">
      <c r="A15" s="337"/>
      <c r="B15" s="337"/>
      <c r="C15" s="340"/>
      <c r="D15" s="340"/>
      <c r="E15" s="342"/>
      <c r="F15" s="342"/>
      <c r="G15" s="330"/>
      <c r="H15" s="330"/>
      <c r="I15" s="330"/>
      <c r="J15" s="330"/>
    </row>
    <row r="16" spans="1:10">
      <c r="A16" s="337"/>
      <c r="B16" s="337"/>
      <c r="C16" s="340"/>
      <c r="D16" s="340"/>
      <c r="E16" s="342"/>
      <c r="F16" s="342"/>
      <c r="G16" s="330"/>
      <c r="H16" s="330"/>
      <c r="I16" s="330"/>
      <c r="J16" s="330"/>
    </row>
    <row r="17" spans="1:10">
      <c r="A17" s="337"/>
      <c r="B17" s="337"/>
      <c r="C17" s="340"/>
      <c r="D17" s="340"/>
      <c r="E17" s="342"/>
      <c r="F17" s="342"/>
      <c r="G17" s="330"/>
      <c r="H17" s="330"/>
      <c r="I17" s="330"/>
      <c r="J17" s="330"/>
    </row>
    <row r="18" spans="1:10">
      <c r="A18" s="337"/>
      <c r="B18" s="337"/>
      <c r="C18" s="340"/>
      <c r="D18" s="340"/>
      <c r="E18" s="342" t="s">
        <v>5</v>
      </c>
      <c r="F18" s="342"/>
      <c r="G18" s="330"/>
      <c r="H18" s="330"/>
      <c r="I18" s="330"/>
      <c r="J18" s="330"/>
    </row>
    <row r="19" spans="1:10">
      <c r="A19" s="337"/>
      <c r="B19" s="337"/>
      <c r="C19" s="340"/>
      <c r="D19" s="340"/>
      <c r="E19" s="342"/>
      <c r="F19" s="342"/>
      <c r="G19" s="330"/>
      <c r="H19" s="330"/>
      <c r="I19" s="330"/>
      <c r="J19" s="330"/>
    </row>
    <row r="20" spans="1:10">
      <c r="A20" s="337"/>
      <c r="B20" s="337"/>
      <c r="C20" s="340"/>
      <c r="D20" s="340"/>
      <c r="E20" s="342"/>
      <c r="F20" s="342"/>
      <c r="G20" s="330"/>
      <c r="H20" s="330"/>
      <c r="I20" s="330"/>
      <c r="J20" s="330"/>
    </row>
    <row r="21" spans="1:10">
      <c r="A21" s="337"/>
      <c r="B21" s="337"/>
      <c r="C21" s="340"/>
      <c r="D21" s="340"/>
      <c r="E21" s="342"/>
      <c r="F21" s="342"/>
      <c r="G21" s="330"/>
      <c r="H21" s="330"/>
      <c r="I21" s="330"/>
      <c r="J21" s="330"/>
    </row>
    <row r="22" spans="1:10">
      <c r="A22" s="337"/>
      <c r="B22" s="337"/>
      <c r="C22" s="340"/>
      <c r="D22" s="340"/>
      <c r="E22" s="342" t="s">
        <v>6</v>
      </c>
      <c r="F22" s="342"/>
      <c r="G22" s="331"/>
      <c r="H22" s="330"/>
      <c r="I22" s="330"/>
      <c r="J22" s="330"/>
    </row>
    <row r="23" spans="1:10">
      <c r="A23" s="337"/>
      <c r="B23" s="337"/>
      <c r="C23" s="340"/>
      <c r="D23" s="340"/>
      <c r="E23" s="342"/>
      <c r="F23" s="342"/>
      <c r="G23" s="330"/>
      <c r="H23" s="330"/>
      <c r="I23" s="330"/>
      <c r="J23" s="330"/>
    </row>
    <row r="24" spans="1:10">
      <c r="A24" s="337"/>
      <c r="B24" s="337"/>
      <c r="C24" s="340"/>
      <c r="D24" s="340"/>
      <c r="E24" s="342"/>
      <c r="F24" s="342"/>
      <c r="G24" s="330"/>
      <c r="H24" s="330"/>
      <c r="I24" s="330"/>
      <c r="J24" s="330"/>
    </row>
    <row r="25" spans="1:10">
      <c r="A25" s="337"/>
      <c r="B25" s="337"/>
      <c r="C25" s="340"/>
      <c r="D25" s="340"/>
      <c r="E25" s="342"/>
      <c r="F25" s="342"/>
      <c r="G25" s="330"/>
      <c r="H25" s="330"/>
      <c r="I25" s="330"/>
      <c r="J25" s="330"/>
    </row>
  </sheetData>
  <mergeCells count="11">
    <mergeCell ref="G14:J17"/>
    <mergeCell ref="G18:J21"/>
    <mergeCell ref="G22:J25"/>
    <mergeCell ref="A7:J9"/>
    <mergeCell ref="A10:B25"/>
    <mergeCell ref="C10:D25"/>
    <mergeCell ref="E10:F13"/>
    <mergeCell ref="E14:F17"/>
    <mergeCell ref="E18:F21"/>
    <mergeCell ref="E22:F25"/>
    <mergeCell ref="G10:J13"/>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E1729-0DAA-4797-BC0B-6308CD5AE7B6}">
  <sheetPr codeName="Sheet14">
    <tabColor rgb="FFFFCCCC"/>
  </sheetPr>
  <dimension ref="A1:S34"/>
  <sheetViews>
    <sheetView workbookViewId="0">
      <selection activeCell="A34" sqref="A34"/>
    </sheetView>
  </sheetViews>
  <sheetFormatPr defaultRowHeight="13.5"/>
  <cols>
    <col min="1" max="1" width="22" customWidth="1"/>
  </cols>
  <sheetData>
    <row r="1" spans="1:19">
      <c r="A1" s="4" t="s">
        <v>506</v>
      </c>
    </row>
    <row r="2" spans="1:19">
      <c r="A2" s="470" t="s">
        <v>507</v>
      </c>
      <c r="B2" s="470"/>
      <c r="C2" s="470"/>
      <c r="D2" s="470"/>
      <c r="E2" s="470"/>
      <c r="F2" s="470"/>
      <c r="G2" s="470"/>
      <c r="H2" s="470"/>
      <c r="I2" s="470"/>
      <c r="J2" s="470"/>
      <c r="K2" s="470"/>
      <c r="L2" s="470"/>
      <c r="M2" s="470"/>
      <c r="N2" s="470"/>
      <c r="O2" s="470"/>
      <c r="P2" s="470"/>
      <c r="Q2" s="470"/>
      <c r="R2" s="470"/>
      <c r="S2" s="470"/>
    </row>
    <row r="3" spans="1:19">
      <c r="A3" s="470"/>
      <c r="B3" s="470"/>
      <c r="C3" s="470"/>
      <c r="D3" s="470"/>
      <c r="E3" s="470"/>
      <c r="F3" s="470"/>
      <c r="G3" s="470"/>
      <c r="H3" s="470"/>
      <c r="I3" s="470"/>
      <c r="J3" s="470"/>
      <c r="K3" s="470"/>
      <c r="L3" s="470"/>
      <c r="M3" s="470"/>
      <c r="N3" s="470"/>
      <c r="O3" s="470"/>
      <c r="P3" s="470"/>
      <c r="Q3" s="470"/>
      <c r="R3" s="470"/>
      <c r="S3" s="470"/>
    </row>
    <row r="4" spans="1:19">
      <c r="A4" s="470"/>
      <c r="B4" s="470"/>
      <c r="C4" s="470"/>
      <c r="D4" s="470"/>
      <c r="E4" s="470"/>
      <c r="F4" s="470"/>
      <c r="G4" s="470"/>
      <c r="H4" s="470"/>
      <c r="I4" s="470"/>
      <c r="J4" s="470"/>
      <c r="K4" s="470"/>
      <c r="L4" s="470"/>
      <c r="M4" s="470"/>
      <c r="N4" s="470"/>
      <c r="O4" s="470"/>
      <c r="P4" s="470"/>
      <c r="Q4" s="470"/>
      <c r="R4" s="470"/>
      <c r="S4" s="470"/>
    </row>
    <row r="6" spans="1:19">
      <c r="A6" s="4" t="s">
        <v>508</v>
      </c>
    </row>
    <row r="19" spans="1:19">
      <c r="A19" s="4" t="s">
        <v>509</v>
      </c>
    </row>
    <row r="20" spans="1:19">
      <c r="A20" s="470" t="s">
        <v>510</v>
      </c>
      <c r="B20" s="470"/>
      <c r="C20" s="470"/>
      <c r="D20" s="470"/>
      <c r="E20" s="470"/>
      <c r="F20" s="470"/>
      <c r="G20" s="470"/>
      <c r="H20" s="470"/>
      <c r="I20" s="470"/>
      <c r="J20" s="470"/>
      <c r="K20" s="470"/>
      <c r="L20" s="470"/>
      <c r="M20" s="470"/>
      <c r="N20" s="470"/>
      <c r="O20" s="470"/>
      <c r="P20" s="470"/>
      <c r="Q20" s="470"/>
      <c r="R20" s="470"/>
      <c r="S20" s="470"/>
    </row>
    <row r="21" spans="1:19" ht="25.5" customHeight="1">
      <c r="A21" s="470"/>
      <c r="B21" s="470"/>
      <c r="C21" s="470"/>
      <c r="D21" s="470"/>
      <c r="E21" s="470"/>
      <c r="F21" s="470"/>
      <c r="G21" s="470"/>
      <c r="H21" s="470"/>
      <c r="I21" s="470"/>
      <c r="J21" s="470"/>
      <c r="K21" s="470"/>
      <c r="L21" s="470"/>
      <c r="M21" s="470"/>
      <c r="N21" s="470"/>
      <c r="O21" s="470"/>
      <c r="P21" s="470"/>
      <c r="Q21" s="470"/>
      <c r="R21" s="470"/>
      <c r="S21" s="470"/>
    </row>
    <row r="23" spans="1:19">
      <c r="A23" s="158" t="s">
        <v>352</v>
      </c>
      <c r="B23" s="471" t="s">
        <v>511</v>
      </c>
      <c r="C23" s="471"/>
      <c r="D23" s="471"/>
      <c r="E23" s="471"/>
      <c r="F23" s="471"/>
      <c r="G23" s="471"/>
      <c r="H23" s="471"/>
      <c r="I23" s="471"/>
      <c r="J23" s="471"/>
      <c r="K23" s="471"/>
      <c r="L23" s="471"/>
      <c r="M23" s="471"/>
      <c r="N23" s="471"/>
      <c r="O23" s="471"/>
      <c r="P23" s="471"/>
      <c r="Q23" s="471"/>
      <c r="R23" s="471"/>
      <c r="S23" s="471"/>
    </row>
    <row r="24" spans="1:19">
      <c r="A24" s="158" t="s">
        <v>493</v>
      </c>
      <c r="B24" s="471" t="s">
        <v>512</v>
      </c>
      <c r="C24" s="471"/>
      <c r="D24" s="471"/>
      <c r="E24" s="471"/>
      <c r="F24" s="471"/>
      <c r="G24" s="471"/>
      <c r="H24" s="471"/>
      <c r="I24" s="471"/>
      <c r="J24" s="471"/>
      <c r="K24" s="471"/>
      <c r="L24" s="471"/>
      <c r="M24" s="471"/>
      <c r="N24" s="471"/>
      <c r="O24" s="471"/>
      <c r="P24" s="471"/>
      <c r="Q24" s="471"/>
      <c r="R24" s="471"/>
      <c r="S24" s="471"/>
    </row>
    <row r="25" spans="1:19">
      <c r="A25" s="159" t="s">
        <v>396</v>
      </c>
      <c r="B25" s="471" t="s">
        <v>513</v>
      </c>
      <c r="C25" s="471"/>
      <c r="D25" s="471"/>
      <c r="E25" s="471"/>
      <c r="F25" s="471"/>
      <c r="G25" s="471"/>
      <c r="H25" s="471"/>
      <c r="I25" s="471"/>
      <c r="J25" s="471"/>
      <c r="K25" s="471"/>
      <c r="L25" s="471"/>
      <c r="M25" s="471"/>
      <c r="N25" s="471"/>
      <c r="O25" s="471"/>
      <c r="P25" s="471"/>
      <c r="Q25" s="471"/>
      <c r="R25" s="471"/>
      <c r="S25" s="471"/>
    </row>
    <row r="26" spans="1:19">
      <c r="A26" s="159" t="s">
        <v>472</v>
      </c>
      <c r="B26" s="471" t="s">
        <v>513</v>
      </c>
      <c r="C26" s="471"/>
      <c r="D26" s="471"/>
      <c r="E26" s="471"/>
      <c r="F26" s="471"/>
      <c r="G26" s="471"/>
      <c r="H26" s="471"/>
      <c r="I26" s="471"/>
      <c r="J26" s="471"/>
      <c r="K26" s="471"/>
      <c r="L26" s="471"/>
      <c r="M26" s="471"/>
      <c r="N26" s="471"/>
      <c r="O26" s="471"/>
      <c r="P26" s="471"/>
      <c r="Q26" s="471"/>
      <c r="R26" s="471"/>
      <c r="S26" s="471"/>
    </row>
    <row r="27" spans="1:19">
      <c r="A27" s="159" t="s">
        <v>473</v>
      </c>
      <c r="B27" s="471" t="s">
        <v>513</v>
      </c>
      <c r="C27" s="471"/>
      <c r="D27" s="471"/>
      <c r="E27" s="471"/>
      <c r="F27" s="471"/>
      <c r="G27" s="471"/>
      <c r="H27" s="471"/>
      <c r="I27" s="471"/>
      <c r="J27" s="471"/>
      <c r="K27" s="471"/>
      <c r="L27" s="471"/>
      <c r="M27" s="471"/>
      <c r="N27" s="471"/>
      <c r="O27" s="471"/>
      <c r="P27" s="471"/>
      <c r="Q27" s="471"/>
      <c r="R27" s="471"/>
      <c r="S27" s="471"/>
    </row>
    <row r="31" spans="1:19">
      <c r="A31" s="4" t="s">
        <v>514</v>
      </c>
    </row>
    <row r="32" spans="1:19">
      <c r="A32" t="s">
        <v>515</v>
      </c>
    </row>
    <row r="34" spans="1:1">
      <c r="A34" s="4" t="s">
        <v>516</v>
      </c>
    </row>
  </sheetData>
  <mergeCells count="7">
    <mergeCell ref="A2:S4"/>
    <mergeCell ref="A20:S21"/>
    <mergeCell ref="B24:S24"/>
    <mergeCell ref="B23:S23"/>
    <mergeCell ref="B27:S27"/>
    <mergeCell ref="B26:S26"/>
    <mergeCell ref="B25:S2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2DB9-6E8A-4BA5-8146-2B889254B40C}">
  <sheetPr codeName="Sheet6">
    <tabColor rgb="FF92D050"/>
  </sheetPr>
  <dimension ref="A1:BB366"/>
  <sheetViews>
    <sheetView zoomScale="80" zoomScaleNormal="80" workbookViewId="0">
      <selection activeCell="E229" sqref="E229:I229"/>
    </sheetView>
  </sheetViews>
  <sheetFormatPr defaultColWidth="9" defaultRowHeight="13.5" outlineLevelRow="3"/>
  <cols>
    <col min="1" max="1" width="31.3828125" customWidth="1"/>
    <col min="2" max="2" width="48.84375" customWidth="1"/>
    <col min="3" max="3" width="33.23046875" customWidth="1"/>
    <col min="4" max="4" width="15.3828125" customWidth="1"/>
    <col min="5" max="5" width="21.3828125" bestFit="1" customWidth="1"/>
    <col min="6" max="6" width="19.61328125" bestFit="1" customWidth="1"/>
    <col min="7" max="7" width="15.765625" customWidth="1"/>
    <col min="8" max="49" width="14.61328125" customWidth="1"/>
  </cols>
  <sheetData>
    <row r="1" spans="1:21" ht="56.9" customHeight="1" thickBot="1"/>
    <row r="2" spans="1:21" ht="15" customHeight="1" thickBot="1">
      <c r="A2" s="12" t="s">
        <v>80</v>
      </c>
      <c r="F2" s="24"/>
      <c r="G2" s="10"/>
      <c r="I2" s="435" t="s">
        <v>344</v>
      </c>
      <c r="J2" s="436"/>
      <c r="K2" s="436"/>
      <c r="L2" s="436"/>
      <c r="M2" s="436"/>
      <c r="N2" s="436"/>
      <c r="O2" s="436"/>
      <c r="P2" s="436"/>
      <c r="Q2" s="436"/>
      <c r="R2" s="436"/>
      <c r="S2" s="436"/>
      <c r="T2" s="436"/>
      <c r="U2" s="437"/>
    </row>
    <row r="3" spans="1:21" ht="13.5" customHeight="1" outlineLevel="1" thickBot="1">
      <c r="A3" s="3"/>
      <c r="B3" s="7"/>
      <c r="F3" s="24"/>
      <c r="G3" s="10"/>
      <c r="I3" s="438" t="s">
        <v>345</v>
      </c>
      <c r="J3" s="439"/>
      <c r="K3" s="439"/>
      <c r="L3" s="439"/>
      <c r="M3" s="439"/>
      <c r="N3" s="440"/>
      <c r="O3" s="1"/>
      <c r="P3" s="444" t="s">
        <v>346</v>
      </c>
      <c r="Q3" s="445"/>
      <c r="R3" s="445"/>
      <c r="S3" s="445"/>
      <c r="T3" s="445"/>
      <c r="U3" s="446"/>
    </row>
    <row r="4" spans="1:21" ht="56.25" customHeight="1" outlineLevel="1">
      <c r="A4" s="31" t="s">
        <v>157</v>
      </c>
      <c r="B4" s="316" t="s">
        <v>117</v>
      </c>
      <c r="E4" s="53" t="s">
        <v>347</v>
      </c>
      <c r="F4" s="91">
        <v>45632</v>
      </c>
      <c r="G4" s="28"/>
      <c r="H4" s="10"/>
      <c r="I4" s="441"/>
      <c r="J4" s="442"/>
      <c r="K4" s="442"/>
      <c r="L4" s="442"/>
      <c r="M4" s="442"/>
      <c r="N4" s="443"/>
      <c r="P4" s="447"/>
      <c r="Q4" s="448"/>
      <c r="R4" s="448"/>
      <c r="S4" s="448"/>
      <c r="T4" s="448"/>
      <c r="U4" s="449"/>
    </row>
    <row r="5" spans="1:21" outlineLevel="1">
      <c r="A5" s="13" t="s">
        <v>348</v>
      </c>
      <c r="B5" s="88" t="s">
        <v>349</v>
      </c>
      <c r="E5" s="14"/>
      <c r="H5" s="10"/>
      <c r="I5" s="450" t="s">
        <v>165</v>
      </c>
      <c r="J5" s="451"/>
      <c r="K5" s="451"/>
      <c r="L5" s="451"/>
      <c r="M5" s="451"/>
      <c r="N5" s="452"/>
      <c r="P5" s="450" t="s">
        <v>517</v>
      </c>
      <c r="Q5" s="462"/>
      <c r="R5" s="462"/>
      <c r="S5" s="462"/>
      <c r="T5" s="462"/>
      <c r="U5" s="463"/>
    </row>
    <row r="6" spans="1:21" outlineLevel="1">
      <c r="A6" s="13" t="s">
        <v>351</v>
      </c>
      <c r="B6" s="317" t="s">
        <v>352</v>
      </c>
      <c r="E6" s="53" t="s">
        <v>353</v>
      </c>
      <c r="F6" s="90" t="s">
        <v>354</v>
      </c>
      <c r="H6" s="10"/>
      <c r="I6" s="453"/>
      <c r="J6" s="454"/>
      <c r="K6" s="454"/>
      <c r="L6" s="454"/>
      <c r="M6" s="454"/>
      <c r="N6" s="455"/>
      <c r="P6" s="464"/>
      <c r="Q6" s="465"/>
      <c r="R6" s="465"/>
      <c r="S6" s="465"/>
      <c r="T6" s="465"/>
      <c r="U6" s="466"/>
    </row>
    <row r="7" spans="1:21" outlineLevel="1">
      <c r="A7" s="13" t="s">
        <v>355</v>
      </c>
      <c r="B7" s="317" t="s">
        <v>160</v>
      </c>
      <c r="E7" s="14"/>
      <c r="H7" s="10"/>
      <c r="I7" s="453"/>
      <c r="J7" s="454"/>
      <c r="K7" s="454"/>
      <c r="L7" s="454"/>
      <c r="M7" s="454"/>
      <c r="N7" s="455"/>
      <c r="P7" s="464"/>
      <c r="Q7" s="465"/>
      <c r="R7" s="465"/>
      <c r="S7" s="465"/>
      <c r="T7" s="465"/>
      <c r="U7" s="466"/>
    </row>
    <row r="8" spans="1:21" ht="41" outlineLevel="1" thickBot="1">
      <c r="A8" s="34" t="s">
        <v>356</v>
      </c>
      <c r="B8" s="89" t="s">
        <v>357</v>
      </c>
      <c r="E8" s="14"/>
      <c r="H8" s="10"/>
      <c r="I8" s="453"/>
      <c r="J8" s="454"/>
      <c r="K8" s="454"/>
      <c r="L8" s="454"/>
      <c r="M8" s="454"/>
      <c r="N8" s="455"/>
      <c r="P8" s="464"/>
      <c r="Q8" s="465"/>
      <c r="R8" s="465"/>
      <c r="S8" s="465"/>
      <c r="T8" s="465"/>
      <c r="U8" s="466"/>
    </row>
    <row r="9" spans="1:21" outlineLevel="1">
      <c r="E9" s="14"/>
      <c r="H9" s="10"/>
      <c r="I9" s="453"/>
      <c r="J9" s="454"/>
      <c r="K9" s="454"/>
      <c r="L9" s="454"/>
      <c r="M9" s="454"/>
      <c r="N9" s="455"/>
      <c r="P9" s="464"/>
      <c r="Q9" s="465"/>
      <c r="R9" s="465"/>
      <c r="S9" s="465"/>
      <c r="T9" s="465"/>
      <c r="U9" s="466"/>
    </row>
    <row r="10" spans="1:21" ht="14" outlineLevel="1" thickBot="1">
      <c r="A10" s="32" t="s">
        <v>358</v>
      </c>
      <c r="B10" s="35">
        <f>Baseline!B10</f>
        <v>2027</v>
      </c>
      <c r="E10" s="14"/>
      <c r="H10" s="10"/>
      <c r="I10" s="453"/>
      <c r="J10" s="454"/>
      <c r="K10" s="454"/>
      <c r="L10" s="454"/>
      <c r="M10" s="454"/>
      <c r="N10" s="455"/>
      <c r="P10" s="464"/>
      <c r="Q10" s="465"/>
      <c r="R10" s="465"/>
      <c r="S10" s="465"/>
      <c r="T10" s="465"/>
      <c r="U10" s="466"/>
    </row>
    <row r="11" spans="1:21" outlineLevel="1">
      <c r="A11" s="16"/>
      <c r="H11" s="10"/>
      <c r="I11" s="453"/>
      <c r="J11" s="454"/>
      <c r="K11" s="454"/>
      <c r="L11" s="454"/>
      <c r="M11" s="454"/>
      <c r="N11" s="455"/>
      <c r="P11" s="464"/>
      <c r="Q11" s="465"/>
      <c r="R11" s="465"/>
      <c r="S11" s="465"/>
      <c r="T11" s="465"/>
      <c r="U11" s="466"/>
    </row>
    <row r="12" spans="1:21" ht="40.5" outlineLevel="1">
      <c r="A12" s="26" t="s">
        <v>359</v>
      </c>
      <c r="B12" s="26" t="s">
        <v>360</v>
      </c>
      <c r="C12" s="26" t="s">
        <v>361</v>
      </c>
      <c r="D12" s="26" t="s">
        <v>362</v>
      </c>
      <c r="E12" s="26" t="s">
        <v>363</v>
      </c>
      <c r="F12" s="26" t="s">
        <v>364</v>
      </c>
      <c r="G12" s="26" t="s">
        <v>365</v>
      </c>
      <c r="I12" s="453"/>
      <c r="J12" s="454"/>
      <c r="K12" s="454"/>
      <c r="L12" s="454"/>
      <c r="M12" s="454"/>
      <c r="N12" s="455"/>
      <c r="P12" s="464"/>
      <c r="Q12" s="465"/>
      <c r="R12" s="465"/>
      <c r="S12" s="465"/>
      <c r="T12" s="465"/>
      <c r="U12" s="466"/>
    </row>
    <row r="13" spans="1:21" outlineLevel="1">
      <c r="A13" s="58">
        <v>2035</v>
      </c>
      <c r="B13" s="21">
        <f t="shared" ref="B13:B18" si="0">INDEX($E$204:$AW$204,1,MATCH($A13,$E$53:$BB$53,0))</f>
        <v>-125.96887896630383</v>
      </c>
      <c r="C13" s="21">
        <f>B13-Baseline!B13</f>
        <v>2.3837575282023806</v>
      </c>
      <c r="D13" s="21">
        <f t="shared" ref="D13:D18" si="1">INDEX($E$205:$AW$205,1,MATCH($A13,$E$53:$BB$53,0))</f>
        <v>-93.340136126970989</v>
      </c>
      <c r="E13" s="21">
        <f>D13-Baseline!D13</f>
        <v>0.78182020681309439</v>
      </c>
      <c r="F13" s="21">
        <f t="shared" ref="F13:F18" si="2">INDEX($E$206:$AW$206,1,MATCH($A13,$E$53:$BB$53,0))</f>
        <v>-158.59814380777024</v>
      </c>
      <c r="G13" s="21">
        <f>F13-Baseline!F13</f>
        <v>3.9838267896342643</v>
      </c>
      <c r="I13" s="453"/>
      <c r="J13" s="454"/>
      <c r="K13" s="454"/>
      <c r="L13" s="454"/>
      <c r="M13" s="454"/>
      <c r="N13" s="455"/>
      <c r="P13" s="464"/>
      <c r="Q13" s="465"/>
      <c r="R13" s="465"/>
      <c r="S13" s="465"/>
      <c r="T13" s="465"/>
      <c r="U13" s="466"/>
    </row>
    <row r="14" spans="1:21" outlineLevel="1">
      <c r="A14" s="58">
        <v>2040</v>
      </c>
      <c r="B14" s="21">
        <f t="shared" si="0"/>
        <v>-188.76609191974606</v>
      </c>
      <c r="C14" s="21">
        <f>B14-Baseline!B14</f>
        <v>6.5049771388389956</v>
      </c>
      <c r="D14" s="21">
        <f t="shared" si="1"/>
        <v>-138.8421738778369</v>
      </c>
      <c r="E14" s="21">
        <f>D14-Baseline!D14</f>
        <v>3.55560253173212</v>
      </c>
      <c r="F14" s="21">
        <f t="shared" si="2"/>
        <v>-238.73878716797117</v>
      </c>
      <c r="G14" s="21">
        <f>F14-Baseline!F14</f>
        <v>9.4562085690392905</v>
      </c>
      <c r="I14" s="453"/>
      <c r="J14" s="454"/>
      <c r="K14" s="454"/>
      <c r="L14" s="454"/>
      <c r="M14" s="454"/>
      <c r="N14" s="455"/>
      <c r="P14" s="464"/>
      <c r="Q14" s="465"/>
      <c r="R14" s="465"/>
      <c r="S14" s="465"/>
      <c r="T14" s="465"/>
      <c r="U14" s="466"/>
    </row>
    <row r="15" spans="1:21" outlineLevel="1">
      <c r="A15" s="58">
        <v>2045</v>
      </c>
      <c r="B15" s="21">
        <f t="shared" si="0"/>
        <v>-248.74341629337619</v>
      </c>
      <c r="C15" s="21">
        <f>B15-Baseline!B15</f>
        <v>10.732852164135295</v>
      </c>
      <c r="D15" s="21">
        <f t="shared" si="1"/>
        <v>-181.74468587169505</v>
      </c>
      <c r="E15" s="21">
        <f>D15-Baseline!D15</f>
        <v>6.4211395522330292</v>
      </c>
      <c r="F15" s="21">
        <f t="shared" si="2"/>
        <v>-315.76686725873105</v>
      </c>
      <c r="G15" s="21">
        <f>F15-Baseline!F15</f>
        <v>15.044506326487749</v>
      </c>
      <c r="I15" s="453"/>
      <c r="J15" s="454"/>
      <c r="K15" s="454"/>
      <c r="L15" s="454"/>
      <c r="M15" s="454"/>
      <c r="N15" s="455"/>
      <c r="P15" s="464"/>
      <c r="Q15" s="465"/>
      <c r="R15" s="465"/>
      <c r="S15" s="465"/>
      <c r="T15" s="465"/>
      <c r="U15" s="466"/>
    </row>
    <row r="16" spans="1:21" outlineLevel="1">
      <c r="A16" s="58">
        <v>2050</v>
      </c>
      <c r="B16" s="21">
        <f t="shared" si="0"/>
        <v>-306.24375824088793</v>
      </c>
      <c r="C16" s="21">
        <f>B16-Baseline!B16</f>
        <v>14.991002030693551</v>
      </c>
      <c r="D16" s="21">
        <f t="shared" si="1"/>
        <v>-222.39123706252141</v>
      </c>
      <c r="E16" s="21">
        <f>D16-Baseline!D16</f>
        <v>9.311978584988168</v>
      </c>
      <c r="F16" s="21">
        <f t="shared" si="2"/>
        <v>-390.08011468327174</v>
      </c>
      <c r="G16" s="21">
        <f>F16-Baseline!F16</f>
        <v>20.666645857346964</v>
      </c>
      <c r="I16" s="453"/>
      <c r="J16" s="454"/>
      <c r="K16" s="454"/>
      <c r="L16" s="454"/>
      <c r="M16" s="454"/>
      <c r="N16" s="455"/>
      <c r="P16" s="464"/>
      <c r="Q16" s="465"/>
      <c r="R16" s="465"/>
      <c r="S16" s="465"/>
      <c r="T16" s="465"/>
      <c r="U16" s="466"/>
    </row>
    <row r="17" spans="1:21" outlineLevel="1">
      <c r="A17" s="58">
        <v>2060</v>
      </c>
      <c r="B17" s="21">
        <f t="shared" si="0"/>
        <v>-1106.1005619975967</v>
      </c>
      <c r="C17" s="21">
        <f>B17-Baseline!B17</f>
        <v>85.050290596052037</v>
      </c>
      <c r="D17" s="21">
        <f t="shared" si="1"/>
        <v>-707.00003803048003</v>
      </c>
      <c r="E17" s="21">
        <f>D17-Baseline!D17</f>
        <v>51.890354075143705</v>
      </c>
      <c r="F17" s="21">
        <f t="shared" si="2"/>
        <v>-1502.2516908088705</v>
      </c>
      <c r="G17" s="21">
        <f>F17-Baseline!F17</f>
        <v>117.95054892485678</v>
      </c>
      <c r="I17" s="453"/>
      <c r="J17" s="454"/>
      <c r="K17" s="454"/>
      <c r="L17" s="454"/>
      <c r="M17" s="454"/>
      <c r="N17" s="455"/>
      <c r="P17" s="464"/>
      <c r="Q17" s="465"/>
      <c r="R17" s="465"/>
      <c r="S17" s="465"/>
      <c r="T17" s="465"/>
      <c r="U17" s="466"/>
    </row>
    <row r="18" spans="1:21" outlineLevel="1">
      <c r="A18" s="58">
        <v>2070</v>
      </c>
      <c r="B18" s="21">
        <f t="shared" si="0"/>
        <v>-1880.1137970296304</v>
      </c>
      <c r="C18" s="21">
        <f>B18-Baseline!B18</f>
        <v>154.12588351775889</v>
      </c>
      <c r="D18" s="21">
        <f t="shared" si="1"/>
        <v>-1167.7867467357073</v>
      </c>
      <c r="E18" s="21">
        <f>D18-Baseline!D18</f>
        <v>93.133481079093144</v>
      </c>
      <c r="F18" s="21">
        <f t="shared" si="2"/>
        <v>-2584.1103899272584</v>
      </c>
      <c r="G18" s="21">
        <f>F18-Baseline!F18</f>
        <v>214.38034549398344</v>
      </c>
      <c r="I18" s="456"/>
      <c r="J18" s="457"/>
      <c r="K18" s="457"/>
      <c r="L18" s="457"/>
      <c r="M18" s="457"/>
      <c r="N18" s="458"/>
      <c r="P18" s="467"/>
      <c r="Q18" s="468"/>
      <c r="R18" s="468"/>
      <c r="S18" s="468"/>
      <c r="T18" s="468"/>
      <c r="U18" s="469"/>
    </row>
    <row r="19" spans="1:21" ht="14" outlineLevel="1" thickBot="1">
      <c r="A19" s="425"/>
      <c r="B19" s="425"/>
      <c r="I19" s="250"/>
      <c r="J19" s="251"/>
      <c r="K19" s="251"/>
      <c r="L19" s="251"/>
      <c r="M19" s="251"/>
      <c r="N19" s="251"/>
      <c r="P19" s="249"/>
      <c r="Q19" s="249"/>
      <c r="R19" s="249"/>
      <c r="S19" s="249"/>
      <c r="T19" s="249"/>
      <c r="U19" s="232"/>
    </row>
    <row r="20" spans="1:21" ht="26.25" customHeight="1" outlineLevel="1">
      <c r="A20" s="54" t="s">
        <v>366</v>
      </c>
      <c r="B20" s="55">
        <f>Baseline!B20</f>
        <v>0.33700000000000002</v>
      </c>
      <c r="E20" s="154"/>
      <c r="I20" s="459" t="s">
        <v>367</v>
      </c>
      <c r="J20" s="460"/>
      <c r="K20" s="460"/>
      <c r="L20" s="460"/>
      <c r="M20" s="460"/>
      <c r="N20" s="461"/>
      <c r="P20" s="459" t="s">
        <v>368</v>
      </c>
      <c r="Q20" s="460"/>
      <c r="R20" s="460"/>
      <c r="S20" s="460"/>
      <c r="T20" s="460"/>
      <c r="U20" s="461"/>
    </row>
    <row r="21" spans="1:21" ht="12.75" customHeight="1" outlineLevel="1">
      <c r="A21" s="154"/>
      <c r="B21" s="155"/>
      <c r="I21" s="450" t="s">
        <v>518</v>
      </c>
      <c r="J21" s="451"/>
      <c r="K21" s="451"/>
      <c r="L21" s="451"/>
      <c r="M21" s="451"/>
      <c r="N21" s="452"/>
      <c r="P21" s="450" t="s">
        <v>166</v>
      </c>
      <c r="Q21" s="451"/>
      <c r="R21" s="451"/>
      <c r="S21" s="451"/>
      <c r="T21" s="451"/>
      <c r="U21" s="452"/>
    </row>
    <row r="22" spans="1:21" ht="12.75" customHeight="1" outlineLevel="1">
      <c r="A22" s="154"/>
      <c r="B22" s="155"/>
      <c r="I22" s="453"/>
      <c r="J22" s="454"/>
      <c r="K22" s="454"/>
      <c r="L22" s="454"/>
      <c r="M22" s="454"/>
      <c r="N22" s="455"/>
      <c r="P22" s="453"/>
      <c r="Q22" s="454"/>
      <c r="R22" s="454"/>
      <c r="S22" s="454"/>
      <c r="T22" s="454"/>
      <c r="U22" s="455"/>
    </row>
    <row r="23" spans="1:21" outlineLevel="1">
      <c r="A23" s="154"/>
      <c r="B23" s="407" t="s">
        <v>370</v>
      </c>
      <c r="C23" s="408"/>
      <c r="D23" s="408"/>
      <c r="E23" s="408"/>
      <c r="F23" s="408"/>
      <c r="G23" s="409"/>
      <c r="I23" s="453"/>
      <c r="J23" s="454"/>
      <c r="K23" s="454"/>
      <c r="L23" s="454"/>
      <c r="M23" s="454"/>
      <c r="N23" s="455"/>
      <c r="P23" s="453"/>
      <c r="Q23" s="454"/>
      <c r="R23" s="454"/>
      <c r="S23" s="454"/>
      <c r="T23" s="454"/>
      <c r="U23" s="455"/>
    </row>
    <row r="24" spans="1:21" outlineLevel="1">
      <c r="B24" s="17">
        <v>2027</v>
      </c>
      <c r="C24" s="17">
        <v>2028</v>
      </c>
      <c r="D24" s="17">
        <v>2029</v>
      </c>
      <c r="E24" s="17">
        <v>2030</v>
      </c>
      <c r="F24" s="17">
        <v>2031</v>
      </c>
      <c r="G24" s="17" t="s">
        <v>371</v>
      </c>
      <c r="I24" s="453"/>
      <c r="J24" s="454"/>
      <c r="K24" s="454"/>
      <c r="L24" s="454"/>
      <c r="M24" s="454"/>
      <c r="N24" s="455"/>
      <c r="P24" s="453"/>
      <c r="Q24" s="454"/>
      <c r="R24" s="454"/>
      <c r="S24" s="454"/>
      <c r="T24" s="454"/>
      <c r="U24" s="455"/>
    </row>
    <row r="25" spans="1:21" ht="14" outlineLevel="1" thickBot="1">
      <c r="B25" s="30" t="s">
        <v>372</v>
      </c>
      <c r="C25" s="30" t="s">
        <v>372</v>
      </c>
      <c r="D25" s="30" t="s">
        <v>372</v>
      </c>
      <c r="E25" s="30" t="s">
        <v>372</v>
      </c>
      <c r="F25" s="30" t="s">
        <v>372</v>
      </c>
      <c r="G25" s="30" t="s">
        <v>372</v>
      </c>
      <c r="I25" s="453"/>
      <c r="J25" s="454"/>
      <c r="K25" s="454"/>
      <c r="L25" s="454"/>
      <c r="M25" s="454"/>
      <c r="N25" s="455"/>
      <c r="P25" s="453"/>
      <c r="Q25" s="454"/>
      <c r="R25" s="454"/>
      <c r="S25" s="454"/>
      <c r="T25" s="454"/>
      <c r="U25" s="455"/>
    </row>
    <row r="26" spans="1:21" outlineLevel="1">
      <c r="A26" s="54" t="s">
        <v>373</v>
      </c>
      <c r="B26" s="21">
        <f>E64</f>
        <v>-0.49</v>
      </c>
      <c r="C26" s="21">
        <f>F64</f>
        <v>-0.49</v>
      </c>
      <c r="D26" s="21">
        <f>G64</f>
        <v>-1.1099999999999999</v>
      </c>
      <c r="E26" s="21">
        <f>H64</f>
        <v>-1.1099999999999999</v>
      </c>
      <c r="F26" s="21">
        <f>I64</f>
        <v>-0.64</v>
      </c>
      <c r="G26" s="21">
        <f>SUM(J64:BB64)</f>
        <v>0</v>
      </c>
      <c r="I26" s="453"/>
      <c r="J26" s="454"/>
      <c r="K26" s="454"/>
      <c r="L26" s="454"/>
      <c r="M26" s="454"/>
      <c r="N26" s="455"/>
      <c r="P26" s="453"/>
      <c r="Q26" s="454"/>
      <c r="R26" s="454"/>
      <c r="S26" s="454"/>
      <c r="T26" s="454"/>
      <c r="U26" s="455"/>
    </row>
    <row r="27" spans="1:21" outlineLevel="1">
      <c r="A27" s="54" t="s">
        <v>374</v>
      </c>
      <c r="B27" s="21">
        <f>E71+E77</f>
        <v>-1.2881006524165262</v>
      </c>
      <c r="C27" s="21">
        <f>F71+F77</f>
        <v>-1.2916748414470174</v>
      </c>
      <c r="D27" s="21">
        <f>G71+G77</f>
        <v>-1.2933992474566016</v>
      </c>
      <c r="E27" s="21">
        <f>H71+H77</f>
        <v>-1.2953199944619245</v>
      </c>
      <c r="F27" s="21">
        <f>I71+I77</f>
        <v>-1.2972306034919974</v>
      </c>
      <c r="G27" s="21">
        <f>SUM(J71:BB71)+SUM(J77:BB77)</f>
        <v>-573.13223291277359</v>
      </c>
      <c r="I27" s="453"/>
      <c r="J27" s="454"/>
      <c r="K27" s="454"/>
      <c r="L27" s="454"/>
      <c r="M27" s="454"/>
      <c r="N27" s="455"/>
      <c r="P27" s="453"/>
      <c r="Q27" s="454"/>
      <c r="R27" s="454"/>
      <c r="S27" s="454"/>
      <c r="T27" s="454"/>
      <c r="U27" s="455"/>
    </row>
    <row r="28" spans="1:21" outlineLevel="1">
      <c r="A28" s="154"/>
      <c r="B28" s="248"/>
      <c r="C28" s="248"/>
      <c r="D28" s="248"/>
      <c r="E28" s="248"/>
      <c r="F28" s="248"/>
      <c r="G28" s="248"/>
      <c r="I28" s="453"/>
      <c r="J28" s="454"/>
      <c r="K28" s="454"/>
      <c r="L28" s="454"/>
      <c r="M28" s="454"/>
      <c r="N28" s="455"/>
      <c r="P28" s="453"/>
      <c r="Q28" s="454"/>
      <c r="R28" s="454"/>
      <c r="S28" s="454"/>
      <c r="T28" s="454"/>
      <c r="U28" s="455"/>
    </row>
    <row r="29" spans="1:21" ht="14" outlineLevel="1" thickBot="1">
      <c r="A29" s="154"/>
      <c r="B29" s="248"/>
      <c r="C29" s="248"/>
      <c r="D29" s="248"/>
      <c r="E29" s="248"/>
      <c r="F29" s="248"/>
      <c r="G29" s="248"/>
      <c r="I29" s="453"/>
      <c r="J29" s="454"/>
      <c r="K29" s="454"/>
      <c r="L29" s="454"/>
      <c r="M29" s="454"/>
      <c r="N29" s="455"/>
      <c r="P29" s="453"/>
      <c r="Q29" s="454"/>
      <c r="R29" s="454"/>
      <c r="S29" s="454"/>
      <c r="T29" s="454"/>
      <c r="U29" s="455"/>
    </row>
    <row r="30" spans="1:21" ht="14" outlineLevel="1" thickBot="1">
      <c r="A30" s="308"/>
      <c r="B30" s="309" t="s">
        <v>375</v>
      </c>
      <c r="C30" s="310" t="s">
        <v>376</v>
      </c>
      <c r="D30" s="411" t="s">
        <v>327</v>
      </c>
      <c r="E30" s="412"/>
      <c r="F30" s="412"/>
      <c r="G30" s="413"/>
      <c r="I30" s="453"/>
      <c r="J30" s="454"/>
      <c r="K30" s="454"/>
      <c r="L30" s="454"/>
      <c r="M30" s="454"/>
      <c r="N30" s="455"/>
      <c r="P30" s="453"/>
      <c r="Q30" s="454"/>
      <c r="R30" s="454"/>
      <c r="S30" s="454"/>
      <c r="T30" s="454"/>
      <c r="U30" s="455"/>
    </row>
    <row r="31" spans="1:21" outlineLevel="1">
      <c r="A31" s="431" t="s">
        <v>377</v>
      </c>
      <c r="B31" s="329" t="s">
        <v>519</v>
      </c>
      <c r="C31" s="307">
        <v>9</v>
      </c>
      <c r="D31" s="472" t="s">
        <v>520</v>
      </c>
      <c r="E31" s="473"/>
      <c r="F31" s="473"/>
      <c r="G31" s="474"/>
      <c r="I31" s="453"/>
      <c r="J31" s="454"/>
      <c r="K31" s="454"/>
      <c r="L31" s="454"/>
      <c r="M31" s="454"/>
      <c r="N31" s="455"/>
      <c r="P31" s="453"/>
      <c r="Q31" s="454"/>
      <c r="R31" s="454"/>
      <c r="S31" s="454"/>
      <c r="T31" s="454"/>
      <c r="U31" s="455"/>
    </row>
    <row r="32" spans="1:21" outlineLevel="1">
      <c r="A32" s="431"/>
      <c r="B32" s="329" t="s">
        <v>521</v>
      </c>
      <c r="C32" s="252">
        <v>6</v>
      </c>
      <c r="D32" s="453"/>
      <c r="E32" s="454"/>
      <c r="F32" s="454"/>
      <c r="G32" s="475"/>
      <c r="I32" s="453"/>
      <c r="J32" s="454"/>
      <c r="K32" s="454"/>
      <c r="L32" s="454"/>
      <c r="M32" s="454"/>
      <c r="N32" s="455"/>
      <c r="P32" s="453"/>
      <c r="Q32" s="454"/>
      <c r="R32" s="454"/>
      <c r="S32" s="454"/>
      <c r="T32" s="454"/>
      <c r="U32" s="455"/>
    </row>
    <row r="33" spans="1:21" outlineLevel="1">
      <c r="A33" s="431"/>
      <c r="B33" s="329" t="s">
        <v>522</v>
      </c>
      <c r="C33" s="252">
        <v>2</v>
      </c>
      <c r="D33" s="456"/>
      <c r="E33" s="457"/>
      <c r="F33" s="457"/>
      <c r="G33" s="476"/>
      <c r="I33" s="453"/>
      <c r="J33" s="454"/>
      <c r="K33" s="454"/>
      <c r="L33" s="454"/>
      <c r="M33" s="454"/>
      <c r="N33" s="455"/>
      <c r="P33" s="453"/>
      <c r="Q33" s="454"/>
      <c r="R33" s="454"/>
      <c r="S33" s="454"/>
      <c r="T33" s="454"/>
      <c r="U33" s="455"/>
    </row>
    <row r="34" spans="1:21" outlineLevel="1">
      <c r="A34" s="431"/>
      <c r="B34" s="312"/>
      <c r="C34" s="252"/>
      <c r="D34" s="416"/>
      <c r="E34" s="416"/>
      <c r="F34" s="416"/>
      <c r="G34" s="417"/>
      <c r="I34" s="453"/>
      <c r="J34" s="454"/>
      <c r="K34" s="454"/>
      <c r="L34" s="454"/>
      <c r="M34" s="454"/>
      <c r="N34" s="455"/>
      <c r="P34" s="453"/>
      <c r="Q34" s="454"/>
      <c r="R34" s="454"/>
      <c r="S34" s="454"/>
      <c r="T34" s="454"/>
      <c r="U34" s="455"/>
    </row>
    <row r="35" spans="1:21" outlineLevel="1">
      <c r="A35" s="431"/>
      <c r="B35" s="312"/>
      <c r="C35" s="252"/>
      <c r="D35" s="416"/>
      <c r="E35" s="416"/>
      <c r="F35" s="416"/>
      <c r="G35" s="417"/>
      <c r="I35" s="453"/>
      <c r="J35" s="454"/>
      <c r="K35" s="454"/>
      <c r="L35" s="454"/>
      <c r="M35" s="454"/>
      <c r="N35" s="455"/>
      <c r="P35" s="453"/>
      <c r="Q35" s="454"/>
      <c r="R35" s="454"/>
      <c r="S35" s="454"/>
      <c r="T35" s="454"/>
      <c r="U35" s="455"/>
    </row>
    <row r="36" spans="1:21" outlineLevel="1">
      <c r="A36" s="431"/>
      <c r="B36" s="312"/>
      <c r="C36" s="252"/>
      <c r="D36" s="416"/>
      <c r="E36" s="416"/>
      <c r="F36" s="416"/>
      <c r="G36" s="417"/>
      <c r="I36" s="453"/>
      <c r="J36" s="454"/>
      <c r="K36" s="454"/>
      <c r="L36" s="454"/>
      <c r="M36" s="454"/>
      <c r="N36" s="455"/>
      <c r="P36" s="453"/>
      <c r="Q36" s="454"/>
      <c r="R36" s="454"/>
      <c r="S36" s="454"/>
      <c r="T36" s="454"/>
      <c r="U36" s="455"/>
    </row>
    <row r="37" spans="1:21" outlineLevel="1">
      <c r="A37" s="431"/>
      <c r="B37" s="312"/>
      <c r="C37" s="252"/>
      <c r="D37" s="416"/>
      <c r="E37" s="416"/>
      <c r="F37" s="416"/>
      <c r="G37" s="417"/>
      <c r="I37" s="453"/>
      <c r="J37" s="454"/>
      <c r="K37" s="454"/>
      <c r="L37" s="454"/>
      <c r="M37" s="454"/>
      <c r="N37" s="455"/>
      <c r="P37" s="453"/>
      <c r="Q37" s="454"/>
      <c r="R37" s="454"/>
      <c r="S37" s="454"/>
      <c r="T37" s="454"/>
      <c r="U37" s="455"/>
    </row>
    <row r="38" spans="1:21" outlineLevel="1">
      <c r="A38" s="431"/>
      <c r="B38" s="312"/>
      <c r="C38" s="252"/>
      <c r="D38" s="416"/>
      <c r="E38" s="416"/>
      <c r="F38" s="416"/>
      <c r="G38" s="417"/>
      <c r="I38" s="453"/>
      <c r="J38" s="454"/>
      <c r="K38" s="454"/>
      <c r="L38" s="454"/>
      <c r="M38" s="454"/>
      <c r="N38" s="455"/>
      <c r="P38" s="453"/>
      <c r="Q38" s="454"/>
      <c r="R38" s="454"/>
      <c r="S38" s="454"/>
      <c r="T38" s="454"/>
      <c r="U38" s="455"/>
    </row>
    <row r="39" spans="1:21" outlineLevel="1">
      <c r="A39" s="431"/>
      <c r="B39" s="312"/>
      <c r="C39" s="252"/>
      <c r="D39" s="416"/>
      <c r="E39" s="416"/>
      <c r="F39" s="416"/>
      <c r="G39" s="417"/>
      <c r="I39" s="453"/>
      <c r="J39" s="454"/>
      <c r="K39" s="454"/>
      <c r="L39" s="454"/>
      <c r="M39" s="454"/>
      <c r="N39" s="455"/>
      <c r="P39" s="453"/>
      <c r="Q39" s="454"/>
      <c r="R39" s="454"/>
      <c r="S39" s="454"/>
      <c r="T39" s="454"/>
      <c r="U39" s="455"/>
    </row>
    <row r="40" spans="1:21" ht="14" outlineLevel="1" thickBot="1">
      <c r="A40" s="432"/>
      <c r="B40" s="313"/>
      <c r="C40" s="314"/>
      <c r="D40" s="414"/>
      <c r="E40" s="414"/>
      <c r="F40" s="414"/>
      <c r="G40" s="415"/>
      <c r="I40" s="453"/>
      <c r="J40" s="454"/>
      <c r="K40" s="454"/>
      <c r="L40" s="454"/>
      <c r="M40" s="454"/>
      <c r="N40" s="455"/>
      <c r="P40" s="453"/>
      <c r="Q40" s="454"/>
      <c r="R40" s="454"/>
      <c r="S40" s="454"/>
      <c r="T40" s="454"/>
      <c r="U40" s="455"/>
    </row>
    <row r="41" spans="1:21" outlineLevel="1">
      <c r="A41" s="154"/>
      <c r="B41" s="248"/>
      <c r="C41" s="248"/>
      <c r="D41" s="248"/>
      <c r="E41" s="248"/>
      <c r="F41" s="248"/>
      <c r="G41" s="248"/>
      <c r="I41" s="453"/>
      <c r="J41" s="454"/>
      <c r="K41" s="454"/>
      <c r="L41" s="454"/>
      <c r="M41" s="454"/>
      <c r="N41" s="455"/>
      <c r="P41" s="453"/>
      <c r="Q41" s="454"/>
      <c r="R41" s="454"/>
      <c r="S41" s="454"/>
      <c r="T41" s="454"/>
      <c r="U41" s="455"/>
    </row>
    <row r="42" spans="1:21" outlineLevel="1">
      <c r="A42" s="154"/>
      <c r="B42" s="248"/>
      <c r="C42" s="248"/>
      <c r="D42" s="248"/>
      <c r="E42" s="248"/>
      <c r="F42" s="248"/>
      <c r="G42" s="248"/>
      <c r="I42" s="453"/>
      <c r="J42" s="454"/>
      <c r="K42" s="454"/>
      <c r="L42" s="454"/>
      <c r="M42" s="454"/>
      <c r="N42" s="455"/>
      <c r="P42" s="453"/>
      <c r="Q42" s="454"/>
      <c r="R42" s="454"/>
      <c r="S42" s="454"/>
      <c r="T42" s="454"/>
      <c r="U42" s="455"/>
    </row>
    <row r="43" spans="1:21" outlineLevel="1">
      <c r="A43" s="154"/>
      <c r="B43" s="248"/>
      <c r="C43" s="248"/>
      <c r="D43" s="248"/>
      <c r="E43" s="248"/>
      <c r="F43" s="248"/>
      <c r="G43" s="248"/>
      <c r="I43" s="453"/>
      <c r="J43" s="454"/>
      <c r="K43" s="454"/>
      <c r="L43" s="454"/>
      <c r="M43" s="454"/>
      <c r="N43" s="455"/>
      <c r="P43" s="453"/>
      <c r="Q43" s="454"/>
      <c r="R43" s="454"/>
      <c r="S43" s="454"/>
      <c r="T43" s="454"/>
      <c r="U43" s="455"/>
    </row>
    <row r="44" spans="1:21" outlineLevel="1">
      <c r="A44" s="154"/>
      <c r="B44" s="248"/>
      <c r="C44" s="248"/>
      <c r="D44" s="248"/>
      <c r="E44" s="248"/>
      <c r="F44" s="248"/>
      <c r="G44" s="248"/>
      <c r="I44" s="453"/>
      <c r="J44" s="454"/>
      <c r="K44" s="454"/>
      <c r="L44" s="454"/>
      <c r="M44" s="454"/>
      <c r="N44" s="455"/>
      <c r="P44" s="453"/>
      <c r="Q44" s="454"/>
      <c r="R44" s="454"/>
      <c r="S44" s="454"/>
      <c r="T44" s="454"/>
      <c r="U44" s="455"/>
    </row>
    <row r="45" spans="1:21" outlineLevel="1">
      <c r="A45" s="154"/>
      <c r="B45" s="248"/>
      <c r="C45" s="248"/>
      <c r="D45" s="248"/>
      <c r="E45" s="248"/>
      <c r="F45" s="248"/>
      <c r="G45" s="248"/>
      <c r="I45" s="456"/>
      <c r="J45" s="457"/>
      <c r="K45" s="457"/>
      <c r="L45" s="457"/>
      <c r="M45" s="457"/>
      <c r="N45" s="458"/>
      <c r="P45" s="456"/>
      <c r="Q45" s="457"/>
      <c r="R45" s="457"/>
      <c r="S45" s="457"/>
      <c r="T45" s="457"/>
      <c r="U45" s="458"/>
    </row>
    <row r="46" spans="1:21" outlineLevel="1">
      <c r="A46" s="154"/>
      <c r="B46" s="248"/>
      <c r="C46" s="248"/>
      <c r="D46" s="248"/>
      <c r="E46" s="248"/>
      <c r="F46" s="248"/>
      <c r="G46" s="248"/>
    </row>
    <row r="47" spans="1:21">
      <c r="A47" s="154"/>
      <c r="B47" s="155"/>
    </row>
    <row r="48" spans="1:21" ht="15">
      <c r="A48" s="12" t="s">
        <v>380</v>
      </c>
    </row>
    <row r="49" spans="1:54" ht="15" outlineLevel="1">
      <c r="A49" s="12"/>
      <c r="AV49" s="295">
        <f>100*AW49</f>
        <v>9.6618357487922718E-2</v>
      </c>
      <c r="AW49" s="294">
        <f>1/45/23</f>
        <v>9.6618357487922714E-4</v>
      </c>
    </row>
    <row r="50" spans="1:54" ht="14" outlineLevel="1" thickBot="1">
      <c r="A50" s="4" t="s">
        <v>381</v>
      </c>
    </row>
    <row r="51" spans="1:54" outlineLevel="2">
      <c r="B51" s="19"/>
      <c r="C51" s="19"/>
      <c r="D51" s="19"/>
      <c r="E51" s="418" t="s">
        <v>274</v>
      </c>
      <c r="F51" s="406"/>
      <c r="G51" s="406"/>
      <c r="H51" s="406"/>
      <c r="I51" s="406"/>
      <c r="J51" s="406" t="s">
        <v>275</v>
      </c>
      <c r="K51" s="406"/>
      <c r="L51" s="406"/>
      <c r="M51" s="406"/>
      <c r="N51" s="406"/>
      <c r="O51" s="406" t="s">
        <v>276</v>
      </c>
      <c r="P51" s="406"/>
      <c r="Q51" s="406"/>
      <c r="R51" s="406"/>
      <c r="S51" s="406"/>
      <c r="T51" s="406" t="s">
        <v>277</v>
      </c>
      <c r="U51" s="406"/>
      <c r="V51" s="406"/>
      <c r="W51" s="406"/>
      <c r="X51" s="406"/>
      <c r="Y51" s="406" t="s">
        <v>382</v>
      </c>
      <c r="Z51" s="406"/>
      <c r="AA51" s="406"/>
      <c r="AB51" s="406"/>
      <c r="AC51" s="406"/>
      <c r="AD51" s="406" t="s">
        <v>383</v>
      </c>
      <c r="AE51" s="406"/>
      <c r="AF51" s="406"/>
      <c r="AG51" s="406"/>
      <c r="AH51" s="406"/>
      <c r="AI51" s="406" t="s">
        <v>384</v>
      </c>
      <c r="AJ51" s="406"/>
      <c r="AK51" s="406"/>
      <c r="AL51" s="406"/>
      <c r="AM51" s="406"/>
      <c r="AN51" s="406" t="s">
        <v>385</v>
      </c>
      <c r="AO51" s="406"/>
      <c r="AP51" s="406"/>
      <c r="AQ51" s="406"/>
      <c r="AR51" s="406"/>
      <c r="AS51" s="406" t="s">
        <v>386</v>
      </c>
      <c r="AT51" s="406"/>
      <c r="AU51" s="406"/>
      <c r="AV51" s="406"/>
      <c r="AW51" s="406"/>
      <c r="AX51" s="406" t="s">
        <v>387</v>
      </c>
      <c r="AY51" s="406"/>
      <c r="AZ51" s="406"/>
      <c r="BA51" s="406"/>
      <c r="BB51" s="410"/>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375</v>
      </c>
      <c r="C53" s="19" t="s">
        <v>388</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6" t="s">
        <v>389</v>
      </c>
      <c r="B54" s="127" t="s">
        <v>320</v>
      </c>
      <c r="C54" s="127" t="s">
        <v>285</v>
      </c>
      <c r="D54" s="124" t="s">
        <v>390</v>
      </c>
      <c r="E54" s="242">
        <v>-0.49</v>
      </c>
      <c r="F54" s="242">
        <v>-0.49</v>
      </c>
      <c r="G54" s="242">
        <v>-0.49</v>
      </c>
      <c r="H54" s="242">
        <v>-0.49</v>
      </c>
      <c r="I54" s="242">
        <v>-0.64</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row>
    <row r="55" spans="1:54" outlineLevel="2">
      <c r="A55" s="427"/>
      <c r="B55" s="36" t="s">
        <v>320</v>
      </c>
      <c r="C55" s="121" t="s">
        <v>285</v>
      </c>
      <c r="D55" s="2" t="s">
        <v>390</v>
      </c>
      <c r="E55" s="241">
        <v>0</v>
      </c>
      <c r="F55" s="241">
        <v>0</v>
      </c>
      <c r="G55" s="241">
        <v>-0.62</v>
      </c>
      <c r="H55" s="241">
        <v>-0.62</v>
      </c>
      <c r="I55" s="241">
        <v>0</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7"/>
      <c r="B56" s="36"/>
      <c r="C56" s="121"/>
      <c r="D56" s="2" t="s">
        <v>390</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7"/>
      <c r="B57" s="36"/>
      <c r="C57" s="121"/>
      <c r="D57" s="2" t="s">
        <v>390</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7"/>
      <c r="B58" s="36"/>
      <c r="C58" s="121"/>
      <c r="D58" s="2" t="s">
        <v>390</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7"/>
      <c r="B59" s="36"/>
      <c r="C59" s="121"/>
      <c r="D59" s="2" t="s">
        <v>390</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7"/>
      <c r="B60" s="36"/>
      <c r="C60" s="121"/>
      <c r="D60" s="2" t="s">
        <v>390</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7"/>
      <c r="B61" s="36"/>
      <c r="C61" s="121"/>
      <c r="D61" s="2" t="s">
        <v>390</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7"/>
      <c r="B62" s="36"/>
      <c r="C62" s="121"/>
      <c r="D62" s="2" t="s">
        <v>390</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7"/>
      <c r="B63" s="36"/>
      <c r="C63" s="121"/>
      <c r="D63" s="2" t="s">
        <v>390</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28"/>
      <c r="B64" s="122" t="s">
        <v>391</v>
      </c>
      <c r="C64" s="296" t="s">
        <v>392</v>
      </c>
      <c r="D64" s="123" t="s">
        <v>390</v>
      </c>
      <c r="E64" s="23">
        <f>SUM(E54:E63)</f>
        <v>-0.49</v>
      </c>
      <c r="F64" s="23">
        <f t="shared" ref="F64:BB64" si="3">SUM(F54:F63)</f>
        <v>-0.49</v>
      </c>
      <c r="G64" s="23">
        <f t="shared" si="3"/>
        <v>-1.1099999999999999</v>
      </c>
      <c r="H64" s="23">
        <f t="shared" si="3"/>
        <v>-1.1099999999999999</v>
      </c>
      <c r="I64" s="23">
        <f t="shared" si="3"/>
        <v>-0.64</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19" t="s">
        <v>393</v>
      </c>
      <c r="B66" s="266"/>
      <c r="C66" s="267"/>
      <c r="D66" s="268" t="s">
        <v>390</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0"/>
      <c r="B67" s="252"/>
      <c r="C67" s="267"/>
      <c r="D67" s="269" t="s">
        <v>390</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0"/>
      <c r="B68" s="252"/>
      <c r="C68" s="267"/>
      <c r="D68" s="269" t="s">
        <v>390</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0"/>
      <c r="B69" s="252"/>
      <c r="C69" s="267"/>
      <c r="D69" s="269" t="s">
        <v>390</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0"/>
      <c r="B70" s="252"/>
      <c r="C70" s="267"/>
      <c r="D70" s="269" t="s">
        <v>390</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1"/>
      <c r="B71" s="122" t="s">
        <v>394</v>
      </c>
      <c r="C71" s="123"/>
      <c r="D71" s="270" t="s">
        <v>390</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19" t="s">
        <v>395</v>
      </c>
      <c r="B75" s="127" t="s">
        <v>396</v>
      </c>
      <c r="C75" s="274"/>
      <c r="D75" s="124" t="s">
        <v>390</v>
      </c>
      <c r="E75" s="275">
        <f>-E158*'Fixed Data'!$B$27/10^2</f>
        <v>-1.2881006524165262</v>
      </c>
      <c r="F75" s="275">
        <f>-F158*'Fixed Data'!$B$27/10^2</f>
        <v>-1.2916748414470174</v>
      </c>
      <c r="G75" s="275">
        <f>-G158*'Fixed Data'!$B$27/10^2</f>
        <v>-1.2933992474566016</v>
      </c>
      <c r="H75" s="275">
        <f>-H158*'Fixed Data'!$B$27/10^2</f>
        <v>-1.2953199944619245</v>
      </c>
      <c r="I75" s="275">
        <f>-I158*'Fixed Data'!$B$27/10^2</f>
        <v>-1.2972306034919974</v>
      </c>
      <c r="J75" s="275">
        <f>-J158*'Fixed Data'!$B$27/10^2</f>
        <v>-1.3011804287567648</v>
      </c>
      <c r="K75" s="275">
        <f>-K158*'Fixed Data'!$B$27/10^2</f>
        <v>-1.3223541177166949</v>
      </c>
      <c r="L75" s="275">
        <f>-L158*'Fixed Data'!$B$27/10^2</f>
        <v>-1.3439582583886929</v>
      </c>
      <c r="M75" s="275">
        <f>-M158*'Fixed Data'!$B$27/10^2</f>
        <v>-1.3660016016652856</v>
      </c>
      <c r="N75" s="275">
        <f>-N158*'Fixed Data'!$B$27/10^2</f>
        <v>-1.3884930763407604</v>
      </c>
      <c r="O75" s="275">
        <f>-O158*'Fixed Data'!$B$27/10^2</f>
        <v>-1.4111368432590969</v>
      </c>
      <c r="P75" s="275">
        <f>-P158*'Fixed Data'!$B$27/10^2</f>
        <v>-1.4340808853033107</v>
      </c>
      <c r="Q75" s="275">
        <f>-Q158*'Fixed Data'!$B$27/10^2</f>
        <v>-1.4575535904878587</v>
      </c>
      <c r="R75" s="275">
        <f>-R158*'Fixed Data'!$B$27/10^2</f>
        <v>-1.481566202988817</v>
      </c>
      <c r="S75" s="275">
        <f>-S158*'Fixed Data'!$B$27/10^2</f>
        <v>-1.5061318518793487</v>
      </c>
      <c r="T75" s="275">
        <f>-T158*'Fixed Data'!$B$27/10^2</f>
        <v>-1.5312602249967133</v>
      </c>
      <c r="U75" s="275">
        <f>-U158*'Fixed Data'!$B$27/10^2</f>
        <v>-1.5569500041782418</v>
      </c>
      <c r="V75" s="275">
        <f>-V158*'Fixed Data'!$B$27/10^2</f>
        <v>-1.5831620451844508</v>
      </c>
      <c r="W75" s="275">
        <f>-W158*'Fixed Data'!$B$27/10^2</f>
        <v>-1.6099069653667575</v>
      </c>
      <c r="X75" s="275">
        <f>-X158*'Fixed Data'!$B$27/10^2</f>
        <v>-1.6371955979226329</v>
      </c>
      <c r="Y75" s="275">
        <f>-Y158*'Fixed Data'!$B$27/10^2</f>
        <v>-1.6650389962836527</v>
      </c>
      <c r="Z75" s="275">
        <f>-Z158*'Fixed Data'!$B$27/10^2</f>
        <v>-1.6934484385927533</v>
      </c>
      <c r="AA75" s="275">
        <f>-AA158*'Fixed Data'!$B$27/10^2</f>
        <v>-1.7224354322725193</v>
      </c>
      <c r="AB75" s="275">
        <f>-AB158*'Fixed Data'!$B$27/10^2</f>
        <v>-1.7520117186863411</v>
      </c>
      <c r="AC75" s="275">
        <f>-AC158*'Fixed Data'!$B$27/10^2</f>
        <v>-16.969718442429347</v>
      </c>
      <c r="AD75" s="275">
        <f>-AD158*'Fixed Data'!$B$27/10^2</f>
        <v>-17.26031107016756</v>
      </c>
      <c r="AE75" s="275">
        <f>-AE158*'Fixed Data'!$B$27/10^2</f>
        <v>-17.556811317232821</v>
      </c>
      <c r="AF75" s="275">
        <f>-AF158*'Fixed Data'!$B$27/10^2</f>
        <v>-17.859339282907687</v>
      </c>
      <c r="AG75" s="275">
        <f>-AG158*'Fixed Data'!$B$27/10^2</f>
        <v>-18.168017508039966</v>
      </c>
      <c r="AH75" s="275">
        <f>-AH158*'Fixed Data'!$B$27/10^2</f>
        <v>-18.482971024678516</v>
      </c>
      <c r="AI75" s="275">
        <f>-AI158*'Fixed Data'!$B$27/10^2</f>
        <v>-18.804327406718343</v>
      </c>
      <c r="AJ75" s="275">
        <f>-AJ158*'Fixed Data'!$B$27/10^2</f>
        <v>-19.132216821575238</v>
      </c>
      <c r="AK75" s="275">
        <f>-AK158*'Fixed Data'!$B$27/10^2</f>
        <v>-19.466772082910801</v>
      </c>
      <c r="AL75" s="275">
        <f>-AL158*'Fixed Data'!$B$27/10^2</f>
        <v>-19.808128704429599</v>
      </c>
      <c r="AM75" s="275">
        <f>-AM158*'Fixed Data'!$B$27/10^2</f>
        <v>-20.156424954769651</v>
      </c>
      <c r="AN75" s="275">
        <f>-AN158*'Fixed Data'!$B$27/10^2</f>
        <v>-20.490468745313855</v>
      </c>
      <c r="AO75" s="275">
        <f>-AO158*'Fixed Data'!$B$27/10^2</f>
        <v>-20.82783336134824</v>
      </c>
      <c r="AP75" s="275">
        <f>-AP158*'Fixed Data'!$B$27/10^2</f>
        <v>-21.172056450501699</v>
      </c>
      <c r="AQ75" s="275">
        <f>-AQ158*'Fixed Data'!$B$27/10^2</f>
        <v>-21.523277442493001</v>
      </c>
      <c r="AR75" s="275">
        <f>-AR158*'Fixed Data'!$B$27/10^2</f>
        <v>-21.881638601585227</v>
      </c>
      <c r="AS75" s="275">
        <f>-AS158*'Fixed Data'!$B$27/10^2</f>
        <v>-22.247285084210944</v>
      </c>
      <c r="AT75" s="275">
        <f>-AT158*'Fixed Data'!$B$27/10^2</f>
        <v>-22.620364997768608</v>
      </c>
      <c r="AU75" s="275">
        <f>-AU158*'Fixed Data'!$B$27/10^2</f>
        <v>-23.001029460614483</v>
      </c>
      <c r="AV75" s="275">
        <f>-AV158*'Fixed Data'!$B$27/10^2</f>
        <v>-23.389432663273976</v>
      </c>
      <c r="AW75" s="275">
        <f>-AW158*'Fixed Data'!$B$27/10^2</f>
        <v>-23.785731930897619</v>
      </c>
      <c r="AX75" s="275">
        <f>-AX158*'Fixed Data'!$B$27/10^2</f>
        <v>-23.867586952978208</v>
      </c>
      <c r="AY75" s="275">
        <f>-AY158*'Fixed Data'!$B$27/10^2</f>
        <v>-23.909435602939606</v>
      </c>
      <c r="AZ75" s="275">
        <f>-AZ158*'Fixed Data'!$B$27/10^2</f>
        <v>-23.952135017406768</v>
      </c>
      <c r="BA75" s="275">
        <f>-BA158*'Fixed Data'!$B$27/10^2</f>
        <v>-23.995702492045083</v>
      </c>
      <c r="BB75" s="275">
        <f>-BB158*'Fixed Data'!$B$27/10^2</f>
        <v>-24.039349213266011</v>
      </c>
    </row>
    <row r="76" spans="1:54" ht="19.5" customHeight="1" outlineLevel="2">
      <c r="A76" s="420"/>
      <c r="B76" s="121"/>
      <c r="C76" s="272"/>
      <c r="D76" s="2" t="s">
        <v>390</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1"/>
      <c r="B77" s="273" t="s">
        <v>397</v>
      </c>
      <c r="C77" s="271"/>
      <c r="D77" s="123" t="s">
        <v>390</v>
      </c>
      <c r="E77" s="23">
        <f t="shared" ref="E77:AJ77" si="5">SUM(E75:E76)</f>
        <v>-1.2881006524165262</v>
      </c>
      <c r="F77" s="23">
        <f t="shared" si="5"/>
        <v>-1.2916748414470174</v>
      </c>
      <c r="G77" s="23">
        <f t="shared" si="5"/>
        <v>-1.2933992474566016</v>
      </c>
      <c r="H77" s="23">
        <f t="shared" si="5"/>
        <v>-1.2953199944619245</v>
      </c>
      <c r="I77" s="23">
        <f t="shared" si="5"/>
        <v>-1.2972306034919974</v>
      </c>
      <c r="J77" s="23">
        <f t="shared" si="5"/>
        <v>-1.3011804287567648</v>
      </c>
      <c r="K77" s="23">
        <f t="shared" si="5"/>
        <v>-1.3223541177166949</v>
      </c>
      <c r="L77" s="23">
        <f t="shared" si="5"/>
        <v>-1.3439582583886929</v>
      </c>
      <c r="M77" s="23">
        <f t="shared" si="5"/>
        <v>-1.3660016016652856</v>
      </c>
      <c r="N77" s="23">
        <f t="shared" si="5"/>
        <v>-1.3884930763407604</v>
      </c>
      <c r="O77" s="23">
        <f t="shared" si="5"/>
        <v>-1.4111368432590969</v>
      </c>
      <c r="P77" s="23">
        <f t="shared" si="5"/>
        <v>-1.4340808853033107</v>
      </c>
      <c r="Q77" s="23">
        <f t="shared" si="5"/>
        <v>-1.4575535904878587</v>
      </c>
      <c r="R77" s="23">
        <f t="shared" si="5"/>
        <v>-1.481566202988817</v>
      </c>
      <c r="S77" s="23">
        <f t="shared" si="5"/>
        <v>-1.5061318518793487</v>
      </c>
      <c r="T77" s="23">
        <f t="shared" si="5"/>
        <v>-1.5312602249967133</v>
      </c>
      <c r="U77" s="23">
        <f t="shared" si="5"/>
        <v>-1.5569500041782418</v>
      </c>
      <c r="V77" s="23">
        <f t="shared" si="5"/>
        <v>-1.5831620451844508</v>
      </c>
      <c r="W77" s="23">
        <f t="shared" si="5"/>
        <v>-1.6099069653667575</v>
      </c>
      <c r="X77" s="23">
        <f t="shared" si="5"/>
        <v>-1.6371955979226329</v>
      </c>
      <c r="Y77" s="23">
        <f t="shared" si="5"/>
        <v>-1.6650389962836527</v>
      </c>
      <c r="Z77" s="23">
        <f t="shared" si="5"/>
        <v>-1.6934484385927533</v>
      </c>
      <c r="AA77" s="23">
        <f t="shared" si="5"/>
        <v>-1.7224354322725193</v>
      </c>
      <c r="AB77" s="23">
        <f t="shared" si="5"/>
        <v>-1.7520117186863411</v>
      </c>
      <c r="AC77" s="23">
        <f t="shared" si="5"/>
        <v>-16.969718442429347</v>
      </c>
      <c r="AD77" s="23">
        <f t="shared" si="5"/>
        <v>-17.26031107016756</v>
      </c>
      <c r="AE77" s="23">
        <f t="shared" si="5"/>
        <v>-17.556811317232821</v>
      </c>
      <c r="AF77" s="23">
        <f t="shared" si="5"/>
        <v>-17.859339282907687</v>
      </c>
      <c r="AG77" s="23">
        <f t="shared" si="5"/>
        <v>-18.168017508039966</v>
      </c>
      <c r="AH77" s="23">
        <f t="shared" si="5"/>
        <v>-18.482971024678516</v>
      </c>
      <c r="AI77" s="23">
        <f t="shared" si="5"/>
        <v>-18.804327406718343</v>
      </c>
      <c r="AJ77" s="23">
        <f t="shared" si="5"/>
        <v>-19.132216821575238</v>
      </c>
      <c r="AK77" s="23">
        <f t="shared" ref="AK77:BB77" si="6">SUM(AK75:AK76)</f>
        <v>-19.466772082910801</v>
      </c>
      <c r="AL77" s="23">
        <f t="shared" si="6"/>
        <v>-19.808128704429599</v>
      </c>
      <c r="AM77" s="23">
        <f t="shared" si="6"/>
        <v>-20.156424954769651</v>
      </c>
      <c r="AN77" s="23">
        <f t="shared" si="6"/>
        <v>-20.490468745313855</v>
      </c>
      <c r="AO77" s="23">
        <f t="shared" si="6"/>
        <v>-20.82783336134824</v>
      </c>
      <c r="AP77" s="23">
        <f t="shared" si="6"/>
        <v>-21.172056450501699</v>
      </c>
      <c r="AQ77" s="23">
        <f t="shared" si="6"/>
        <v>-21.523277442493001</v>
      </c>
      <c r="AR77" s="23">
        <f t="shared" si="6"/>
        <v>-21.881638601585227</v>
      </c>
      <c r="AS77" s="23">
        <f t="shared" si="6"/>
        <v>-22.247285084210944</v>
      </c>
      <c r="AT77" s="23">
        <f t="shared" si="6"/>
        <v>-22.620364997768608</v>
      </c>
      <c r="AU77" s="23">
        <f t="shared" si="6"/>
        <v>-23.001029460614483</v>
      </c>
      <c r="AV77" s="23">
        <f t="shared" si="6"/>
        <v>-23.389432663273976</v>
      </c>
      <c r="AW77" s="23">
        <f t="shared" si="6"/>
        <v>-23.785731930897619</v>
      </c>
      <c r="AX77" s="23">
        <f t="shared" si="6"/>
        <v>-23.867586952978208</v>
      </c>
      <c r="AY77" s="23">
        <f t="shared" si="6"/>
        <v>-23.909435602939606</v>
      </c>
      <c r="AZ77" s="23">
        <f t="shared" si="6"/>
        <v>-23.952135017406768</v>
      </c>
      <c r="BA77" s="23">
        <f t="shared" si="6"/>
        <v>-23.995702492045083</v>
      </c>
      <c r="BB77" s="255">
        <f t="shared" si="6"/>
        <v>-24.039349213266011</v>
      </c>
    </row>
    <row r="78" spans="1:54" outlineLevel="2">
      <c r="B78" s="19"/>
      <c r="C78" s="19"/>
      <c r="D78" s="19"/>
      <c r="E78" s="15"/>
    </row>
    <row r="79" spans="1:54" s="7" customFormat="1" ht="14" outlineLevel="1" thickBot="1">
      <c r="B79" s="125"/>
      <c r="C79" s="125"/>
      <c r="D79" s="125"/>
      <c r="E79" s="247"/>
    </row>
    <row r="80" spans="1:54" outlineLevel="1">
      <c r="A80" s="4" t="s">
        <v>398</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399</v>
      </c>
      <c r="C81" s="6" t="s">
        <v>400</v>
      </c>
      <c r="D81" t="s">
        <v>401</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402</v>
      </c>
      <c r="C82" t="s">
        <v>403</v>
      </c>
      <c r="D82" t="s">
        <v>390</v>
      </c>
      <c r="E82" s="21">
        <f t="shared" ref="E82:BB82" si="8">E64*E81</f>
        <v>-0.16513</v>
      </c>
      <c r="F82" s="21">
        <f t="shared" si="8"/>
        <v>-0.16513</v>
      </c>
      <c r="G82" s="21">
        <f t="shared" si="8"/>
        <v>-0.37406999999999996</v>
      </c>
      <c r="H82" s="21">
        <f t="shared" si="8"/>
        <v>-0.37406999999999996</v>
      </c>
      <c r="I82" s="21">
        <f t="shared" si="8"/>
        <v>-0.21568000000000001</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404</v>
      </c>
      <c r="C83" t="s">
        <v>405</v>
      </c>
      <c r="D83" t="s">
        <v>390</v>
      </c>
      <c r="E83" s="21">
        <f t="shared" ref="E83:BB83" si="9">E64-E82</f>
        <v>-0.32486999999999999</v>
      </c>
      <c r="F83" s="21">
        <f t="shared" si="9"/>
        <v>-0.32486999999999999</v>
      </c>
      <c r="G83" s="21">
        <f t="shared" si="9"/>
        <v>-0.73592999999999997</v>
      </c>
      <c r="H83" s="21">
        <f t="shared" si="9"/>
        <v>-0.73592999999999997</v>
      </c>
      <c r="I83" s="21">
        <f t="shared" si="9"/>
        <v>-0.42432000000000003</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406</v>
      </c>
      <c r="C84" t="s">
        <v>407</v>
      </c>
      <c r="D84" t="s">
        <v>390</v>
      </c>
      <c r="E84" s="21"/>
      <c r="F84" s="21">
        <f>IF($E$82&lt;0,(IF(2050-E$80&lt;=0,0,(2/(2050-E$80+1))*(1-(SUM($E84:E84)/$E$82))*$E$82*'Fixed Data'!C$52)),0)</f>
        <v>-1.3760833333333333E-2</v>
      </c>
      <c r="G84" s="21">
        <f>IF($E$82&lt;0,(IF(2050-F$80&lt;=0,0,(2/(2050-F$80+1))*(1-(SUM($E84:F84)/$E$82))*$E$82*'Fixed Data'!D$52)),0)</f>
        <v>-1.3162536231884056E-2</v>
      </c>
      <c r="H84" s="21">
        <f>IF($E$82&lt;0,(IF(2050-G$80&lt;=0,0,(2/(2050-G$80+1))*(1-(SUM($E84:G84)/$E$82))*$E$82*'Fixed Data'!E$52)),0)</f>
        <v>-1.2564239130434781E-2</v>
      </c>
      <c r="I84" s="21">
        <f>IF($E$82&lt;0,(IF(2050-H$80&lt;=0,0,(2/(2050-H$80+1))*(1-(SUM($E84:H84)/$E$82))*$E$82*'Fixed Data'!F$52)),0)</f>
        <v>-1.1965942028985507E-2</v>
      </c>
      <c r="J84" s="21">
        <f>IF($E$82&lt;0,(IF(2050-I$80&lt;=0,0,(2/(2050-I$80+1))*(1-(SUM($E84:I84)/$E$82))*$E$82*'Fixed Data'!G$52)),0)</f>
        <v>-1.1367644927536232E-2</v>
      </c>
      <c r="K84" s="21">
        <f>IF($E$82&lt;0,(IF(2050-J$80&lt;=0,0,(2/(2050-J$80+1))*(1-(SUM($E84:J84)/$E$82))*$E$82*'Fixed Data'!H$52)),0)</f>
        <v>-1.0769347826086958E-2</v>
      </c>
      <c r="L84" s="21">
        <f>IF($E$82&lt;0,(IF(2050-K$80&lt;=0,0,(2/(2050-K$80+1))*(1-(SUM($E84:K84)/$E$82))*$E$82*'Fixed Data'!I$52)),0)</f>
        <v>-1.0171050724637681E-2</v>
      </c>
      <c r="M84" s="21">
        <f>IF($E$82&lt;0,(IF(2050-L$80&lt;=0,0,(2/(2050-L$80+1))*(1-(SUM($E84:L84)/$E$82))*$E$82*'Fixed Data'!J$52)),0)</f>
        <v>-9.5727536231884052E-3</v>
      </c>
      <c r="N84" s="21">
        <f>IF($E$82&lt;0,(IF(2050-M$80&lt;=0,0,(2/(2050-M$80+1))*(1-(SUM($E84:M84)/$E$82))*$E$82*'Fixed Data'!K$52)),0)</f>
        <v>-8.9744565217391298E-3</v>
      </c>
      <c r="O84" s="21">
        <f>IF($E$82&lt;0,(IF(2050-N$80&lt;=0,0,(2/(2050-N$80+1))*(1-(SUM($E84:N84)/$E$82))*$E$82*'Fixed Data'!L$52)),0)</f>
        <v>-8.3761594202898561E-3</v>
      </c>
      <c r="P84" s="21">
        <f>IF($E$82&lt;0,(IF(2050-O$80&lt;=0,0,(2/(2050-O$80+1))*(1-(SUM($E84:O84)/$E$82))*$E$82*'Fixed Data'!M$52)),0)</f>
        <v>-7.7778623188405798E-3</v>
      </c>
      <c r="Q84" s="21">
        <f>IF($E$82&lt;0,(IF(2050-P$80&lt;=0,0,(2/(2050-P$80+1))*(1-(SUM($E84:P84)/$E$82))*$E$82*'Fixed Data'!N$52)),0)</f>
        <v>-7.1795652173913052E-3</v>
      </c>
      <c r="R84" s="21">
        <f>IF($E$82&lt;0,(IF(2050-Q$80&lt;=0,0,(2/(2050-Q$80+1))*(1-(SUM($E84:Q84)/$E$82))*$E$82*'Fixed Data'!O$52)),0)</f>
        <v>-6.5812681159420306E-3</v>
      </c>
      <c r="S84" s="21">
        <f>IF($E$82&lt;0,(IF(2050-R$80&lt;=0,0,(2/(2050-R$80+1))*(1-(SUM($E84:R84)/$E$82))*$E$82*'Fixed Data'!P$52)),0)</f>
        <v>-5.9829710144927535E-3</v>
      </c>
      <c r="T84" s="21">
        <f>IF($E$82&lt;0,(IF(2050-S$80&lt;=0,0,(2/(2050-S$80+1))*(1-(SUM($E84:S84)/$E$82))*$E$82*'Fixed Data'!Q$52)),0)</f>
        <v>-5.3846739130434806E-3</v>
      </c>
      <c r="U84" s="21">
        <f>IF($E$82&lt;0,(IF(2050-T$80&lt;=0,0,(2/(2050-T$80+1))*(1-(SUM($E84:T84)/$E$82))*$E$82*'Fixed Data'!R$52)),0)</f>
        <v>-4.7863768115942035E-3</v>
      </c>
      <c r="V84" s="21">
        <f>IF($E$82&lt;0,(IF(2050-U$80&lt;=0,0,(2/(2050-U$80+1))*(1-(SUM($E84:U84)/$E$82))*$E$82*'Fixed Data'!S$52)),0)</f>
        <v>-4.188079710144928E-3</v>
      </c>
      <c r="W84" s="21">
        <f>IF($E$82&lt;0,(IF(2050-V$80&lt;=0,0,(2/(2050-V$80+1))*(1-(SUM($E84:V84)/$E$82))*$E$82*'Fixed Data'!T$52)),0)</f>
        <v>-3.5897826086956522E-3</v>
      </c>
      <c r="X84" s="21">
        <f>IF($E$82&lt;0,(IF(2050-W$80&lt;=0,0,(2/(2050-W$80+1))*(1-(SUM($E84:W84)/$E$82))*$E$82*'Fixed Data'!U$52)),0)</f>
        <v>-2.9914855072463715E-3</v>
      </c>
      <c r="Y84" s="21">
        <f>IF($E$82&lt;0,(IF(2050-X$80&lt;=0,0,(2/(2050-X$80+1))*(1-(SUM($E84:X84)/$E$82))*$E$82*'Fixed Data'!V$52)),0)</f>
        <v>-2.3931884057970974E-3</v>
      </c>
      <c r="Z84" s="21">
        <f>IF($E$82&lt;0,(IF(2050-Y$80&lt;=0,0,(2/(2050-Y$80+1))*(1-(SUM($E84:Y84)/$E$82))*$E$82*'Fixed Data'!W$52)),0)</f>
        <v>-1.7948913043478157E-3</v>
      </c>
      <c r="AA84" s="21">
        <f>IF($E$82&lt;0,(IF(2050-Z$80&lt;=0,0,(2/(2050-Z$80+1))*(1-(SUM($E84:Z84)/$E$82))*$E$82*'Fixed Data'!X$52)),0)</f>
        <v>-1.1965942028985437E-3</v>
      </c>
      <c r="AB84" s="21">
        <f>IF($E$82&lt;0,(IF(2050-AA$80&lt;=0,0,(2/(2050-AA$80+1))*(1-(SUM($E84:AA84)/$E$82))*$E$82*'Fixed Data'!Y$52)),0)</f>
        <v>-5.9829710144925971E-4</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408</v>
      </c>
      <c r="C85" t="s">
        <v>409</v>
      </c>
      <c r="D85" t="s">
        <v>390</v>
      </c>
      <c r="E85" s="18"/>
      <c r="F85" s="18"/>
      <c r="G85" s="21">
        <f>IF($F$82&lt;0,(IF(2050-F$80&lt;=0,0,(2/(2050-F$80+1))*(1-(SUM($E85:F85)/$F$82))*$F$82*'Fixed Data'!D$52)),0)</f>
        <v>-1.4359130434782609E-2</v>
      </c>
      <c r="H85" s="21">
        <f>IF($F$82&lt;0,(IF(2050-G$80&lt;=0,0,(2/(2050-G$80+1))*(1-(SUM($E85:G85)/$F$82))*$F$82*'Fixed Data'!E$52)),0)</f>
        <v>-1.3706442687747037E-2</v>
      </c>
      <c r="I85" s="21">
        <f>IF($F$82&lt;0,(IF(2050-H$80&lt;=0,0,(2/(2050-H$80+1))*(1-(SUM($E85:H85)/$F$82))*$F$82*'Fixed Data'!F$52)),0)</f>
        <v>-1.3053754940711461E-2</v>
      </c>
      <c r="J85" s="21">
        <f>IF($F$82&lt;0,(IF(2050-I$80&lt;=0,0,(2/(2050-I$80+1))*(1-(SUM($E85:I85)/$F$82))*$F$82*'Fixed Data'!G$52)),0)</f>
        <v>-1.2401067193675891E-2</v>
      </c>
      <c r="K85" s="21">
        <f>IF($F$82&lt;0,(IF(2050-J$80&lt;=0,0,(2/(2050-J$80+1))*(1-(SUM($E85:J85)/$F$82))*$F$82*'Fixed Data'!H$52)),0)</f>
        <v>-1.1748379446640317E-2</v>
      </c>
      <c r="L85" s="21">
        <f>IF($F$82&lt;0,(IF(2050-K$80&lt;=0,0,(2/(2050-K$80+1))*(1-(SUM($E85:K85)/$F$82))*$F$82*'Fixed Data'!I$52)),0)</f>
        <v>-1.1095691699604743E-2</v>
      </c>
      <c r="M85" s="21">
        <f>IF($F$82&lt;0,(IF(2050-L$80&lt;=0,0,(2/(2050-L$80+1))*(1-(SUM($E85:L85)/$F$82))*$F$82*'Fixed Data'!J$52)),0)</f>
        <v>-1.0443003952569169E-2</v>
      </c>
      <c r="N85" s="21">
        <f>IF($F$82&lt;0,(IF(2050-M$80&lt;=0,0,(2/(2050-M$80+1))*(1-(SUM($E85:M85)/$F$82))*$F$82*'Fixed Data'!K$52)),0)</f>
        <v>-9.7903162055335974E-3</v>
      </c>
      <c r="O85" s="21">
        <f>IF($F$82&lt;0,(IF(2050-N$80&lt;=0,0,(2/(2050-N$80+1))*(1-(SUM($E85:N85)/$F$82))*$F$82*'Fixed Data'!L$52)),0)</f>
        <v>-9.1376284584980243E-3</v>
      </c>
      <c r="P85" s="21">
        <f>IF($F$82&lt;0,(IF(2050-O$80&lt;=0,0,(2/(2050-O$80+1))*(1-(SUM($E85:O85)/$F$82))*$F$82*'Fixed Data'!M$52)),0)</f>
        <v>-8.4849407114624513E-3</v>
      </c>
      <c r="Q85" s="21">
        <f>IF($F$82&lt;0,(IF(2050-P$80&lt;=0,0,(2/(2050-P$80+1))*(1-(SUM($E85:P85)/$F$82))*$F$82*'Fixed Data'!N$52)),0)</f>
        <v>-7.8322529644268783E-3</v>
      </c>
      <c r="R85" s="21">
        <f>IF($F$82&lt;0,(IF(2050-Q$80&lt;=0,0,(2/(2050-Q$80+1))*(1-(SUM($E85:Q85)/$F$82))*$F$82*'Fixed Data'!O$52)),0)</f>
        <v>-7.1795652173913017E-3</v>
      </c>
      <c r="S85" s="21">
        <f>IF($F$82&lt;0,(IF(2050-R$80&lt;=0,0,(2/(2050-R$80+1))*(1-(SUM($E85:R85)/$F$82))*$F$82*'Fixed Data'!P$52)),0)</f>
        <v>-6.5268774703557304E-3</v>
      </c>
      <c r="T85" s="21">
        <f>IF($F$82&lt;0,(IF(2050-S$80&lt;=0,0,(2/(2050-S$80+1))*(1-(SUM($E85:S85)/$F$82))*$F$82*'Fixed Data'!Q$52)),0)</f>
        <v>-5.8741897233201574E-3</v>
      </c>
      <c r="U85" s="21">
        <f>IF($F$82&lt;0,(IF(2050-T$80&lt;=0,0,(2/(2050-T$80+1))*(1-(SUM($E85:T85)/$F$82))*$F$82*'Fixed Data'!R$52)),0)</f>
        <v>-5.2215019762845835E-3</v>
      </c>
      <c r="V85" s="21">
        <f>IF($F$82&lt;0,(IF(2050-U$80&lt;=0,0,(2/(2050-U$80+1))*(1-(SUM($E85:U85)/$F$82))*$F$82*'Fixed Data'!S$52)),0)</f>
        <v>-4.568814229249013E-3</v>
      </c>
      <c r="W85" s="21">
        <f>IF($F$82&lt;0,(IF(2050-V$80&lt;=0,0,(2/(2050-V$80+1))*(1-(SUM($E85:V85)/$F$82))*$F$82*'Fixed Data'!T$52)),0)</f>
        <v>-3.9161264822134417E-3</v>
      </c>
      <c r="X85" s="21">
        <f>IF($F$82&lt;0,(IF(2050-W$80&lt;=0,0,(2/(2050-W$80+1))*(1-(SUM($E85:W85)/$F$82))*$F$82*'Fixed Data'!U$52)),0)</f>
        <v>-3.2634387351778709E-3</v>
      </c>
      <c r="Y85" s="21">
        <f>IF($F$82&lt;0,(IF(2050-X$80&lt;=0,0,(2/(2050-X$80+1))*(1-(SUM($E85:X85)/$F$82))*$F$82*'Fixed Data'!V$52)),0)</f>
        <v>-2.6107509881422995E-3</v>
      </c>
      <c r="Z85" s="21">
        <f>IF($F$82&lt;0,(IF(2050-Y$80&lt;=0,0,(2/(2050-Y$80+1))*(1-(SUM($E85:Y85)/$F$82))*$F$82*'Fixed Data'!W$52)),0)</f>
        <v>-1.9580632411067174E-3</v>
      </c>
      <c r="AA85" s="21">
        <f>IF($F$82&lt;0,(IF(2050-Z$80&lt;=0,0,(2/(2050-Z$80+1))*(1-(SUM($E85:Z85)/$F$82))*$F$82*'Fixed Data'!X$52)),0)</f>
        <v>-1.3053754940711387E-3</v>
      </c>
      <c r="AB85" s="21">
        <f>IF($F$82&lt;0,(IF(2050-AA$80&lt;=0,0,(2/(2050-AA$80+1))*(1-(SUM($E85:AA85)/$F$82))*$F$82*'Fixed Data'!Y$52)),0)</f>
        <v>-6.5268774703555103E-4</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410</v>
      </c>
      <c r="C86" t="s">
        <v>411</v>
      </c>
      <c r="D86" t="s">
        <v>390</v>
      </c>
      <c r="E86" s="18"/>
      <c r="F86" s="18"/>
      <c r="G86" s="18"/>
      <c r="H86" s="21">
        <f>IF($G$82&lt;0,(IF(2050-G$80&lt;=0,0,(2/(2050-G$80+1))*(1-(SUM($E86:G86)/$G$82))*$G$82*'Fixed Data'!E$52)),0)</f>
        <v>-3.4006363636363633E-2</v>
      </c>
      <c r="I86" s="21">
        <f>IF($G$82&lt;0,(IF(2050-H$80&lt;=0,0,(2/(2050-H$80+1))*(1-(SUM($E86:H86)/$G$82))*$G$82*'Fixed Data'!F$52)),0)</f>
        <v>-3.2387012987012985E-2</v>
      </c>
      <c r="J86" s="21">
        <f>IF($G$82&lt;0,(IF(2050-I$80&lt;=0,0,(2/(2050-I$80+1))*(1-(SUM($E86:I86)/$G$82))*$G$82*'Fixed Data'!G$52)),0)</f>
        <v>-3.0767662337662337E-2</v>
      </c>
      <c r="K86" s="21">
        <f>IF($G$82&lt;0,(IF(2050-J$80&lt;=0,0,(2/(2050-J$80+1))*(1-(SUM($E86:J86)/$G$82))*$G$82*'Fixed Data'!H$52)),0)</f>
        <v>-2.9148311688311685E-2</v>
      </c>
      <c r="L86" s="21">
        <f>IF($G$82&lt;0,(IF(2050-K$80&lt;=0,0,(2/(2050-K$80+1))*(1-(SUM($E86:K86)/$G$82))*$G$82*'Fixed Data'!I$52)),0)</f>
        <v>-2.7528961038961033E-2</v>
      </c>
      <c r="M86" s="21">
        <f>IF($G$82&lt;0,(IF(2050-L$80&lt;=0,0,(2/(2050-L$80+1))*(1-(SUM($E86:L86)/$G$82))*$G$82*'Fixed Data'!J$52)),0)</f>
        <v>-2.5909610389610382E-2</v>
      </c>
      <c r="N86" s="21">
        <f>IF($G$82&lt;0,(IF(2050-M$80&lt;=0,0,(2/(2050-M$80+1))*(1-(SUM($E86:M86)/$G$82))*$G$82*'Fixed Data'!K$52)),0)</f>
        <v>-2.4290259740259734E-2</v>
      </c>
      <c r="O86" s="21">
        <f>IF($G$82&lt;0,(IF(2050-N$80&lt;=0,0,(2/(2050-N$80+1))*(1-(SUM($E86:N86)/$G$82))*$G$82*'Fixed Data'!L$52)),0)</f>
        <v>-2.2670909090909089E-2</v>
      </c>
      <c r="P86" s="21">
        <f>IF($G$82&lt;0,(IF(2050-O$80&lt;=0,0,(2/(2050-O$80+1))*(1-(SUM($E86:O86)/$G$82))*$G$82*'Fixed Data'!M$52)),0)</f>
        <v>-2.1051558441558444E-2</v>
      </c>
      <c r="Q86" s="21">
        <f>IF($G$82&lt;0,(IF(2050-P$80&lt;=0,0,(2/(2050-P$80+1))*(1-(SUM($E86:P86)/$G$82))*$G$82*'Fixed Data'!N$52)),0)</f>
        <v>-1.9432207792207792E-2</v>
      </c>
      <c r="R86" s="21">
        <f>IF($G$82&lt;0,(IF(2050-Q$80&lt;=0,0,(2/(2050-Q$80+1))*(1-(SUM($E86:Q86)/$G$82))*$G$82*'Fixed Data'!O$52)),0)</f>
        <v>-1.7812857142857141E-2</v>
      </c>
      <c r="S86" s="21">
        <f>IF($G$82&lt;0,(IF(2050-R$80&lt;=0,0,(2/(2050-R$80+1))*(1-(SUM($E86:R86)/$G$82))*$G$82*'Fixed Data'!P$52)),0)</f>
        <v>-1.6193506493506496E-2</v>
      </c>
      <c r="T86" s="21">
        <f>IF($G$82&lt;0,(IF(2050-S$80&lt;=0,0,(2/(2050-S$80+1))*(1-(SUM($E86:S86)/$G$82))*$G$82*'Fixed Data'!Q$52)),0)</f>
        <v>-1.4574155844155848E-2</v>
      </c>
      <c r="U86" s="21">
        <f>IF($G$82&lt;0,(IF(2050-T$80&lt;=0,0,(2/(2050-T$80+1))*(1-(SUM($E86:T86)/$G$82))*$G$82*'Fixed Data'!R$52)),0)</f>
        <v>-1.2954805194805196E-2</v>
      </c>
      <c r="V86" s="21">
        <f>IF($G$82&lt;0,(IF(2050-U$80&lt;=0,0,(2/(2050-U$80+1))*(1-(SUM($E86:U86)/$G$82))*$G$82*'Fixed Data'!S$52)),0)</f>
        <v>-1.1335454545454555E-2</v>
      </c>
      <c r="W86" s="21">
        <f>IF($G$82&lt;0,(IF(2050-V$80&lt;=0,0,(2/(2050-V$80+1))*(1-(SUM($E86:V86)/$G$82))*$G$82*'Fixed Data'!T$52)),0)</f>
        <v>-9.7161038961039101E-3</v>
      </c>
      <c r="X86" s="21">
        <f>IF($G$82&lt;0,(IF(2050-W$80&lt;=0,0,(2/(2050-W$80+1))*(1-(SUM($E86:W86)/$G$82))*$G$82*'Fixed Data'!U$52)),0)</f>
        <v>-8.0967532467532619E-3</v>
      </c>
      <c r="Y86" s="21">
        <f>IF($G$82&lt;0,(IF(2050-X$80&lt;=0,0,(2/(2050-X$80+1))*(1-(SUM($E86:X86)/$G$82))*$G$82*'Fixed Data'!V$52)),0)</f>
        <v>-6.4774025974026093E-3</v>
      </c>
      <c r="Z86" s="21">
        <f>IF($G$82&lt;0,(IF(2050-Y$80&lt;=0,0,(2/(2050-Y$80+1))*(1-(SUM($E86:Y86)/$G$82))*$G$82*'Fixed Data'!W$52)),0)</f>
        <v>-4.8580519480519698E-3</v>
      </c>
      <c r="AA86" s="21">
        <f>IF($G$82&lt;0,(IF(2050-Z$80&lt;=0,0,(2/(2050-Z$80+1))*(1-(SUM($E86:Z86)/$G$82))*$G$82*'Fixed Data'!X$52)),0)</f>
        <v>-3.2387012987013268E-3</v>
      </c>
      <c r="AB86" s="21">
        <f>IF($G$82&lt;0,(IF(2050-AA$80&lt;=0,0,(2/(2050-AA$80+1))*(1-(SUM($E86:AA86)/$G$82))*$G$82*'Fixed Data'!Y$52)),0)</f>
        <v>-1.6193506493506358E-3</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412</v>
      </c>
      <c r="C87" t="s">
        <v>413</v>
      </c>
      <c r="D87" t="s">
        <v>390</v>
      </c>
      <c r="E87" s="18"/>
      <c r="F87" s="18"/>
      <c r="G87" s="18"/>
      <c r="H87" s="18"/>
      <c r="I87" s="21">
        <f>IF($H$82&lt;0,(IF(2050-H$80&lt;=0,0,(2/(2050-H$80+1))*(1-(SUM($E87:H87)/$H$82))*$H$82*'Fixed Data'!F$52)),0)</f>
        <v>-3.5625714285714281E-2</v>
      </c>
      <c r="J87" s="21">
        <f>IF($H$82&lt;0,(IF(2050-I$80&lt;=0,0,(2/(2050-I$80+1))*(1-(SUM($E87:I87)/$H$82))*$H$82*'Fixed Data'!G$52)),0)</f>
        <v>-3.3844428571428574E-2</v>
      </c>
      <c r="K87" s="21">
        <f>IF($H$82&lt;0,(IF(2050-J$80&lt;=0,0,(2/(2050-J$80+1))*(1-(SUM($E87:J87)/$H$82))*$H$82*'Fixed Data'!H$52)),0)</f>
        <v>-3.2063142857142853E-2</v>
      </c>
      <c r="L87" s="21">
        <f>IF($H$82&lt;0,(IF(2050-K$80&lt;=0,0,(2/(2050-K$80+1))*(1-(SUM($E87:K87)/$H$82))*$H$82*'Fixed Data'!I$52)),0)</f>
        <v>-3.0281857142857135E-2</v>
      </c>
      <c r="M87" s="21">
        <f>IF($H$82&lt;0,(IF(2050-L$80&lt;=0,0,(2/(2050-L$80+1))*(1-(SUM($E87:L87)/$H$82))*$H$82*'Fixed Data'!J$52)),0)</f>
        <v>-2.8500571428571424E-2</v>
      </c>
      <c r="N87" s="21">
        <f>IF($H$82&lt;0,(IF(2050-M$80&lt;=0,0,(2/(2050-M$80+1))*(1-(SUM($E87:M87)/$H$82))*$H$82*'Fixed Data'!K$52)),0)</f>
        <v>-2.6719285714285709E-2</v>
      </c>
      <c r="O87" s="21">
        <f>IF($H$82&lt;0,(IF(2050-N$80&lt;=0,0,(2/(2050-N$80+1))*(1-(SUM($E87:N87)/$H$82))*$H$82*'Fixed Data'!L$52)),0)</f>
        <v>-2.4937999999999991E-2</v>
      </c>
      <c r="P87" s="21">
        <f>IF($H$82&lt;0,(IF(2050-O$80&lt;=0,0,(2/(2050-O$80+1))*(1-(SUM($E87:O87)/$H$82))*$H$82*'Fixed Data'!M$52)),0)</f>
        <v>-2.3156714285714277E-2</v>
      </c>
      <c r="Q87" s="21">
        <f>IF($H$82&lt;0,(IF(2050-P$80&lt;=0,0,(2/(2050-P$80+1))*(1-(SUM($E87:P87)/$H$82))*$H$82*'Fixed Data'!N$52)),0)</f>
        <v>-2.137542857142857E-2</v>
      </c>
      <c r="R87" s="21">
        <f>IF($H$82&lt;0,(IF(2050-Q$80&lt;=0,0,(2/(2050-Q$80+1))*(1-(SUM($E87:Q87)/$H$82))*$H$82*'Fixed Data'!O$52)),0)</f>
        <v>-1.9594142857142852E-2</v>
      </c>
      <c r="S87" s="21">
        <f>IF($H$82&lt;0,(IF(2050-R$80&lt;=0,0,(2/(2050-R$80+1))*(1-(SUM($E87:R87)/$H$82))*$H$82*'Fixed Data'!P$52)),0)</f>
        <v>-1.7812857142857144E-2</v>
      </c>
      <c r="T87" s="21">
        <f>IF($H$82&lt;0,(IF(2050-S$80&lt;=0,0,(2/(2050-S$80+1))*(1-(SUM($E87:S87)/$H$82))*$H$82*'Fixed Data'!Q$52)),0)</f>
        <v>-1.6031571428571437E-2</v>
      </c>
      <c r="U87" s="21">
        <f>IF($H$82&lt;0,(IF(2050-T$80&lt;=0,0,(2/(2050-T$80+1))*(1-(SUM($E87:T87)/$H$82))*$H$82*'Fixed Data'!R$52)),0)</f>
        <v>-1.4250285714285717E-2</v>
      </c>
      <c r="V87" s="21">
        <f>IF($H$82&lt;0,(IF(2050-U$80&lt;=0,0,(2/(2050-U$80+1))*(1-(SUM($E87:U87)/$H$82))*$H$82*'Fixed Data'!S$52)),0)</f>
        <v>-1.2469000000000006E-2</v>
      </c>
      <c r="W87" s="21">
        <f>IF($H$82&lt;0,(IF(2050-V$80&lt;=0,0,(2/(2050-V$80+1))*(1-(SUM($E87:V87)/$H$82))*$H$82*'Fixed Data'!T$52)),0)</f>
        <v>-1.0687714285714293E-2</v>
      </c>
      <c r="X87" s="21">
        <f>IF($H$82&lt;0,(IF(2050-W$80&lt;=0,0,(2/(2050-W$80+1))*(1-(SUM($E87:W87)/$H$82))*$H$82*'Fixed Data'!U$52)),0)</f>
        <v>-8.9064285714285808E-3</v>
      </c>
      <c r="Y87" s="21">
        <f>IF($H$82&lt;0,(IF(2050-X$80&lt;=0,0,(2/(2050-X$80+1))*(1-(SUM($E87:X87)/$H$82))*$H$82*'Fixed Data'!V$52)),0)</f>
        <v>-7.1251428571428481E-3</v>
      </c>
      <c r="Z87" s="21">
        <f>IF($H$82&lt;0,(IF(2050-Y$80&lt;=0,0,(2/(2050-Y$80+1))*(1-(SUM($E87:Y87)/$H$82))*$H$82*'Fixed Data'!W$52)),0)</f>
        <v>-5.3438571428571441E-3</v>
      </c>
      <c r="AA87" s="21">
        <f>IF($H$82&lt;0,(IF(2050-Z$80&lt;=0,0,(2/(2050-Z$80+1))*(1-(SUM($E87:Z87)/$H$82))*$H$82*'Fixed Data'!X$52)),0)</f>
        <v>-3.5625714285714427E-3</v>
      </c>
      <c r="AB87" s="21">
        <f>IF($H$82&lt;0,(IF(2050-AA$80&lt;=0,0,(2/(2050-AA$80+1))*(1-(SUM($E87:AA87)/$H$82))*$H$82*'Fixed Data'!Y$52)),0)</f>
        <v>-1.7812857142857493E-3</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414</v>
      </c>
      <c r="C88" t="s">
        <v>415</v>
      </c>
      <c r="D88" t="s">
        <v>390</v>
      </c>
      <c r="E88" s="18"/>
      <c r="F88" s="18"/>
      <c r="G88" s="18"/>
      <c r="H88" s="18"/>
      <c r="I88" s="18"/>
      <c r="J88" s="21">
        <f>IF($I$82&lt;0,(IF(2050-I$80&lt;=0,0,(2/(2050-I$80+1))*(1-(SUM($E88:I88)/$I$82))*$I$82*'Fixed Data'!G$52)),0)</f>
        <v>-2.1568000000000004E-2</v>
      </c>
      <c r="K88" s="21">
        <f>IF($I$82&lt;0,(IF(2050-J$80&lt;=0,0,(2/(2050-J$80+1))*(1-(SUM($E88:J88)/$I$82))*$I$82*'Fixed Data'!H$52)),0)</f>
        <v>-2.0432842105263159E-2</v>
      </c>
      <c r="L88" s="21">
        <f>IF($I$82&lt;0,(IF(2050-K$80&lt;=0,0,(2/(2050-K$80+1))*(1-(SUM($E88:K88)/$I$82))*$I$82*'Fixed Data'!I$52)),0)</f>
        <v>-1.9297684210526314E-2</v>
      </c>
      <c r="M88" s="21">
        <f>IF($I$82&lt;0,(IF(2050-L$80&lt;=0,0,(2/(2050-L$80+1))*(1-(SUM($E88:L88)/$I$82))*$I$82*'Fixed Data'!J$52)),0)</f>
        <v>-1.8162526315789473E-2</v>
      </c>
      <c r="N88" s="21">
        <f>IF($I$82&lt;0,(IF(2050-M$80&lt;=0,0,(2/(2050-M$80+1))*(1-(SUM($E88:M88)/$I$82))*$I$82*'Fixed Data'!K$52)),0)</f>
        <v>-1.7027368421052631E-2</v>
      </c>
      <c r="O88" s="21">
        <f>IF($I$82&lt;0,(IF(2050-N$80&lt;=0,0,(2/(2050-N$80+1))*(1-(SUM($E88:N88)/$I$82))*$I$82*'Fixed Data'!L$52)),0)</f>
        <v>-1.589221052631579E-2</v>
      </c>
      <c r="P88" s="21">
        <f>IF($I$82&lt;0,(IF(2050-O$80&lt;=0,0,(2/(2050-O$80+1))*(1-(SUM($E88:O88)/$I$82))*$I$82*'Fixed Data'!M$52)),0)</f>
        <v>-1.4757052631578949E-2</v>
      </c>
      <c r="Q88" s="21">
        <f>IF($I$82&lt;0,(IF(2050-P$80&lt;=0,0,(2/(2050-P$80+1))*(1-(SUM($E88:P88)/$I$82))*$I$82*'Fixed Data'!N$52)),0)</f>
        <v>-1.3621894736842109E-2</v>
      </c>
      <c r="R88" s="21">
        <f>IF($I$82&lt;0,(IF(2050-Q$80&lt;=0,0,(2/(2050-Q$80+1))*(1-(SUM($E88:Q88)/$I$82))*$I$82*'Fixed Data'!O$52)),0)</f>
        <v>-1.2486736842105262E-2</v>
      </c>
      <c r="S88" s="21">
        <f>IF($I$82&lt;0,(IF(2050-R$80&lt;=0,0,(2/(2050-R$80+1))*(1-(SUM($E88:R88)/$I$82))*$I$82*'Fixed Data'!P$52)),0)</f>
        <v>-1.1351578947368417E-2</v>
      </c>
      <c r="T88" s="21">
        <f>IF($I$82&lt;0,(IF(2050-S$80&lt;=0,0,(2/(2050-S$80+1))*(1-(SUM($E88:S88)/$I$82))*$I$82*'Fixed Data'!Q$52)),0)</f>
        <v>-1.0216421052631583E-2</v>
      </c>
      <c r="U88" s="21">
        <f>IF($I$82&lt;0,(IF(2050-T$80&lt;=0,0,(2/(2050-T$80+1))*(1-(SUM($E88:T88)/$I$82))*$I$82*'Fixed Data'!R$52)),0)</f>
        <v>-9.0812631578947329E-3</v>
      </c>
      <c r="V88" s="21">
        <f>IF($I$82&lt;0,(IF(2050-U$80&lt;=0,0,(2/(2050-U$80+1))*(1-(SUM($E88:U88)/$I$82))*$I$82*'Fixed Data'!S$52)),0)</f>
        <v>-7.9461052631578967E-3</v>
      </c>
      <c r="W88" s="21">
        <f>IF($I$82&lt;0,(IF(2050-V$80&lt;=0,0,(2/(2050-V$80+1))*(1-(SUM($E88:V88)/$I$82))*$I$82*'Fixed Data'!T$52)),0)</f>
        <v>-6.8109473684210536E-3</v>
      </c>
      <c r="X88" s="21">
        <f>IF($I$82&lt;0,(IF(2050-W$80&lt;=0,0,(2/(2050-W$80+1))*(1-(SUM($E88:W88)/$I$82))*$I$82*'Fixed Data'!U$52)),0)</f>
        <v>-5.6757894736842044E-3</v>
      </c>
      <c r="Y88" s="21">
        <f>IF($I$82&lt;0,(IF(2050-X$80&lt;=0,0,(2/(2050-X$80+1))*(1-(SUM($E88:X88)/$I$82))*$I$82*'Fixed Data'!V$52)),0)</f>
        <v>-4.5406315789473638E-3</v>
      </c>
      <c r="Z88" s="21">
        <f>IF($I$82&lt;0,(IF(2050-Y$80&lt;=0,0,(2/(2050-Y$80+1))*(1-(SUM($E88:Y88)/$I$82))*$I$82*'Fixed Data'!W$52)),0)</f>
        <v>-3.405473684210525E-3</v>
      </c>
      <c r="AA88" s="21">
        <f>IF($I$82&lt;0,(IF(2050-Z$80&lt;=0,0,(2/(2050-Z$80+1))*(1-(SUM($E88:Z88)/$I$82))*$I$82*'Fixed Data'!X$52)),0)</f>
        <v>-2.2703157894736915E-3</v>
      </c>
      <c r="AB88" s="21">
        <f>IF($I$82&lt;0,(IF(2050-AA$80&lt;=0,0,(2/(2050-AA$80+1))*(1-(SUM($E88:AA88)/$I$82))*$I$82*'Fixed Data'!Y$52)),0)</f>
        <v>-1.1351578947368457E-3</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416</v>
      </c>
      <c r="C89" t="s">
        <v>417</v>
      </c>
      <c r="D89" t="s">
        <v>390</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418</v>
      </c>
      <c r="C90" t="s">
        <v>419</v>
      </c>
      <c r="D90" t="s">
        <v>390</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420</v>
      </c>
      <c r="C91" t="s">
        <v>421</v>
      </c>
      <c r="D91" t="s">
        <v>390</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422</v>
      </c>
      <c r="C92" t="s">
        <v>423</v>
      </c>
      <c r="D92" t="s">
        <v>390</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424</v>
      </c>
      <c r="C93" t="s">
        <v>425</v>
      </c>
      <c r="D93" t="s">
        <v>390</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426</v>
      </c>
      <c r="C94" t="s">
        <v>427</v>
      </c>
      <c r="D94" t="s">
        <v>390</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428</v>
      </c>
      <c r="C95" t="s">
        <v>429</v>
      </c>
      <c r="D95" t="s">
        <v>390</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430</v>
      </c>
      <c r="C96" t="s">
        <v>431</v>
      </c>
      <c r="D96" t="s">
        <v>390</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432</v>
      </c>
      <c r="C97" t="s">
        <v>433</v>
      </c>
      <c r="D97" t="s">
        <v>390</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434</v>
      </c>
      <c r="C98" t="s">
        <v>435</v>
      </c>
      <c r="D98" t="s">
        <v>390</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436</v>
      </c>
      <c r="C99" t="s">
        <v>437</v>
      </c>
      <c r="D99" t="s">
        <v>390</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438</v>
      </c>
      <c r="C100" t="s">
        <v>439</v>
      </c>
      <c r="D100" t="s">
        <v>390</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440</v>
      </c>
      <c r="C101" t="s">
        <v>441</v>
      </c>
      <c r="D101" t="s">
        <v>390</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442</v>
      </c>
      <c r="C102" t="s">
        <v>443</v>
      </c>
      <c r="D102" t="s">
        <v>390</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444</v>
      </c>
      <c r="C103" t="s">
        <v>445</v>
      </c>
      <c r="D103" t="s">
        <v>390</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446</v>
      </c>
      <c r="C104" t="s">
        <v>447</v>
      </c>
      <c r="D104" t="s">
        <v>390</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448</v>
      </c>
      <c r="C105" t="s">
        <v>449</v>
      </c>
      <c r="D105" t="s">
        <v>390</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450</v>
      </c>
      <c r="C106" t="s">
        <v>451</v>
      </c>
      <c r="D106" t="s">
        <v>390</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452</v>
      </c>
      <c r="C107" t="s">
        <v>453</v>
      </c>
      <c r="D107" t="s">
        <v>390</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523</v>
      </c>
      <c r="C108" t="s">
        <v>524</v>
      </c>
      <c r="D108" t="s">
        <v>390</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525</v>
      </c>
      <c r="C109" t="s">
        <v>526</v>
      </c>
      <c r="D109" t="s">
        <v>390</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527</v>
      </c>
      <c r="C110" t="s">
        <v>528</v>
      </c>
      <c r="D110" t="s">
        <v>390</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529</v>
      </c>
      <c r="C111" t="s">
        <v>530</v>
      </c>
      <c r="D111" t="s">
        <v>390</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531</v>
      </c>
      <c r="C112" t="s">
        <v>532</v>
      </c>
      <c r="D112" t="s">
        <v>390</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533</v>
      </c>
      <c r="C113" t="s">
        <v>534</v>
      </c>
      <c r="D113" t="s">
        <v>390</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535</v>
      </c>
      <c r="C114" t="s">
        <v>536</v>
      </c>
      <c r="D114" t="s">
        <v>390</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537</v>
      </c>
      <c r="C115" t="s">
        <v>538</v>
      </c>
      <c r="D115" t="s">
        <v>390</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539</v>
      </c>
      <c r="C116" t="s">
        <v>540</v>
      </c>
      <c r="D116" t="s">
        <v>390</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541</v>
      </c>
      <c r="C117" t="s">
        <v>542</v>
      </c>
      <c r="D117" t="s">
        <v>390</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543</v>
      </c>
      <c r="C118" t="s">
        <v>544</v>
      </c>
      <c r="D118" t="s">
        <v>390</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545</v>
      </c>
      <c r="C119" t="s">
        <v>546</v>
      </c>
      <c r="D119" t="s">
        <v>390</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547</v>
      </c>
      <c r="C120" t="s">
        <v>548</v>
      </c>
      <c r="D120" t="s">
        <v>390</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549</v>
      </c>
      <c r="C121" t="s">
        <v>550</v>
      </c>
      <c r="D121" t="s">
        <v>390</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551</v>
      </c>
      <c r="C122" t="s">
        <v>552</v>
      </c>
      <c r="D122" t="s">
        <v>390</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553</v>
      </c>
      <c r="C123" t="s">
        <v>554</v>
      </c>
      <c r="D123" t="s">
        <v>390</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555</v>
      </c>
      <c r="C124" t="s">
        <v>556</v>
      </c>
      <c r="D124" t="s">
        <v>390</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557</v>
      </c>
      <c r="C125" t="s">
        <v>558</v>
      </c>
      <c r="D125" t="s">
        <v>390</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559</v>
      </c>
      <c r="C126" t="s">
        <v>560</v>
      </c>
      <c r="D126" t="s">
        <v>390</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561</v>
      </c>
      <c r="C127" t="s">
        <v>562</v>
      </c>
      <c r="D127" t="s">
        <v>390</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454</v>
      </c>
      <c r="C128" t="s">
        <v>455</v>
      </c>
      <c r="D128" t="s">
        <v>390</v>
      </c>
      <c r="E128" s="21">
        <f>SUM(E84:E127)</f>
        <v>0</v>
      </c>
      <c r="F128" s="21">
        <f t="shared" ref="F128:AW128" si="10">SUM(F84:F127)</f>
        <v>-1.3760833333333333E-2</v>
      </c>
      <c r="G128" s="21">
        <f t="shared" si="10"/>
        <v>-2.7521666666666667E-2</v>
      </c>
      <c r="H128" s="21">
        <f t="shared" si="10"/>
        <v>-6.0277045454545451E-2</v>
      </c>
      <c r="I128" s="21">
        <f t="shared" si="10"/>
        <v>-9.3032424242424236E-2</v>
      </c>
      <c r="J128" s="21">
        <f t="shared" si="10"/>
        <v>-0.10994880303030304</v>
      </c>
      <c r="K128" s="21">
        <f t="shared" si="10"/>
        <v>-0.10416202392344498</v>
      </c>
      <c r="L128" s="21">
        <f t="shared" si="10"/>
        <v>-9.837524481658691E-2</v>
      </c>
      <c r="M128" s="21">
        <f t="shared" si="10"/>
        <v>-9.2588465709728854E-2</v>
      </c>
      <c r="N128" s="21">
        <f t="shared" si="10"/>
        <v>-8.6801686602870798E-2</v>
      </c>
      <c r="O128" s="21">
        <f t="shared" si="10"/>
        <v>-8.1014907496012742E-2</v>
      </c>
      <c r="P128" s="21">
        <f t="shared" si="10"/>
        <v>-7.52281283891547E-2</v>
      </c>
      <c r="Q128" s="21">
        <f t="shared" si="10"/>
        <v>-6.9441349282296658E-2</v>
      </c>
      <c r="R128" s="21">
        <f t="shared" si="10"/>
        <v>-6.3654570175438588E-2</v>
      </c>
      <c r="S128" s="21">
        <f t="shared" si="10"/>
        <v>-5.7867791068580546E-2</v>
      </c>
      <c r="T128" s="21">
        <f t="shared" si="10"/>
        <v>-5.2081011961722504E-2</v>
      </c>
      <c r="U128" s="21">
        <f t="shared" si="10"/>
        <v>-4.6294232854864434E-2</v>
      </c>
      <c r="V128" s="21">
        <f t="shared" si="10"/>
        <v>-4.0507453748006406E-2</v>
      </c>
      <c r="W128" s="21">
        <f t="shared" si="10"/>
        <v>-3.472067464114835E-2</v>
      </c>
      <c r="X128" s="21">
        <f t="shared" si="10"/>
        <v>-2.8933895534290287E-2</v>
      </c>
      <c r="Y128" s="21">
        <f t="shared" si="10"/>
        <v>-2.3147116427432217E-2</v>
      </c>
      <c r="Z128" s="21">
        <f t="shared" si="10"/>
        <v>-1.7360337320574171E-2</v>
      </c>
      <c r="AA128" s="21">
        <f t="shared" si="10"/>
        <v>-1.1573558213716143E-2</v>
      </c>
      <c r="AB128" s="21">
        <f t="shared" si="10"/>
        <v>-5.7867791068580412E-3</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456</v>
      </c>
      <c r="C129" t="s">
        <v>457</v>
      </c>
      <c r="D129" t="s">
        <v>390</v>
      </c>
      <c r="E129" s="21">
        <v>0</v>
      </c>
      <c r="F129" s="21">
        <f>E131</f>
        <v>-0.16513</v>
      </c>
      <c r="G129" s="21">
        <f t="shared" ref="G129:AW129" si="11">F131</f>
        <v>-0.31649916666666666</v>
      </c>
      <c r="H129" s="21">
        <f t="shared" si="11"/>
        <v>-0.66304750000000001</v>
      </c>
      <c r="I129" s="21">
        <f t="shared" si="11"/>
        <v>-0.97684045454545454</v>
      </c>
      <c r="J129" s="21">
        <f t="shared" si="11"/>
        <v>-1.0994880303030303</v>
      </c>
      <c r="K129" s="21">
        <f t="shared" si="11"/>
        <v>-0.98953922727272725</v>
      </c>
      <c r="L129" s="21">
        <f t="shared" si="11"/>
        <v>-0.88537720334928227</v>
      </c>
      <c r="M129" s="21">
        <f t="shared" si="11"/>
        <v>-0.78700195853269539</v>
      </c>
      <c r="N129" s="21">
        <f t="shared" si="11"/>
        <v>-0.69441349282296649</v>
      </c>
      <c r="O129" s="21">
        <f t="shared" si="11"/>
        <v>-0.6076118062200957</v>
      </c>
      <c r="P129" s="21">
        <f t="shared" si="11"/>
        <v>-0.526596898724083</v>
      </c>
      <c r="Q129" s="21">
        <f t="shared" si="11"/>
        <v>-0.45136877033492828</v>
      </c>
      <c r="R129" s="21">
        <f t="shared" si="11"/>
        <v>-0.38192742105263161</v>
      </c>
      <c r="S129" s="21">
        <f t="shared" si="11"/>
        <v>-0.31827285087719304</v>
      </c>
      <c r="T129" s="21">
        <f t="shared" si="11"/>
        <v>-0.2604050598086125</v>
      </c>
      <c r="U129" s="21">
        <f t="shared" si="11"/>
        <v>-0.20832404784689001</v>
      </c>
      <c r="V129" s="21">
        <f t="shared" si="11"/>
        <v>-0.16202981499202557</v>
      </c>
      <c r="W129" s="21">
        <f t="shared" si="11"/>
        <v>-0.12152236124401916</v>
      </c>
      <c r="X129" s="21">
        <f t="shared" si="11"/>
        <v>-8.6801686602870812E-2</v>
      </c>
      <c r="Y129" s="21">
        <f t="shared" si="11"/>
        <v>-5.7867791068580525E-2</v>
      </c>
      <c r="Z129" s="21">
        <f t="shared" si="11"/>
        <v>-3.4720674641148308E-2</v>
      </c>
      <c r="AA129" s="21">
        <f t="shared" si="11"/>
        <v>-1.7360337320574137E-2</v>
      </c>
      <c r="AB129" s="21">
        <f t="shared" si="11"/>
        <v>-5.7867791068579935E-3</v>
      </c>
      <c r="AC129" s="21">
        <f t="shared" si="11"/>
        <v>4.7704895589362195E-17</v>
      </c>
      <c r="AD129" s="21">
        <f t="shared" si="11"/>
        <v>4.7704895589362195E-17</v>
      </c>
      <c r="AE129" s="21">
        <f t="shared" si="11"/>
        <v>4.7704895589362195E-17</v>
      </c>
      <c r="AF129" s="21">
        <f t="shared" si="11"/>
        <v>4.7704895589362195E-17</v>
      </c>
      <c r="AG129" s="21">
        <f t="shared" si="11"/>
        <v>4.7704895589362195E-17</v>
      </c>
      <c r="AH129" s="21">
        <f t="shared" si="11"/>
        <v>4.7704895589362195E-17</v>
      </c>
      <c r="AI129" s="21">
        <f t="shared" si="11"/>
        <v>4.7704895589362195E-17</v>
      </c>
      <c r="AJ129" s="21">
        <f t="shared" si="11"/>
        <v>4.7704895589362195E-17</v>
      </c>
      <c r="AK129" s="21">
        <f t="shared" si="11"/>
        <v>4.7704895589362195E-17</v>
      </c>
      <c r="AL129" s="21">
        <f t="shared" si="11"/>
        <v>4.7704895589362195E-17</v>
      </c>
      <c r="AM129" s="21">
        <f t="shared" si="11"/>
        <v>4.7704895589362195E-17</v>
      </c>
      <c r="AN129" s="21">
        <f t="shared" si="11"/>
        <v>4.7704895589362195E-17</v>
      </c>
      <c r="AO129" s="21">
        <f t="shared" si="11"/>
        <v>4.7704895589362195E-17</v>
      </c>
      <c r="AP129" s="21">
        <f t="shared" si="11"/>
        <v>4.7704895589362195E-17</v>
      </c>
      <c r="AQ129" s="21">
        <f t="shared" si="11"/>
        <v>4.7704895589362195E-17</v>
      </c>
      <c r="AR129" s="21">
        <f t="shared" si="11"/>
        <v>4.7704895589362195E-17</v>
      </c>
      <c r="AS129" s="21">
        <f t="shared" si="11"/>
        <v>4.7704895589362195E-17</v>
      </c>
      <c r="AT129" s="21">
        <f t="shared" si="11"/>
        <v>4.7704895589362195E-17</v>
      </c>
      <c r="AU129" s="21">
        <f t="shared" si="11"/>
        <v>4.7704895589362195E-17</v>
      </c>
      <c r="AV129" s="21">
        <f t="shared" si="11"/>
        <v>4.7704895589362195E-17</v>
      </c>
      <c r="AW129" s="21">
        <f t="shared" si="11"/>
        <v>4.7704895589362195E-17</v>
      </c>
      <c r="AX129" s="21">
        <f>AW131</f>
        <v>4.7704895589362195E-17</v>
      </c>
      <c r="AY129" s="21">
        <f>AX131</f>
        <v>4.7704895589362195E-17</v>
      </c>
      <c r="AZ129" s="21">
        <f>AY131</f>
        <v>4.7704895589362195E-17</v>
      </c>
      <c r="BA129" s="21">
        <f>AZ131</f>
        <v>4.7704895589362195E-17</v>
      </c>
      <c r="BB129" s="21">
        <f>BA131</f>
        <v>4.7704895589362195E-17</v>
      </c>
    </row>
    <row r="130" spans="1:54" ht="15" customHeight="1" outlineLevel="2">
      <c r="A130" s="8"/>
      <c r="B130" t="s">
        <v>458</v>
      </c>
      <c r="C130" t="s">
        <v>459</v>
      </c>
      <c r="D130" t="s">
        <v>390</v>
      </c>
      <c r="E130" s="21">
        <f>E131*(1/(1+'Fixed Data'!$B$10))</f>
        <v>-0.15890107775211704</v>
      </c>
      <c r="F130" s="21">
        <f>F131*(1/(1+'Fixed Data'!$B$10))</f>
        <v>-0.30456039902489096</v>
      </c>
      <c r="G130" s="21">
        <f>G131*(1/(1+'Fixed Data'!$B$10))</f>
        <v>-0.63803647036181688</v>
      </c>
      <c r="H130" s="21">
        <f>H131*(1/(1+'Fixed Data'!$B$10))</f>
        <v>-0.93999273916999104</v>
      </c>
      <c r="I130" s="21">
        <f>I131*(1/(1+'Fixed Data'!$B$10))</f>
        <v>-1.0580138859728931</v>
      </c>
      <c r="J130" s="21">
        <f>J131*(1/(1+'Fixed Data'!$B$10))</f>
        <v>-0.95221249737560376</v>
      </c>
      <c r="K130" s="21">
        <f>K131*(1/(1+'Fixed Data'!$B$10))</f>
        <v>-0.85197960291501384</v>
      </c>
      <c r="L130" s="21">
        <f>L131*(1/(1+'Fixed Data'!$B$10))</f>
        <v>-0.7573152025911235</v>
      </c>
      <c r="M130" s="21">
        <f>M131*(1/(1+'Fixed Data'!$B$10))</f>
        <v>-0.66821929640393241</v>
      </c>
      <c r="N130" s="21">
        <f>N131*(1/(1+'Fixed Data'!$B$10))</f>
        <v>-0.58469188435344088</v>
      </c>
      <c r="O130" s="21">
        <f>O131*(1/(1+'Fixed Data'!$B$10))</f>
        <v>-0.50673296643964882</v>
      </c>
      <c r="P130" s="21">
        <f>P131*(1/(1+'Fixed Data'!$B$10))</f>
        <v>-0.43434254266255612</v>
      </c>
      <c r="Q130" s="21">
        <f>Q131*(1/(1+'Fixed Data'!$B$10))</f>
        <v>-0.36752061302216288</v>
      </c>
      <c r="R130" s="21">
        <f>R131*(1/(1+'Fixed Data'!$B$10))</f>
        <v>-0.3062671775184691</v>
      </c>
      <c r="S130" s="21">
        <f>S131*(1/(1+'Fixed Data'!$B$10))</f>
        <v>-0.25058223615147474</v>
      </c>
      <c r="T130" s="21">
        <f>T131*(1/(1+'Fixed Data'!$B$10))</f>
        <v>-0.2004657889211798</v>
      </c>
      <c r="U130" s="21">
        <f>U131*(1/(1+'Fixed Data'!$B$10))</f>
        <v>-0.15591783582758428</v>
      </c>
      <c r="V130" s="21">
        <f>V131*(1/(1+'Fixed Data'!$B$10))</f>
        <v>-0.1169383768706882</v>
      </c>
      <c r="W130" s="21">
        <f>W131*(1/(1+'Fixed Data'!$B$10))</f>
        <v>-8.3527412050491551E-2</v>
      </c>
      <c r="X130" s="21">
        <f>X131*(1/(1+'Fixed Data'!$B$10))</f>
        <v>-5.5684941366994353E-2</v>
      </c>
      <c r="Y130" s="21">
        <f>Y131*(1/(1+'Fixed Data'!$B$10))</f>
        <v>-3.3410964820196606E-2</v>
      </c>
      <c r="Z130" s="21">
        <f>Z131*(1/(1+'Fixed Data'!$B$10))</f>
        <v>-1.6705482410098286E-2</v>
      </c>
      <c r="AA130" s="21">
        <f>AA131*(1/(1+'Fixed Data'!$B$10))</f>
        <v>-5.5684941366993786E-3</v>
      </c>
      <c r="AB130" s="21">
        <f>AB131*(1/(1+'Fixed Data'!$B$10))</f>
        <v>4.5905403761895885E-17</v>
      </c>
      <c r="AC130" s="21">
        <f>AC131*(1/(1+'Fixed Data'!$B$10))</f>
        <v>4.5905403761895885E-17</v>
      </c>
      <c r="AD130" s="21">
        <f>AD131*(1/(1+'Fixed Data'!$B$10))</f>
        <v>4.5905403761895885E-17</v>
      </c>
      <c r="AE130" s="21">
        <f>AE131*(1/(1+'Fixed Data'!$B$10))</f>
        <v>4.5905403761895885E-17</v>
      </c>
      <c r="AF130" s="21">
        <f>AF131*(1/(1+'Fixed Data'!$B$10))</f>
        <v>4.5905403761895885E-17</v>
      </c>
      <c r="AG130" s="21">
        <f>AG131*(1/(1+'Fixed Data'!$B$10))</f>
        <v>4.5905403761895885E-17</v>
      </c>
      <c r="AH130" s="21">
        <f>AH131*(1/(1+'Fixed Data'!$B$10))</f>
        <v>4.5905403761895885E-17</v>
      </c>
      <c r="AI130" s="21">
        <f>AI131*(1/(1+'Fixed Data'!$B$10))</f>
        <v>4.5905403761895885E-17</v>
      </c>
      <c r="AJ130" s="21">
        <f>AJ131*(1/(1+'Fixed Data'!$B$10))</f>
        <v>4.5905403761895885E-17</v>
      </c>
      <c r="AK130" s="21">
        <f>AK131*(1/(1+'Fixed Data'!$B$10))</f>
        <v>4.5905403761895885E-17</v>
      </c>
      <c r="AL130" s="21">
        <f>AL131*(1/(1+'Fixed Data'!$B$10))</f>
        <v>4.5905403761895885E-17</v>
      </c>
      <c r="AM130" s="21">
        <f>AM131*(1/(1+'Fixed Data'!$B$10))</f>
        <v>4.5905403761895885E-17</v>
      </c>
      <c r="AN130" s="21">
        <f>AN131*(1/(1+'Fixed Data'!$B$10))</f>
        <v>4.5905403761895885E-17</v>
      </c>
      <c r="AO130" s="21">
        <f>AO131*(1/(1+'Fixed Data'!$B$10))</f>
        <v>4.5905403761895885E-17</v>
      </c>
      <c r="AP130" s="21">
        <f>AP131*(1/(1+'Fixed Data'!$B$10))</f>
        <v>4.5905403761895885E-17</v>
      </c>
      <c r="AQ130" s="21">
        <f>AQ131*(1/(1+'Fixed Data'!$B$10))</f>
        <v>4.5905403761895885E-17</v>
      </c>
      <c r="AR130" s="21">
        <f>AR131*(1/(1+'Fixed Data'!$B$10))</f>
        <v>4.5905403761895885E-17</v>
      </c>
      <c r="AS130" s="21">
        <f>AS131*(1/(1+'Fixed Data'!$B$10))</f>
        <v>4.5905403761895885E-17</v>
      </c>
      <c r="AT130" s="21">
        <f>AT131*(1/(1+'Fixed Data'!$B$10))</f>
        <v>4.5905403761895885E-17</v>
      </c>
      <c r="AU130" s="21">
        <f>AU131*(1/(1+'Fixed Data'!$B$10))</f>
        <v>4.5905403761895885E-17</v>
      </c>
      <c r="AV130" s="21">
        <f>AV131*(1/(1+'Fixed Data'!$B$10))</f>
        <v>4.5905403761895885E-17</v>
      </c>
      <c r="AW130" s="21">
        <f>AW131*(1/(1+'Fixed Data'!$B$10))</f>
        <v>4.5905403761895885E-17</v>
      </c>
      <c r="AX130" s="21">
        <f>AX131*(1/(1+'Fixed Data'!$B$10))</f>
        <v>4.5905403761895885E-17</v>
      </c>
      <c r="AY130" s="21">
        <f>AY131*(1/(1+'Fixed Data'!$B$10))</f>
        <v>4.5905403761895885E-17</v>
      </c>
      <c r="AZ130" s="21">
        <f>AZ131*(1/(1+'Fixed Data'!$B$10))</f>
        <v>4.5905403761895885E-17</v>
      </c>
      <c r="BA130" s="21">
        <f>BA131*(1/(1+'Fixed Data'!$B$10))</f>
        <v>4.5905403761895885E-17</v>
      </c>
      <c r="BB130" s="21">
        <f>BB131*(1/(1+'Fixed Data'!$B$10))</f>
        <v>4.5905403761895885E-17</v>
      </c>
    </row>
    <row r="131" spans="1:54" ht="13.9" customHeight="1" outlineLevel="2">
      <c r="A131" s="8"/>
      <c r="B131" t="s">
        <v>460</v>
      </c>
      <c r="C131" t="s">
        <v>461</v>
      </c>
      <c r="D131" t="s">
        <v>390</v>
      </c>
      <c r="E131" s="21">
        <f t="shared" ref="E131:BB131" si="12">E82-E128+E129</f>
        <v>-0.16513</v>
      </c>
      <c r="F131" s="21">
        <f t="shared" si="12"/>
        <v>-0.31649916666666666</v>
      </c>
      <c r="G131" s="21">
        <f t="shared" si="12"/>
        <v>-0.66304750000000001</v>
      </c>
      <c r="H131" s="21">
        <f t="shared" si="12"/>
        <v>-0.97684045454545454</v>
      </c>
      <c r="I131" s="21">
        <f t="shared" si="12"/>
        <v>-1.0994880303030303</v>
      </c>
      <c r="J131" s="21">
        <f t="shared" si="12"/>
        <v>-0.98953922727272725</v>
      </c>
      <c r="K131" s="21">
        <f t="shared" si="12"/>
        <v>-0.88537720334928227</v>
      </c>
      <c r="L131" s="21">
        <f t="shared" si="12"/>
        <v>-0.78700195853269539</v>
      </c>
      <c r="M131" s="21">
        <f t="shared" si="12"/>
        <v>-0.69441349282296649</v>
      </c>
      <c r="N131" s="21">
        <f t="shared" si="12"/>
        <v>-0.6076118062200957</v>
      </c>
      <c r="O131" s="21">
        <f t="shared" si="12"/>
        <v>-0.526596898724083</v>
      </c>
      <c r="P131" s="21">
        <f t="shared" si="12"/>
        <v>-0.45136877033492828</v>
      </c>
      <c r="Q131" s="21">
        <f t="shared" si="12"/>
        <v>-0.38192742105263161</v>
      </c>
      <c r="R131" s="21">
        <f t="shared" si="12"/>
        <v>-0.31827285087719304</v>
      </c>
      <c r="S131" s="21">
        <f t="shared" si="12"/>
        <v>-0.2604050598086125</v>
      </c>
      <c r="T131" s="21">
        <f t="shared" si="12"/>
        <v>-0.20832404784689001</v>
      </c>
      <c r="U131" s="21">
        <f t="shared" si="12"/>
        <v>-0.16202981499202557</v>
      </c>
      <c r="V131" s="21">
        <f t="shared" si="12"/>
        <v>-0.12152236124401916</v>
      </c>
      <c r="W131" s="21">
        <f t="shared" si="12"/>
        <v>-8.6801686602870812E-2</v>
      </c>
      <c r="X131" s="21">
        <f t="shared" si="12"/>
        <v>-5.7867791068580525E-2</v>
      </c>
      <c r="Y131" s="21">
        <f t="shared" si="12"/>
        <v>-3.4720674641148308E-2</v>
      </c>
      <c r="Z131" s="21">
        <f t="shared" si="12"/>
        <v>-1.7360337320574137E-2</v>
      </c>
      <c r="AA131" s="21">
        <f t="shared" si="12"/>
        <v>-5.7867791068579935E-3</v>
      </c>
      <c r="AB131" s="21">
        <f t="shared" si="12"/>
        <v>4.7704895589362195E-17</v>
      </c>
      <c r="AC131" s="21">
        <f t="shared" si="12"/>
        <v>4.7704895589362195E-17</v>
      </c>
      <c r="AD131" s="21">
        <f t="shared" si="12"/>
        <v>4.7704895589362195E-17</v>
      </c>
      <c r="AE131" s="21">
        <f t="shared" si="12"/>
        <v>4.7704895589362195E-17</v>
      </c>
      <c r="AF131" s="21">
        <f t="shared" si="12"/>
        <v>4.7704895589362195E-17</v>
      </c>
      <c r="AG131" s="21">
        <f t="shared" si="12"/>
        <v>4.7704895589362195E-17</v>
      </c>
      <c r="AH131" s="21">
        <f t="shared" si="12"/>
        <v>4.7704895589362195E-17</v>
      </c>
      <c r="AI131" s="21">
        <f t="shared" si="12"/>
        <v>4.7704895589362195E-17</v>
      </c>
      <c r="AJ131" s="21">
        <f t="shared" si="12"/>
        <v>4.7704895589362195E-17</v>
      </c>
      <c r="AK131" s="21">
        <f t="shared" si="12"/>
        <v>4.7704895589362195E-17</v>
      </c>
      <c r="AL131" s="21">
        <f t="shared" si="12"/>
        <v>4.7704895589362195E-17</v>
      </c>
      <c r="AM131" s="21">
        <f t="shared" si="12"/>
        <v>4.7704895589362195E-17</v>
      </c>
      <c r="AN131" s="21">
        <f t="shared" si="12"/>
        <v>4.7704895589362195E-17</v>
      </c>
      <c r="AO131" s="21">
        <f t="shared" si="12"/>
        <v>4.7704895589362195E-17</v>
      </c>
      <c r="AP131" s="21">
        <f t="shared" si="12"/>
        <v>4.7704895589362195E-17</v>
      </c>
      <c r="AQ131" s="21">
        <f t="shared" si="12"/>
        <v>4.7704895589362195E-17</v>
      </c>
      <c r="AR131" s="21">
        <f t="shared" si="12"/>
        <v>4.7704895589362195E-17</v>
      </c>
      <c r="AS131" s="21">
        <f t="shared" si="12"/>
        <v>4.7704895589362195E-17</v>
      </c>
      <c r="AT131" s="21">
        <f t="shared" si="12"/>
        <v>4.7704895589362195E-17</v>
      </c>
      <c r="AU131" s="21">
        <f t="shared" si="12"/>
        <v>4.7704895589362195E-17</v>
      </c>
      <c r="AV131" s="21">
        <f t="shared" si="12"/>
        <v>4.7704895589362195E-17</v>
      </c>
      <c r="AW131" s="21">
        <f t="shared" si="12"/>
        <v>4.7704895589362195E-17</v>
      </c>
      <c r="AX131" s="21">
        <f t="shared" si="12"/>
        <v>4.7704895589362195E-17</v>
      </c>
      <c r="AY131" s="21">
        <f t="shared" si="12"/>
        <v>4.7704895589362195E-17</v>
      </c>
      <c r="AZ131" s="21">
        <f t="shared" si="12"/>
        <v>4.7704895589362195E-17</v>
      </c>
      <c r="BA131" s="21">
        <f t="shared" si="12"/>
        <v>4.7704895589362195E-17</v>
      </c>
      <c r="BB131" s="21">
        <f t="shared" si="12"/>
        <v>4.7704895589362195E-17</v>
      </c>
    </row>
    <row r="132" spans="1:54" ht="14.5" outlineLevel="2">
      <c r="A132" s="8"/>
      <c r="B132" t="s">
        <v>462</v>
      </c>
      <c r="C132" t="s">
        <v>463</v>
      </c>
      <c r="D132" t="s">
        <v>390</v>
      </c>
      <c r="E132" s="21">
        <f>AVERAGE(E129:E130)*'Fixed Data'!$B$10</f>
        <v>-3.114461123941494E-3</v>
      </c>
      <c r="F132" s="21">
        <f>AVERAGE(F129:F130)*'Fixed Data'!$B$10</f>
        <v>-9.2059318208878617E-3</v>
      </c>
      <c r="G132" s="21">
        <f>AVERAGE(G129:G130)*'Fixed Data'!$B$10</f>
        <v>-1.8708898485758275E-2</v>
      </c>
      <c r="H132" s="21">
        <f>AVERAGE(H129:H130)*'Fixed Data'!$B$10</f>
        <v>-3.1419588687731821E-2</v>
      </c>
      <c r="I132" s="21">
        <f>AVERAGE(I129:I130)*'Fixed Data'!$B$10</f>
        <v>-3.9883145074159618E-2</v>
      </c>
      <c r="J132" s="21">
        <f>AVERAGE(J129:J130)*'Fixed Data'!$B$10</f>
        <v>-4.0213330342501227E-2</v>
      </c>
      <c r="K132" s="21">
        <f>AVERAGE(K129:K130)*'Fixed Data'!$B$10</f>
        <v>-3.6093769071679722E-2</v>
      </c>
      <c r="L132" s="21">
        <f>AVERAGE(L129:L130)*'Fixed Data'!$B$10</f>
        <v>-3.219677115643195E-2</v>
      </c>
      <c r="M132" s="21">
        <f>AVERAGE(M129:M130)*'Fixed Data'!$B$10</f>
        <v>-2.8522336596757902E-2</v>
      </c>
      <c r="N132" s="21">
        <f>AVERAGE(N129:N130)*'Fixed Data'!$B$10</f>
        <v>-2.5070465392657584E-2</v>
      </c>
      <c r="O132" s="21">
        <f>AVERAGE(O129:O130)*'Fixed Data'!$B$10</f>
        <v>-2.1841157544130994E-2</v>
      </c>
      <c r="P132" s="21">
        <f>AVERAGE(P129:P130)*'Fixed Data'!$B$10</f>
        <v>-1.8834413051178125E-2</v>
      </c>
      <c r="Q132" s="21">
        <f>AVERAGE(Q129:Q130)*'Fixed Data'!$B$10</f>
        <v>-1.6050231913798986E-2</v>
      </c>
      <c r="R132" s="21">
        <f>AVERAGE(R129:R130)*'Fixed Data'!$B$10</f>
        <v>-1.3488614131993572E-2</v>
      </c>
      <c r="S132" s="21">
        <f>AVERAGE(S129:S130)*'Fixed Data'!$B$10</f>
        <v>-1.1149559705761886E-2</v>
      </c>
      <c r="T132" s="21">
        <f>AVERAGE(T129:T130)*'Fixed Data'!$B$10</f>
        <v>-9.0330686351039295E-3</v>
      </c>
      <c r="U132" s="21">
        <f>AVERAGE(U129:U130)*'Fixed Data'!$B$10</f>
        <v>-7.1391409200196963E-3</v>
      </c>
      <c r="V132" s="21">
        <f>AVERAGE(V129:V130)*'Fixed Data'!$B$10</f>
        <v>-5.46777656050919E-3</v>
      </c>
      <c r="W132" s="21">
        <f>AVERAGE(W129:W130)*'Fixed Data'!$B$10</f>
        <v>-4.0189755565724098E-3</v>
      </c>
      <c r="X132" s="21">
        <f>AVERAGE(X129:X130)*'Fixed Data'!$B$10</f>
        <v>-2.7927379082093571E-3</v>
      </c>
      <c r="Y132" s="21">
        <f>AVERAGE(Y129:Y130)*'Fixed Data'!$B$10</f>
        <v>-1.7890636154200316E-3</v>
      </c>
      <c r="Z132" s="21">
        <f>AVERAGE(Z129:Z130)*'Fixed Data'!$B$10</f>
        <v>-1.007952678204433E-3</v>
      </c>
      <c r="AA132" s="21">
        <f>AVERAGE(AA129:AA130)*'Fixed Data'!$B$10</f>
        <v>-4.4940509656256084E-4</v>
      </c>
      <c r="AB132" s="21">
        <f>AVERAGE(AB129:AB130)*'Fixed Data'!$B$10</f>
        <v>-1.1342087049441576E-4</v>
      </c>
      <c r="AC132" s="21">
        <f>AVERAGE(AC129:AC130)*'Fixed Data'!$B$10</f>
        <v>1.8347618672846584E-18</v>
      </c>
      <c r="AD132" s="21">
        <f>AVERAGE(AD129:AD130)*'Fixed Data'!$B$10</f>
        <v>1.8347618672846584E-18</v>
      </c>
      <c r="AE132" s="21">
        <f>AVERAGE(AE129:AE130)*'Fixed Data'!$B$10</f>
        <v>1.8347618672846584E-18</v>
      </c>
      <c r="AF132" s="21">
        <f>AVERAGE(AF129:AF130)*'Fixed Data'!$B$10</f>
        <v>1.8347618672846584E-18</v>
      </c>
      <c r="AG132" s="21">
        <f>AVERAGE(AG129:AG130)*'Fixed Data'!$B$10</f>
        <v>1.8347618672846584E-18</v>
      </c>
      <c r="AH132" s="21">
        <f>AVERAGE(AH129:AH130)*'Fixed Data'!$B$10</f>
        <v>1.8347618672846584E-18</v>
      </c>
      <c r="AI132" s="21">
        <f>AVERAGE(AI129:AI130)*'Fixed Data'!$B$10</f>
        <v>1.8347618672846584E-18</v>
      </c>
      <c r="AJ132" s="21">
        <f>AVERAGE(AJ129:AJ130)*'Fixed Data'!$B$10</f>
        <v>1.8347618672846584E-18</v>
      </c>
      <c r="AK132" s="21">
        <f>AVERAGE(AK129:AK130)*'Fixed Data'!$B$10</f>
        <v>1.8347618672846584E-18</v>
      </c>
      <c r="AL132" s="21">
        <f>AVERAGE(AL129:AL130)*'Fixed Data'!$B$10</f>
        <v>1.8347618672846584E-18</v>
      </c>
      <c r="AM132" s="21">
        <f>AVERAGE(AM129:AM130)*'Fixed Data'!$B$10</f>
        <v>1.8347618672846584E-18</v>
      </c>
      <c r="AN132" s="21">
        <f>AVERAGE(AN129:AN130)*'Fixed Data'!$B$10</f>
        <v>1.8347618672846584E-18</v>
      </c>
      <c r="AO132" s="21">
        <f>AVERAGE(AO129:AO130)*'Fixed Data'!$B$10</f>
        <v>1.8347618672846584E-18</v>
      </c>
      <c r="AP132" s="21">
        <f>AVERAGE(AP129:AP130)*'Fixed Data'!$B$10</f>
        <v>1.8347618672846584E-18</v>
      </c>
      <c r="AQ132" s="21">
        <f>AVERAGE(AQ129:AQ130)*'Fixed Data'!$B$10</f>
        <v>1.8347618672846584E-18</v>
      </c>
      <c r="AR132" s="21">
        <f>AVERAGE(AR129:AR130)*'Fixed Data'!$B$10</f>
        <v>1.8347618672846584E-18</v>
      </c>
      <c r="AS132" s="21">
        <f>AVERAGE(AS129:AS130)*'Fixed Data'!$B$10</f>
        <v>1.8347618672846584E-18</v>
      </c>
      <c r="AT132" s="21">
        <f>AVERAGE(AT129:AT130)*'Fixed Data'!$B$10</f>
        <v>1.8347618672846584E-18</v>
      </c>
      <c r="AU132" s="21">
        <f>AVERAGE(AU129:AU130)*'Fixed Data'!$B$10</f>
        <v>1.8347618672846584E-18</v>
      </c>
      <c r="AV132" s="21">
        <f>AVERAGE(AV129:AV130)*'Fixed Data'!$B$10</f>
        <v>1.8347618672846584E-18</v>
      </c>
      <c r="AW132" s="21">
        <f>AVERAGE(AW129:AW130)*'Fixed Data'!$B$10</f>
        <v>1.8347618672846584E-18</v>
      </c>
      <c r="AX132" s="21">
        <f>AVERAGE(AX129:AX130)*'Fixed Data'!$B$10</f>
        <v>1.8347618672846584E-18</v>
      </c>
      <c r="AY132" s="21">
        <f>AVERAGE(AY129:AY130)*'Fixed Data'!$B$10</f>
        <v>1.8347618672846584E-18</v>
      </c>
      <c r="AZ132" s="21">
        <f>AVERAGE(AZ129:AZ130)*'Fixed Data'!$B$10</f>
        <v>1.8347618672846584E-18</v>
      </c>
      <c r="BA132" s="21">
        <f>AVERAGE(BA129:BA130)*'Fixed Data'!$B$10</f>
        <v>1.8347618672846584E-18</v>
      </c>
      <c r="BB132" s="21">
        <f>AVERAGE(BB129:BB130)*'Fixed Data'!$B$10</f>
        <v>1.8347618672846584E-18</v>
      </c>
    </row>
    <row r="133" spans="1:54" ht="14" outlineLevel="2" thickBot="1">
      <c r="A133" s="9"/>
      <c r="B133" s="3" t="s">
        <v>464</v>
      </c>
      <c r="C133" s="7" t="s">
        <v>465</v>
      </c>
      <c r="D133" s="7" t="s">
        <v>390</v>
      </c>
      <c r="E133" s="21">
        <f>E128+E132</f>
        <v>-3.114461123941494E-3</v>
      </c>
      <c r="F133" s="21">
        <f t="shared" ref="F133:BB133" si="13">F128+F132</f>
        <v>-2.2966765154221195E-2</v>
      </c>
      <c r="G133" s="21">
        <f t="shared" si="13"/>
        <v>-4.6230565152424942E-2</v>
      </c>
      <c r="H133" s="21">
        <f t="shared" si="13"/>
        <v>-9.1696634142277272E-2</v>
      </c>
      <c r="I133" s="21">
        <f t="shared" si="13"/>
        <v>-0.13291556931658385</v>
      </c>
      <c r="J133" s="21">
        <f t="shared" si="13"/>
        <v>-0.15016213337280426</v>
      </c>
      <c r="K133" s="21">
        <f t="shared" si="13"/>
        <v>-0.1402557929951247</v>
      </c>
      <c r="L133" s="21">
        <f t="shared" si="13"/>
        <v>-0.13057201597301887</v>
      </c>
      <c r="M133" s="21">
        <f t="shared" si="13"/>
        <v>-0.12111080230648676</v>
      </c>
      <c r="N133" s="21">
        <f t="shared" si="13"/>
        <v>-0.11187215199552838</v>
      </c>
      <c r="O133" s="21">
        <f t="shared" si="13"/>
        <v>-0.10285606504014373</v>
      </c>
      <c r="P133" s="21">
        <f t="shared" si="13"/>
        <v>-9.4062541440332825E-2</v>
      </c>
      <c r="Q133" s="21">
        <f t="shared" si="13"/>
        <v>-8.5491581196095651E-2</v>
      </c>
      <c r="R133" s="21">
        <f t="shared" si="13"/>
        <v>-7.7143184307432167E-2</v>
      </c>
      <c r="S133" s="21">
        <f t="shared" si="13"/>
        <v>-6.9017350774342429E-2</v>
      </c>
      <c r="T133" s="21">
        <f t="shared" si="13"/>
        <v>-6.1114080596826437E-2</v>
      </c>
      <c r="U133" s="21">
        <f t="shared" si="13"/>
        <v>-5.3433373774884128E-2</v>
      </c>
      <c r="V133" s="21">
        <f t="shared" si="13"/>
        <v>-4.5975230308515594E-2</v>
      </c>
      <c r="W133" s="21">
        <f t="shared" si="13"/>
        <v>-3.8739650197720757E-2</v>
      </c>
      <c r="X133" s="21">
        <f t="shared" si="13"/>
        <v>-3.1726633442499645E-2</v>
      </c>
      <c r="Y133" s="21">
        <f t="shared" si="13"/>
        <v>-2.4936180042852248E-2</v>
      </c>
      <c r="Z133" s="21">
        <f t="shared" si="13"/>
        <v>-1.8368289998778604E-2</v>
      </c>
      <c r="AA133" s="21">
        <f t="shared" si="13"/>
        <v>-1.2022963310278703E-2</v>
      </c>
      <c r="AB133" s="21">
        <f t="shared" si="13"/>
        <v>-5.9001999773524568E-3</v>
      </c>
      <c r="AC133" s="21">
        <f t="shared" si="13"/>
        <v>1.8347618672846584E-18</v>
      </c>
      <c r="AD133" s="21">
        <f t="shared" si="13"/>
        <v>1.8347618672846584E-18</v>
      </c>
      <c r="AE133" s="21">
        <f t="shared" si="13"/>
        <v>1.8347618672846584E-18</v>
      </c>
      <c r="AF133" s="21">
        <f t="shared" si="13"/>
        <v>1.8347618672846584E-18</v>
      </c>
      <c r="AG133" s="21">
        <f t="shared" si="13"/>
        <v>1.8347618672846584E-18</v>
      </c>
      <c r="AH133" s="21">
        <f t="shared" si="13"/>
        <v>1.8347618672846584E-18</v>
      </c>
      <c r="AI133" s="21">
        <f t="shared" si="13"/>
        <v>1.8347618672846584E-18</v>
      </c>
      <c r="AJ133" s="21">
        <f t="shared" si="13"/>
        <v>1.8347618672846584E-18</v>
      </c>
      <c r="AK133" s="21">
        <f t="shared" si="13"/>
        <v>1.8347618672846584E-18</v>
      </c>
      <c r="AL133" s="21">
        <f t="shared" si="13"/>
        <v>1.8347618672846584E-18</v>
      </c>
      <c r="AM133" s="21">
        <f t="shared" si="13"/>
        <v>1.8347618672846584E-18</v>
      </c>
      <c r="AN133" s="21">
        <f t="shared" si="13"/>
        <v>1.8347618672846584E-18</v>
      </c>
      <c r="AO133" s="21">
        <f t="shared" si="13"/>
        <v>1.8347618672846584E-18</v>
      </c>
      <c r="AP133" s="21">
        <f t="shared" si="13"/>
        <v>1.8347618672846584E-18</v>
      </c>
      <c r="AQ133" s="21">
        <f t="shared" si="13"/>
        <v>1.8347618672846584E-18</v>
      </c>
      <c r="AR133" s="21">
        <f t="shared" si="13"/>
        <v>1.8347618672846584E-18</v>
      </c>
      <c r="AS133" s="21">
        <f t="shared" si="13"/>
        <v>1.8347618672846584E-18</v>
      </c>
      <c r="AT133" s="21">
        <f t="shared" si="13"/>
        <v>1.8347618672846584E-18</v>
      </c>
      <c r="AU133" s="21">
        <f t="shared" si="13"/>
        <v>1.8347618672846584E-18</v>
      </c>
      <c r="AV133" s="21">
        <f t="shared" si="13"/>
        <v>1.8347618672846584E-18</v>
      </c>
      <c r="AW133" s="21">
        <f t="shared" si="13"/>
        <v>1.8347618672846584E-18</v>
      </c>
      <c r="AX133" s="21">
        <f t="shared" si="13"/>
        <v>1.8347618672846584E-18</v>
      </c>
      <c r="AY133" s="21">
        <f t="shared" si="13"/>
        <v>1.8347618672846584E-18</v>
      </c>
      <c r="AZ133" s="21">
        <f t="shared" si="13"/>
        <v>1.8347618672846584E-18</v>
      </c>
      <c r="BA133" s="21">
        <f t="shared" si="13"/>
        <v>1.8347618672846584E-18</v>
      </c>
      <c r="BB133" s="21">
        <f t="shared" si="13"/>
        <v>1.8347618672846584E-18</v>
      </c>
    </row>
    <row r="134" spans="1:54" ht="14" outlineLevel="2" thickBot="1">
      <c r="A134" s="139"/>
      <c r="B134" s="142" t="s">
        <v>466</v>
      </c>
      <c r="C134" s="143" t="s">
        <v>563</v>
      </c>
      <c r="D134" s="243"/>
      <c r="E134" s="245">
        <f t="shared" ref="E134:AJ134" si="14">E83+E77+E71</f>
        <v>-1.6129706524165262</v>
      </c>
      <c r="F134" s="245">
        <f t="shared" si="14"/>
        <v>-1.6165448414470174</v>
      </c>
      <c r="G134" s="245">
        <f t="shared" si="14"/>
        <v>-2.0293292474566016</v>
      </c>
      <c r="H134" s="245">
        <f t="shared" si="14"/>
        <v>-2.0312499944619242</v>
      </c>
      <c r="I134" s="245">
        <f t="shared" si="14"/>
        <v>-1.7215506034919974</v>
      </c>
      <c r="J134" s="245">
        <f t="shared" si="14"/>
        <v>-1.3011804287567648</v>
      </c>
      <c r="K134" s="245">
        <f t="shared" si="14"/>
        <v>-1.3223541177166949</v>
      </c>
      <c r="L134" s="245">
        <f t="shared" si="14"/>
        <v>-1.3439582583886929</v>
      </c>
      <c r="M134" s="245">
        <f t="shared" si="14"/>
        <v>-1.3660016016652856</v>
      </c>
      <c r="N134" s="245">
        <f t="shared" si="14"/>
        <v>-1.3884930763407604</v>
      </c>
      <c r="O134" s="245">
        <f t="shared" si="14"/>
        <v>-1.4111368432590969</v>
      </c>
      <c r="P134" s="245">
        <f t="shared" si="14"/>
        <v>-1.4340808853033107</v>
      </c>
      <c r="Q134" s="245">
        <f t="shared" si="14"/>
        <v>-1.4575535904878587</v>
      </c>
      <c r="R134" s="245">
        <f t="shared" si="14"/>
        <v>-1.481566202988817</v>
      </c>
      <c r="S134" s="245">
        <f t="shared" si="14"/>
        <v>-1.5061318518793487</v>
      </c>
      <c r="T134" s="245">
        <f t="shared" si="14"/>
        <v>-1.5312602249967133</v>
      </c>
      <c r="U134" s="245">
        <f t="shared" si="14"/>
        <v>-1.5569500041782418</v>
      </c>
      <c r="V134" s="245">
        <f t="shared" si="14"/>
        <v>-1.5831620451844508</v>
      </c>
      <c r="W134" s="245">
        <f t="shared" si="14"/>
        <v>-1.6099069653667575</v>
      </c>
      <c r="X134" s="245">
        <f t="shared" si="14"/>
        <v>-1.6371955979226329</v>
      </c>
      <c r="Y134" s="245">
        <f t="shared" si="14"/>
        <v>-1.6650389962836527</v>
      </c>
      <c r="Z134" s="245">
        <f t="shared" si="14"/>
        <v>-1.6934484385927533</v>
      </c>
      <c r="AA134" s="245">
        <f t="shared" si="14"/>
        <v>-1.7224354322725193</v>
      </c>
      <c r="AB134" s="245">
        <f t="shared" si="14"/>
        <v>-1.7520117186863411</v>
      </c>
      <c r="AC134" s="245">
        <f t="shared" si="14"/>
        <v>-16.969718442429347</v>
      </c>
      <c r="AD134" s="245">
        <f t="shared" si="14"/>
        <v>-17.26031107016756</v>
      </c>
      <c r="AE134" s="245">
        <f t="shared" si="14"/>
        <v>-17.556811317232821</v>
      </c>
      <c r="AF134" s="245">
        <f t="shared" si="14"/>
        <v>-17.859339282907687</v>
      </c>
      <c r="AG134" s="245">
        <f t="shared" si="14"/>
        <v>-18.168017508039966</v>
      </c>
      <c r="AH134" s="245">
        <f t="shared" si="14"/>
        <v>-18.482971024678516</v>
      </c>
      <c r="AI134" s="245">
        <f t="shared" si="14"/>
        <v>-18.804327406718343</v>
      </c>
      <c r="AJ134" s="245">
        <f t="shared" si="14"/>
        <v>-19.132216821575238</v>
      </c>
      <c r="AK134" s="245">
        <f t="shared" ref="AK134:BB134" si="15">AK83+AK77+AK71</f>
        <v>-19.466772082910801</v>
      </c>
      <c r="AL134" s="245">
        <f t="shared" si="15"/>
        <v>-19.808128704429599</v>
      </c>
      <c r="AM134" s="245">
        <f t="shared" si="15"/>
        <v>-20.156424954769651</v>
      </c>
      <c r="AN134" s="245">
        <f t="shared" si="15"/>
        <v>-20.490468745313855</v>
      </c>
      <c r="AO134" s="245">
        <f t="shared" si="15"/>
        <v>-20.82783336134824</v>
      </c>
      <c r="AP134" s="245">
        <f t="shared" si="15"/>
        <v>-21.172056450501699</v>
      </c>
      <c r="AQ134" s="245">
        <f t="shared" si="15"/>
        <v>-21.523277442493001</v>
      </c>
      <c r="AR134" s="245">
        <f t="shared" si="15"/>
        <v>-21.881638601585227</v>
      </c>
      <c r="AS134" s="245">
        <f t="shared" si="15"/>
        <v>-22.247285084210944</v>
      </c>
      <c r="AT134" s="245">
        <f t="shared" si="15"/>
        <v>-22.620364997768608</v>
      </c>
      <c r="AU134" s="245">
        <f t="shared" si="15"/>
        <v>-23.001029460614483</v>
      </c>
      <c r="AV134" s="245">
        <f t="shared" si="15"/>
        <v>-23.389432663273976</v>
      </c>
      <c r="AW134" s="245">
        <f t="shared" si="15"/>
        <v>-23.785731930897619</v>
      </c>
      <c r="AX134" s="245">
        <f t="shared" si="15"/>
        <v>-23.867586952978208</v>
      </c>
      <c r="AY134" s="245">
        <f t="shared" si="15"/>
        <v>-23.909435602939606</v>
      </c>
      <c r="AZ134" s="245">
        <f t="shared" si="15"/>
        <v>-23.952135017406768</v>
      </c>
      <c r="BA134" s="245">
        <f t="shared" si="15"/>
        <v>-23.995702492045083</v>
      </c>
      <c r="BB134" s="245">
        <f t="shared" si="15"/>
        <v>-24.039349213266011</v>
      </c>
    </row>
    <row r="135" spans="1:54" ht="14" outlineLevel="2" thickBot="1">
      <c r="A135" s="138"/>
      <c r="B135" s="140" t="s">
        <v>467</v>
      </c>
      <c r="C135" s="141"/>
      <c r="D135" s="244"/>
      <c r="E135" s="245">
        <f>E133+E134</f>
        <v>-1.6160851135404677</v>
      </c>
      <c r="F135" s="245">
        <f t="shared" ref="F135:AW135" si="16">F133+F134</f>
        <v>-1.6395116066012385</v>
      </c>
      <c r="G135" s="245">
        <f t="shared" si="16"/>
        <v>-2.0755598126090264</v>
      </c>
      <c r="H135" s="245">
        <f t="shared" si="16"/>
        <v>-2.1229466286042014</v>
      </c>
      <c r="I135" s="245">
        <f t="shared" si="16"/>
        <v>-1.8544661728085812</v>
      </c>
      <c r="J135" s="245">
        <f t="shared" si="16"/>
        <v>-1.451342562129569</v>
      </c>
      <c r="K135" s="245">
        <f t="shared" si="16"/>
        <v>-1.4626099107118196</v>
      </c>
      <c r="L135" s="245">
        <f t="shared" si="16"/>
        <v>-1.4745302743617117</v>
      </c>
      <c r="M135" s="245">
        <f t="shared" si="16"/>
        <v>-1.4871124039717725</v>
      </c>
      <c r="N135" s="245">
        <f t="shared" si="16"/>
        <v>-1.5003652283362887</v>
      </c>
      <c r="O135" s="245">
        <f t="shared" si="16"/>
        <v>-1.5139929082992407</v>
      </c>
      <c r="P135" s="245">
        <f t="shared" si="16"/>
        <v>-1.5281434267436436</v>
      </c>
      <c r="Q135" s="245">
        <f t="shared" si="16"/>
        <v>-1.5430451716839544</v>
      </c>
      <c r="R135" s="245">
        <f t="shared" si="16"/>
        <v>-1.5587093872962492</v>
      </c>
      <c r="S135" s="245">
        <f t="shared" si="16"/>
        <v>-1.5751492026536911</v>
      </c>
      <c r="T135" s="245">
        <f t="shared" si="16"/>
        <v>-1.5923743055935398</v>
      </c>
      <c r="U135" s="245">
        <f t="shared" si="16"/>
        <v>-1.610383377953126</v>
      </c>
      <c r="V135" s="245">
        <f t="shared" si="16"/>
        <v>-1.6291372754929665</v>
      </c>
      <c r="W135" s="245">
        <f t="shared" si="16"/>
        <v>-1.6486466155644783</v>
      </c>
      <c r="X135" s="245">
        <f t="shared" si="16"/>
        <v>-1.6689222313651326</v>
      </c>
      <c r="Y135" s="245">
        <f t="shared" si="16"/>
        <v>-1.689975176326505</v>
      </c>
      <c r="Z135" s="245">
        <f t="shared" si="16"/>
        <v>-1.711816728591532</v>
      </c>
      <c r="AA135" s="245">
        <f t="shared" si="16"/>
        <v>-1.7344583955827979</v>
      </c>
      <c r="AB135" s="245">
        <f t="shared" si="16"/>
        <v>-1.7579119186636936</v>
      </c>
      <c r="AC135" s="245">
        <f t="shared" si="16"/>
        <v>-16.969718442429347</v>
      </c>
      <c r="AD135" s="245">
        <f t="shared" si="16"/>
        <v>-17.26031107016756</v>
      </c>
      <c r="AE135" s="245">
        <f t="shared" si="16"/>
        <v>-17.556811317232821</v>
      </c>
      <c r="AF135" s="245">
        <f t="shared" si="16"/>
        <v>-17.859339282907687</v>
      </c>
      <c r="AG135" s="245">
        <f t="shared" si="16"/>
        <v>-18.168017508039966</v>
      </c>
      <c r="AH135" s="245">
        <f t="shared" si="16"/>
        <v>-18.482971024678516</v>
      </c>
      <c r="AI135" s="245">
        <f t="shared" si="16"/>
        <v>-18.804327406718343</v>
      </c>
      <c r="AJ135" s="245">
        <f t="shared" si="16"/>
        <v>-19.132216821575238</v>
      </c>
      <c r="AK135" s="245">
        <f t="shared" si="16"/>
        <v>-19.466772082910801</v>
      </c>
      <c r="AL135" s="245">
        <f t="shared" si="16"/>
        <v>-19.808128704429599</v>
      </c>
      <c r="AM135" s="245">
        <f t="shared" si="16"/>
        <v>-20.156424954769651</v>
      </c>
      <c r="AN135" s="245">
        <f t="shared" si="16"/>
        <v>-20.490468745313855</v>
      </c>
      <c r="AO135" s="245">
        <f t="shared" si="16"/>
        <v>-20.82783336134824</v>
      </c>
      <c r="AP135" s="245">
        <f t="shared" si="16"/>
        <v>-21.172056450501699</v>
      </c>
      <c r="AQ135" s="245">
        <f t="shared" si="16"/>
        <v>-21.523277442493001</v>
      </c>
      <c r="AR135" s="245">
        <f t="shared" si="16"/>
        <v>-21.881638601585227</v>
      </c>
      <c r="AS135" s="245">
        <f t="shared" si="16"/>
        <v>-22.247285084210944</v>
      </c>
      <c r="AT135" s="245">
        <f t="shared" si="16"/>
        <v>-22.620364997768608</v>
      </c>
      <c r="AU135" s="245">
        <f t="shared" si="16"/>
        <v>-23.001029460614483</v>
      </c>
      <c r="AV135" s="245">
        <f t="shared" si="16"/>
        <v>-23.389432663273976</v>
      </c>
      <c r="AW135" s="245">
        <f t="shared" si="16"/>
        <v>-23.785731930897619</v>
      </c>
      <c r="AX135" s="245">
        <f>AX133+AX134</f>
        <v>-23.867586952978208</v>
      </c>
      <c r="AY135" s="245">
        <f>AY133+AY134</f>
        <v>-23.909435602939606</v>
      </c>
      <c r="AZ135" s="245">
        <f>AZ133+AZ134</f>
        <v>-23.952135017406768</v>
      </c>
      <c r="BA135" s="245">
        <f>BA133+BA134</f>
        <v>-23.995702492045083</v>
      </c>
      <c r="BB135" s="245">
        <f>BB133+BB134</f>
        <v>-24.039349213266011</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564</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469</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470</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2" t="s">
        <v>471</v>
      </c>
      <c r="B143" s="135" t="s">
        <v>286</v>
      </c>
      <c r="C143" s="135" t="s">
        <v>396</v>
      </c>
      <c r="D143" s="135" t="s">
        <v>390</v>
      </c>
      <c r="E143" s="21">
        <f>-(E$158*'Fixed Data'!$B$25*'Fixed Data'!E$47*'Fixed Data'!$B$24*'Fixed Data'!$B$23+E$158*'Fixed Data'!$B$26)*'Fixed Data'!L42/10^6</f>
        <v>-7.6804252611109192</v>
      </c>
      <c r="F143" s="21">
        <f>-(F$158*'Fixed Data'!$B$25*'Fixed Data'!F$47*'Fixed Data'!$B$24*'Fixed Data'!$B$23+F$158*'Fixed Data'!$B$26)*'Fixed Data'!M42/10^6</f>
        <v>-7.8387782888646731</v>
      </c>
      <c r="G143" s="21">
        <f>-(G$158*'Fixed Data'!$B$25*'Fixed Data'!G$47*'Fixed Data'!$B$24*'Fixed Data'!$B$23+G$158*'Fixed Data'!$B$26)*'Fixed Data'!N42/10^6</f>
        <v>-7.9590228047311422</v>
      </c>
      <c r="H143" s="21">
        <f>-(H$158*'Fixed Data'!$B$25*'Fixed Data'!H$47*'Fixed Data'!$B$24*'Fixed Data'!$B$23+H$158*'Fixed Data'!$B$26)*'Fixed Data'!O42/10^6</f>
        <v>-8.0807849076822631</v>
      </c>
      <c r="I143" s="21">
        <f>-(I$158*'Fixed Data'!$B$25*'Fixed Data'!I$47*'Fixed Data'!$B$24*'Fixed Data'!$B$23+I$158*'Fixed Data'!$B$26)*'Fixed Data'!P42/10^6</f>
        <v>-8.2303351633189994</v>
      </c>
      <c r="J143" s="21">
        <f>-(J$158*'Fixed Data'!$B$25*'Fixed Data'!J$47*'Fixed Data'!$B$24*'Fixed Data'!$B$23+J$158*'Fixed Data'!$B$26)*'Fixed Data'!Q42/10^6</f>
        <v>-8.3934450825966547</v>
      </c>
      <c r="K143" s="21">
        <f>-(K$158*'Fixed Data'!$B$25*'Fixed Data'!K$47*'Fixed Data'!$B$24*'Fixed Data'!$B$23+K$158*'Fixed Data'!$B$26)*'Fixed Data'!R42/10^6</f>
        <v>-8.6422661265661258</v>
      </c>
      <c r="L143" s="21">
        <f>-(L$158*'Fixed Data'!$B$25*'Fixed Data'!L$47*'Fixed Data'!$B$24*'Fixed Data'!$B$23+L$158*'Fixed Data'!$B$26)*'Fixed Data'!S42/10^6</f>
        <v>-8.9260489692728395</v>
      </c>
      <c r="M143" s="21">
        <f>-(M$158*'Fixed Data'!$B$25*'Fixed Data'!M$47*'Fixed Data'!$B$24*'Fixed Data'!$B$23+M$158*'Fixed Data'!$B$26)*'Fixed Data'!T42/10^6</f>
        <v>-9.2173796501224228</v>
      </c>
      <c r="N143" s="21">
        <f>-(N$158*'Fixed Data'!$B$25*'Fixed Data'!N$47*'Fixed Data'!$B$24*'Fixed Data'!$B$23+N$158*'Fixed Data'!$B$26)*'Fixed Data'!U42/10^6</f>
        <v>-9.4869964364310633</v>
      </c>
      <c r="O143" s="21">
        <f>-(O$158*'Fixed Data'!$B$25*'Fixed Data'!O$47*'Fixed Data'!$B$24*'Fixed Data'!$B$23+O$158*'Fixed Data'!$B$26)*'Fixed Data'!V42/10^6</f>
        <v>-9.7914279131207334</v>
      </c>
      <c r="P143" s="21">
        <f>-(P$158*'Fixed Data'!$B$25*'Fixed Data'!P$47*'Fixed Data'!$B$24*'Fixed Data'!$B$23+P$158*'Fixed Data'!$B$26)*'Fixed Data'!W42/10^6</f>
        <v>-10.102779588767122</v>
      </c>
      <c r="Q143" s="21">
        <f>-(Q$158*'Fixed Data'!$B$25*'Fixed Data'!Q$47*'Fixed Data'!$B$24*'Fixed Data'!$B$23+Q$158*'Fixed Data'!$B$26)*'Fixed Data'!X42/10^6</f>
        <v>-10.422780210993125</v>
      </c>
      <c r="R143" s="21">
        <f>-(R$158*'Fixed Data'!$B$25*'Fixed Data'!R$47*'Fixed Data'!$B$24*'Fixed Data'!$B$23+R$158*'Fixed Data'!$B$26)*'Fixed Data'!Y42/10^6</f>
        <v>-10.783117305403984</v>
      </c>
      <c r="S143" s="21">
        <f>-(S$158*'Fixed Data'!$B$25*'Fixed Data'!S$47*'Fixed Data'!$B$24*'Fixed Data'!$B$23+S$158*'Fixed Data'!$B$26)*'Fixed Data'!Z42/10^6</f>
        <v>-11.12170533231293</v>
      </c>
      <c r="T143" s="21">
        <f>-(T$158*'Fixed Data'!$B$25*'Fixed Data'!T$47*'Fixed Data'!$B$24*'Fixed Data'!$B$23+T$158*'Fixed Data'!$B$26)*'Fixed Data'!AA42/10^6</f>
        <v>-11.469721013396134</v>
      </c>
      <c r="U143" s="21">
        <f>-(U$158*'Fixed Data'!$B$25*'Fixed Data'!U$47*'Fixed Data'!$B$24*'Fixed Data'!$B$23+U$158*'Fixed Data'!$B$26)*'Fixed Data'!AB42/10^6</f>
        <v>-11.8273334436893</v>
      </c>
      <c r="V143" s="21">
        <f>-(V$158*'Fixed Data'!$B$25*'Fixed Data'!V$47*'Fixed Data'!$B$24*'Fixed Data'!$B$23+V$158*'Fixed Data'!$B$26)*'Fixed Data'!AC42/10^6</f>
        <v>-12.228013243714077</v>
      </c>
      <c r="W143" s="21">
        <f>-(W$158*'Fixed Data'!$B$25*'Fixed Data'!W$47*'Fixed Data'!$B$24*'Fixed Data'!$B$23+W$158*'Fixed Data'!$B$26)*'Fixed Data'!AD42/10^6</f>
        <v>-12.605390170609917</v>
      </c>
      <c r="X143" s="21">
        <f>-(X$158*'Fixed Data'!$B$25*'Fixed Data'!X$47*'Fixed Data'!$B$24*'Fixed Data'!$B$23+X$158*'Fixed Data'!$B$26)*'Fixed Data'!AE42/10^6</f>
        <v>-13.027497041922057</v>
      </c>
      <c r="Y143" s="21">
        <f>-(Y$158*'Fixed Data'!$B$25*'Fixed Data'!Y$47*'Fixed Data'!$B$24*'Fixed Data'!$B$23+Y$158*'Fixed Data'!$B$26)*'Fixed Data'!AF42/10^6</f>
        <v>-13.425706638011899</v>
      </c>
      <c r="Z143" s="21">
        <f>-(Z$158*'Fixed Data'!$B$25*'Fixed Data'!Z$47*'Fixed Data'!$B$24*'Fixed Data'!$B$23+Z$158*'Fixed Data'!$B$26)*'Fixed Data'!AG42/10^6</f>
        <v>-13.870382251583939</v>
      </c>
      <c r="AA143" s="21">
        <f>-(AA$158*'Fixed Data'!$B$25*'Fixed Data'!AA$47*'Fixed Data'!$B$24*'Fixed Data'!$B$23+AA$158*'Fixed Data'!$B$26)*'Fixed Data'!AH42/10^6</f>
        <v>-14.327095806517155</v>
      </c>
      <c r="AB143" s="21">
        <f>-(AB$158*'Fixed Data'!$B$25*'Fixed Data'!AB$47*'Fixed Data'!$B$24*'Fixed Data'!$B$23+AB$158*'Fixed Data'!$B$26)*'Fixed Data'!AI42/10^6</f>
        <v>-14.796167054770709</v>
      </c>
      <c r="AC143" s="21">
        <f>-(AC$158*'Fixed Data'!$B$25*'Fixed Data'!AC$47*'Fixed Data'!$B$24*'Fixed Data'!$B$23+AC$158*'Fixed Data'!$B$26)*'Fixed Data'!AJ42/10^6</f>
        <v>-145.39161755764712</v>
      </c>
      <c r="AD143" s="21">
        <f>-(AD$158*'Fixed Data'!$B$25*'Fixed Data'!AD$47*'Fixed Data'!$B$24*'Fixed Data'!$B$23+AD$158*'Fixed Data'!$B$26)*'Fixed Data'!AK42/10^6</f>
        <v>-150.01455080656731</v>
      </c>
      <c r="AE143" s="21">
        <f>-(AE$158*'Fixed Data'!$B$25*'Fixed Data'!AE$47*'Fixed Data'!$B$24*'Fixed Data'!$B$23+AE$158*'Fixed Data'!$B$26)*'Fixed Data'!AL42/10^6</f>
        <v>-154.79796914002765</v>
      </c>
      <c r="AF143" s="21">
        <f>-(AF$158*'Fixed Data'!$B$25*'Fixed Data'!AF$47*'Fixed Data'!$B$24*'Fixed Data'!$B$23+AF$158*'Fixed Data'!$B$26)*'Fixed Data'!AM42/10^6</f>
        <v>-159.69745475081157</v>
      </c>
      <c r="AG143" s="21">
        <f>-(AG$158*'Fixed Data'!$B$25*'Fixed Data'!AG$47*'Fixed Data'!$B$24*'Fixed Data'!$B$23+AG$158*'Fixed Data'!$B$26)*'Fixed Data'!AN42/10^6</f>
        <v>-164.72030075771215</v>
      </c>
      <c r="AH143" s="21">
        <f>-(AH$158*'Fixed Data'!$B$25*'Fixed Data'!AH$47*'Fixed Data'!$B$24*'Fixed Data'!$B$23+AH$158*'Fixed Data'!$B$26)*'Fixed Data'!AO42/10^6</f>
        <v>-169.87547176378638</v>
      </c>
      <c r="AI143" s="21">
        <f>-(AI$158*'Fixed Data'!$B$25*'Fixed Data'!AI$47*'Fixed Data'!$B$24*'Fixed Data'!$B$23+AI$158*'Fixed Data'!$B$26)*'Fixed Data'!AP42/10^6</f>
        <v>-175.17506986187394</v>
      </c>
      <c r="AJ143" s="21">
        <f>-(AJ$158*'Fixed Data'!$B$25*'Fixed Data'!AJ$47*'Fixed Data'!$B$24*'Fixed Data'!$B$23+AJ$158*'Fixed Data'!$B$26)*'Fixed Data'!AQ42/10^6</f>
        <v>-180.61742481480599</v>
      </c>
      <c r="AK143" s="21">
        <f>-(AK$158*'Fixed Data'!$B$25*'Fixed Data'!AK$47*'Fixed Data'!$B$24*'Fixed Data'!$B$23+AK$158*'Fixed Data'!$B$26)*'Fixed Data'!AR42/10^6</f>
        <v>-186.20253732222926</v>
      </c>
      <c r="AL143" s="21">
        <f>-(AL$158*'Fixed Data'!$B$25*'Fixed Data'!AL$47*'Fixed Data'!$B$24*'Fixed Data'!$B$23+AL$158*'Fixed Data'!$B$26)*'Fixed Data'!AS42/10^6</f>
        <v>-191.93670190739726</v>
      </c>
      <c r="AM143" s="21">
        <f>-(AM$158*'Fixed Data'!$B$25*'Fixed Data'!AM$47*'Fixed Data'!$B$24*'Fixed Data'!$B$23+AM$158*'Fixed Data'!$B$26)*'Fixed Data'!AT42/10^6</f>
        <v>-197.82482581051525</v>
      </c>
      <c r="AN143" s="21">
        <f>-(AN$158*'Fixed Data'!$B$25*'Fixed Data'!AN$47*'Fixed Data'!$B$24*'Fixed Data'!$B$23+AN$158*'Fixed Data'!$B$26)*'Fixed Data'!AU42/10^6</f>
        <v>-203.6586397790071</v>
      </c>
      <c r="AO143" s="21">
        <f>-(AO$158*'Fixed Data'!$B$25*'Fixed Data'!AO$47*'Fixed Data'!$B$24*'Fixed Data'!$B$23+AO$158*'Fixed Data'!$B$26)*'Fixed Data'!AV42/10^6</f>
        <v>-209.60881137088799</v>
      </c>
      <c r="AP143" s="21">
        <f>-(AP$158*'Fixed Data'!$B$25*'Fixed Data'!AP$47*'Fixed Data'!$B$24*'Fixed Data'!$B$23+AP$158*'Fixed Data'!$B$26)*'Fixed Data'!AW42/10^6</f>
        <v>-215.71275089065733</v>
      </c>
      <c r="AQ143" s="21">
        <f>-(AQ$158*'Fixed Data'!$B$25*'Fixed Data'!AQ$47*'Fixed Data'!$B$24*'Fixed Data'!$B$23+AQ$158*'Fixed Data'!$B$26)*'Fixed Data'!AX42/10^6</f>
        <v>-221.97484740988514</v>
      </c>
      <c r="AR143" s="21">
        <f>-(AR$158*'Fixed Data'!$B$25*'Fixed Data'!AR$47*'Fixed Data'!$B$24*'Fixed Data'!$B$23+AR$158*'Fixed Data'!$B$26)*'Fixed Data'!AY42/10^6</f>
        <v>-228.39915652894348</v>
      </c>
      <c r="AS143" s="21">
        <f>-(AS$158*'Fixed Data'!$B$25*'Fixed Data'!AS$47*'Fixed Data'!$B$24*'Fixed Data'!$B$23+AS$158*'Fixed Data'!$B$26)*'Fixed Data'!AZ42/10^6</f>
        <v>-234.98975487749104</v>
      </c>
      <c r="AT143" s="21">
        <f>-(AT$158*'Fixed Data'!$B$25*'Fixed Data'!AT$47*'Fixed Data'!$B$24*'Fixed Data'!$B$23+AT$158*'Fixed Data'!$B$26)*'Fixed Data'!BA42/10^6</f>
        <v>-241.75092265999555</v>
      </c>
      <c r="AU143" s="21">
        <f>-(AU$158*'Fixed Data'!$B$25*'Fixed Data'!AU$47*'Fixed Data'!$B$24*'Fixed Data'!$B$23+AU$158*'Fixed Data'!$B$26)*'Fixed Data'!BB42/10^6</f>
        <v>-248.68714093311323</v>
      </c>
      <c r="AV143" s="21">
        <f>-(AV$158*'Fixed Data'!$B$25*'Fixed Data'!AV$47*'Fixed Data'!$B$24*'Fixed Data'!$B$23+AV$158*'Fixed Data'!$B$26)*'Fixed Data'!BC42/10^6</f>
        <v>-255.80295014300879</v>
      </c>
      <c r="AW143" s="21">
        <f>-(AW$158*'Fixed Data'!$B$25*'Fixed Data'!AW$47*'Fixed Data'!$B$24*'Fixed Data'!$B$23+AW$158*'Fixed Data'!$B$26)*'Fixed Data'!BD42/10^6</f>
        <v>-263.10295756132865</v>
      </c>
      <c r="AX143" s="21">
        <f>-(AX$158*'Fixed Data'!$B$25*'Fixed Data'!AX$47*'Fixed Data'!$B$24*'Fixed Data'!$B$23+AX$158*'Fixed Data'!$B$26)*'Fixed Data'!BE42/10^6</f>
        <v>-266.98438841952139</v>
      </c>
      <c r="AY143" s="21">
        <f>-(AY$158*'Fixed Data'!$B$25*'Fixed Data'!AY$47*'Fixed Data'!$B$24*'Fixed Data'!$B$23+AY$158*'Fixed Data'!$B$26)*'Fixed Data'!BF42/10^6</f>
        <v>-270.43372832983965</v>
      </c>
      <c r="AZ143" s="21">
        <f>-(AZ$158*'Fixed Data'!$B$25*'Fixed Data'!AZ$47*'Fixed Data'!$B$24*'Fixed Data'!$B$23+AZ$158*'Fixed Data'!$B$26)*'Fixed Data'!BG42/10^6</f>
        <v>-273.90323776918308</v>
      </c>
      <c r="BA143" s="21">
        <f>-(BA$158*'Fixed Data'!$B$25*'Fixed Data'!BA$47*'Fixed Data'!$B$24*'Fixed Data'!$B$23+BA$158*'Fixed Data'!$B$26)*'Fixed Data'!BH42/10^6</f>
        <v>-277.39343141328294</v>
      </c>
      <c r="BB143" s="21">
        <f>-(BB$158*'Fixed Data'!$B$25*'Fixed Data'!BB$47*'Fixed Data'!$B$24*'Fixed Data'!$B$23+BB$158*'Fixed Data'!$B$26)*'Fixed Data'!BI42/10^6</f>
        <v>-280.89541390710826</v>
      </c>
    </row>
    <row r="144" spans="1:54" outlineLevel="2">
      <c r="A144" s="423"/>
      <c r="B144" s="135" t="s">
        <v>286</v>
      </c>
      <c r="C144" s="135"/>
      <c r="D144" s="135" t="s">
        <v>390</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3"/>
      <c r="B145" s="135" t="s">
        <v>286</v>
      </c>
      <c r="C145" s="135"/>
      <c r="D145" s="135" t="s">
        <v>390</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3"/>
      <c r="B146" s="135" t="s">
        <v>289</v>
      </c>
      <c r="C146" s="135" t="s">
        <v>472</v>
      </c>
      <c r="D146" s="135" t="s">
        <v>390</v>
      </c>
      <c r="E146" s="21">
        <f>-E$161*'Fixed Data'!$B$20*'Fixed Data'!$B$22</f>
        <v>-1.2023525965351087</v>
      </c>
      <c r="F146" s="21">
        <f>-F$161*'Fixed Data'!$B$20*'Fixed Data'!$B$22</f>
        <v>-1.2045651464330389</v>
      </c>
      <c r="G146" s="21">
        <f>-G$161*'Fixed Data'!$B$20*'Fixed Data'!$B$22</f>
        <v>-1.2070780957384017</v>
      </c>
      <c r="H146" s="21">
        <f>-H$161*'Fixed Data'!$B$20*'Fixed Data'!$B$22</f>
        <v>-1.2114072822540198</v>
      </c>
      <c r="I146" s="21">
        <f>-I$161*'Fixed Data'!$B$20*'Fixed Data'!$B$22</f>
        <v>-1.2157433801407083</v>
      </c>
      <c r="J146" s="21">
        <f>-J$161*'Fixed Data'!$B$20*'Fixed Data'!$B$22</f>
        <v>-1.2185198988637016</v>
      </c>
      <c r="K146" s="21">
        <f>-K$161*'Fixed Data'!$B$20*'Fixed Data'!$B$22</f>
        <v>-1.2334291256922811</v>
      </c>
      <c r="L146" s="21">
        <f>-L$161*'Fixed Data'!$B$20*'Fixed Data'!$B$22</f>
        <v>-1.2486414504943009</v>
      </c>
      <c r="M146" s="21">
        <f>-M$161*'Fixed Data'!$B$20*'Fixed Data'!$B$22</f>
        <v>-1.2641630351172224</v>
      </c>
      <c r="N146" s="21">
        <f>-N$161*'Fixed Data'!$B$20*'Fixed Data'!$B$22</f>
        <v>-1.2800001666761365</v>
      </c>
      <c r="O146" s="21">
        <f>-O$161*'Fixed Data'!$B$20*'Fixed Data'!$B$22</f>
        <v>-1.2959974369072822</v>
      </c>
      <c r="P146" s="21">
        <f>-P$161*'Fixed Data'!$B$20*'Fixed Data'!$B$22</f>
        <v>-1.3122352502510013</v>
      </c>
      <c r="Q146" s="21">
        <f>-Q$161*'Fixed Data'!$B$20*'Fixed Data'!$B$22</f>
        <v>-1.3288464425162128</v>
      </c>
      <c r="R146" s="21">
        <f>-R$161*'Fixed Data'!$B$20*'Fixed Data'!$B$22</f>
        <v>-1.3458315527745237</v>
      </c>
      <c r="S146" s="21">
        <f>-S$161*'Fixed Data'!$B$20*'Fixed Data'!$B$22</f>
        <v>-1.3631966695295565</v>
      </c>
      <c r="T146" s="21">
        <f>-T$161*'Fixed Data'!$B$20*'Fixed Data'!$B$22</f>
        <v>-1.3809485758598599</v>
      </c>
      <c r="U146" s="21">
        <f>-U$161*'Fixed Data'!$B$20*'Fixed Data'!$B$22</f>
        <v>-1.3990888405852746</v>
      </c>
      <c r="V146" s="21">
        <f>-V$161*'Fixed Data'!$B$20*'Fixed Data'!$B$22</f>
        <v>-1.4175978888525265</v>
      </c>
      <c r="W146" s="21">
        <f>-W$161*'Fixed Data'!$B$20*'Fixed Data'!$B$22</f>
        <v>-1.4364832178675737</v>
      </c>
      <c r="X146" s="21">
        <f>-X$161*'Fixed Data'!$B$20*'Fixed Data'!$B$22</f>
        <v>-1.4557524772512445</v>
      </c>
      <c r="Y146" s="21">
        <f>-Y$161*'Fixed Data'!$B$20*'Fixed Data'!$B$22</f>
        <v>-1.4754134721377699</v>
      </c>
      <c r="Z146" s="21">
        <f>-Z$161*'Fixed Data'!$B$20*'Fixed Data'!$B$22</f>
        <v>-1.4954741663363016</v>
      </c>
      <c r="AA146" s="21">
        <f>-AA$161*'Fixed Data'!$B$20*'Fixed Data'!$B$22</f>
        <v>-1.5159426855566953</v>
      </c>
      <c r="AB146" s="21">
        <f>-AB$161*'Fixed Data'!$B$20*'Fixed Data'!$B$22</f>
        <v>-1.5368273207008984</v>
      </c>
      <c r="AC146" s="21">
        <f>-AC$161*'Fixed Data'!$B$20*'Fixed Data'!$B$22</f>
        <v>-1.9192608935844524</v>
      </c>
      <c r="AD146" s="21">
        <f>-AD$161*'Fixed Data'!$B$20*'Fixed Data'!$B$22</f>
        <v>-1.945178559134183</v>
      </c>
      <c r="AE146" s="21">
        <f>-AE$161*'Fixed Data'!$B$20*'Fixed Data'!$B$22</f>
        <v>-1.9716231193374532</v>
      </c>
      <c r="AF146" s="21">
        <f>-AF$161*'Fixed Data'!$B$20*'Fixed Data'!$B$22</f>
        <v>-1.9986052857290457</v>
      </c>
      <c r="AG146" s="21">
        <f>-AG$161*'Fixed Data'!$B$20*'Fixed Data'!$B$22</f>
        <v>-2.0261359876044889</v>
      </c>
      <c r="AH146" s="21">
        <f>-AH$161*'Fixed Data'!$B$20*'Fixed Data'!$B$22</f>
        <v>-2.0542263764470543</v>
      </c>
      <c r="AI146" s="21">
        <f>-AI$161*'Fixed Data'!$B$20*'Fixed Data'!$B$22</f>
        <v>-2.0828878304447223</v>
      </c>
      <c r="AJ146" s="21">
        <f>-AJ$161*'Fixed Data'!$B$20*'Fixed Data'!$B$22</f>
        <v>-2.1121319590989893</v>
      </c>
      <c r="AK146" s="21">
        <f>-AK$161*'Fixed Data'!$B$20*'Fixed Data'!$B$22</f>
        <v>-2.1419706079273757</v>
      </c>
      <c r="AL146" s="21">
        <f>-AL$161*'Fixed Data'!$B$20*'Fixed Data'!$B$22</f>
        <v>-2.1724158632615218</v>
      </c>
      <c r="AM146" s="21">
        <f>-AM$161*'Fixed Data'!$B$20*'Fixed Data'!$B$22</f>
        <v>-2.2034800571428304</v>
      </c>
      <c r="AN146" s="21">
        <f>-AN$161*'Fixed Data'!$B$20*'Fixed Data'!$B$22</f>
        <v>-2.2340412610916767</v>
      </c>
      <c r="AO146" s="21">
        <f>-AO$161*'Fixed Data'!$B$20*'Fixed Data'!$B$22</f>
        <v>-2.2650392167307851</v>
      </c>
      <c r="AP146" s="21">
        <f>-AP$161*'Fixed Data'!$B$20*'Fixed Data'!$B$22</f>
        <v>-2.296667347069294</v>
      </c>
      <c r="AQ146" s="21">
        <f>-AQ$161*'Fixed Data'!$B$20*'Fixed Data'!$B$22</f>
        <v>-2.32893846327954</v>
      </c>
      <c r="AR146" s="21">
        <f>-AR$161*'Fixed Data'!$B$20*'Fixed Data'!$B$22</f>
        <v>-2.361865636979311</v>
      </c>
      <c r="AS146" s="21">
        <f>-AS$161*'Fixed Data'!$B$20*'Fixed Data'!$B$22</f>
        <v>-2.3954622055265982</v>
      </c>
      <c r="AT146" s="21">
        <f>-AT$161*'Fixed Data'!$B$20*'Fixed Data'!$B$22</f>
        <v>-2.4297417774219672</v>
      </c>
      <c r="AU146" s="21">
        <f>-AU$161*'Fixed Data'!$B$20*'Fixed Data'!$B$22</f>
        <v>-2.4647182378207648</v>
      </c>
      <c r="AV146" s="21">
        <f>-AV$161*'Fixed Data'!$B$20*'Fixed Data'!$B$22</f>
        <v>-2.5004057541573914</v>
      </c>
      <c r="AW146" s="21">
        <f>-AW$161*'Fixed Data'!$B$20*'Fixed Data'!$B$22</f>
        <v>-2.5368187818839179</v>
      </c>
      <c r="AX146" s="21">
        <f>-AX$161*'Fixed Data'!$B$20*'Fixed Data'!$B$22</f>
        <v>-2.5494692187946355</v>
      </c>
      <c r="AY146" s="21">
        <f>-AY$161*'Fixed Data'!$B$20*'Fixed Data'!$B$22</f>
        <v>-2.5592108112457761</v>
      </c>
      <c r="AZ146" s="21">
        <f>-AZ$161*'Fixed Data'!$B$20*'Fixed Data'!$B$22</f>
        <v>-2.5691504459538312</v>
      </c>
      <c r="BA146" s="21">
        <f>-BA$161*'Fixed Data'!$B$20*'Fixed Data'!$B$22</f>
        <v>-2.5792921490301106</v>
      </c>
      <c r="BB146" s="21">
        <f>-BB$161*'Fixed Data'!$B$20*'Fixed Data'!$B$22</f>
        <v>-2.589473886407009</v>
      </c>
    </row>
    <row r="147" spans="1:54" outlineLevel="2">
      <c r="A147" s="423"/>
      <c r="B147" s="135" t="s">
        <v>289</v>
      </c>
      <c r="C147" s="135" t="s">
        <v>473</v>
      </c>
      <c r="D147" s="135" t="s">
        <v>390</v>
      </c>
      <c r="E147" s="21">
        <f>-E$162*'Fixed Data'!$B$21*'Fixed Data'!$B$22</f>
        <v>-1.7971151653668683E-2</v>
      </c>
      <c r="F147" s="21">
        <f>-F$162*'Fixed Data'!$B$21*'Fixed Data'!$B$22</f>
        <v>-1.8004221877720765E-2</v>
      </c>
      <c r="G147" s="21">
        <f>-G$162*'Fixed Data'!$B$21*'Fixed Data'!$B$22</f>
        <v>-1.8041782068628817E-2</v>
      </c>
      <c r="H147" s="21">
        <f>-H$162*'Fixed Data'!$B$21*'Fixed Data'!$B$22</f>
        <v>-1.8106488933847389E-2</v>
      </c>
      <c r="I147" s="21">
        <f>-I$162*'Fixed Data'!$B$21*'Fixed Data'!$B$22</f>
        <v>-1.8171299100957584E-2</v>
      </c>
      <c r="J147" s="21">
        <f>-J$162*'Fixed Data'!$B$21*'Fixed Data'!$B$22</f>
        <v>-1.8212798773502861E-2</v>
      </c>
      <c r="K147" s="21">
        <f>-K$162*'Fixed Data'!$B$21*'Fixed Data'!$B$22</f>
        <v>-1.8435641870567308E-2</v>
      </c>
      <c r="L147" s="21">
        <f>-L$162*'Fixed Data'!$B$21*'Fixed Data'!$B$22</f>
        <v>-1.8663015269027763E-2</v>
      </c>
      <c r="M147" s="21">
        <f>-M$162*'Fixed Data'!$B$21*'Fixed Data'!$B$22</f>
        <v>-1.8895011067903748E-2</v>
      </c>
      <c r="N147" s="21">
        <f>-N$162*'Fixed Data'!$B$21*'Fixed Data'!$B$22</f>
        <v>-1.9131723238546974E-2</v>
      </c>
      <c r="O147" s="21">
        <f>-O$162*'Fixed Data'!$B$21*'Fixed Data'!$B$22</f>
        <v>-1.937082894696987E-2</v>
      </c>
      <c r="P147" s="21">
        <f>-P$162*'Fixed Data'!$B$21*'Fixed Data'!$B$22</f>
        <v>-1.9613529970750145E-2</v>
      </c>
      <c r="Q147" s="21">
        <f>-Q$162*'Fixed Data'!$B$21*'Fixed Data'!$B$22</f>
        <v>-1.9861811761138957E-2</v>
      </c>
      <c r="R147" s="21">
        <f>-R$162*'Fixed Data'!$B$21*'Fixed Data'!$B$22</f>
        <v>-2.0115682375454608E-2</v>
      </c>
      <c r="S147" s="21">
        <f>-S$162*'Fixed Data'!$B$21*'Fixed Data'!$B$22</f>
        <v>-2.0375232816471411E-2</v>
      </c>
      <c r="T147" s="21">
        <f>-T$162*'Fixed Data'!$B$21*'Fixed Data'!$B$22</f>
        <v>-2.0640564468536651E-2</v>
      </c>
      <c r="U147" s="21">
        <f>-U$162*'Fixed Data'!$B$21*'Fixed Data'!$B$22</f>
        <v>-2.0911700780262166E-2</v>
      </c>
      <c r="V147" s="21">
        <f>-V$162*'Fixed Data'!$B$21*'Fixed Data'!$B$22</f>
        <v>-2.1188349173033465E-2</v>
      </c>
      <c r="W147" s="21">
        <f>-W$162*'Fixed Data'!$B$21*'Fixed Data'!$B$22</f>
        <v>-2.147062170501525E-2</v>
      </c>
      <c r="X147" s="21">
        <f>-X$162*'Fixed Data'!$B$21*'Fixed Data'!$B$22</f>
        <v>-2.1758632712464948E-2</v>
      </c>
      <c r="Y147" s="21">
        <f>-Y$162*'Fixed Data'!$B$21*'Fixed Data'!$B$22</f>
        <v>-2.2052498856045443E-2</v>
      </c>
      <c r="Z147" s="21">
        <f>-Z$162*'Fixed Data'!$B$21*'Fixed Data'!$B$22</f>
        <v>-2.2352339168079178E-2</v>
      </c>
      <c r="AA147" s="21">
        <f>-AA$162*'Fixed Data'!$B$21*'Fixed Data'!$B$22</f>
        <v>-2.265827510076298E-2</v>
      </c>
      <c r="AB147" s="21">
        <f>-AB$162*'Fixed Data'!$B$21*'Fixed Data'!$B$22</f>
        <v>-2.2970430575363007E-2</v>
      </c>
      <c r="AC147" s="21">
        <f>-AC$162*'Fixed Data'!$B$21*'Fixed Data'!$B$22</f>
        <v>-2.8686533950987077E-2</v>
      </c>
      <c r="AD147" s="21">
        <f>-AD$162*'Fixed Data'!$B$21*'Fixed Data'!$B$22</f>
        <v>-2.9073916403892744E-2</v>
      </c>
      <c r="AE147" s="21">
        <f>-AE$162*'Fixed Data'!$B$21*'Fixed Data'!$B$22</f>
        <v>-2.9469174170372481E-2</v>
      </c>
      <c r="AF147" s="21">
        <f>-AF$162*'Fixed Data'!$B$21*'Fixed Data'!$B$22</f>
        <v>-2.9872467352060741E-2</v>
      </c>
      <c r="AG147" s="21">
        <f>-AG$162*'Fixed Data'!$B$21*'Fixed Data'!$B$22</f>
        <v>-3.028395930538736E-2</v>
      </c>
      <c r="AH147" s="21">
        <f>-AH$162*'Fixed Data'!$B$21*'Fixed Data'!$B$22</f>
        <v>-3.0703816707745898E-2</v>
      </c>
      <c r="AI147" s="21">
        <f>-AI$162*'Fixed Data'!$B$21*'Fixed Data'!$B$22</f>
        <v>-3.1132209625007509E-2</v>
      </c>
      <c r="AJ147" s="21">
        <f>-AJ$162*'Fixed Data'!$B$21*'Fixed Data'!$B$22</f>
        <v>-3.1569311580407051E-2</v>
      </c>
      <c r="AK147" s="21">
        <f>-AK$162*'Fixed Data'!$B$21*'Fixed Data'!$B$22</f>
        <v>-3.2015299624829963E-2</v>
      </c>
      <c r="AL147" s="21">
        <f>-AL$162*'Fixed Data'!$B$21*'Fixed Data'!$B$22</f>
        <v>-3.2470354408527607E-2</v>
      </c>
      <c r="AM147" s="21">
        <f>-AM$162*'Fixed Data'!$B$21*'Fixed Data'!$B$22</f>
        <v>-3.2934660254290947E-2</v>
      </c>
      <c r="AN147" s="21">
        <f>-AN$162*'Fixed Data'!$B$21*'Fixed Data'!$B$22</f>
        <v>-3.339144808214288E-2</v>
      </c>
      <c r="AO147" s="21">
        <f>-AO$162*'Fixed Data'!$B$21*'Fixed Data'!$B$22</f>
        <v>-3.385476388763075E-2</v>
      </c>
      <c r="AP147" s="21">
        <f>-AP$162*'Fixed Data'!$B$21*'Fixed Data'!$B$22</f>
        <v>-3.4327498698095933E-2</v>
      </c>
      <c r="AQ147" s="21">
        <f>-AQ$162*'Fixed Data'!$B$21*'Fixed Data'!$B$22</f>
        <v>-3.4809843997734971E-2</v>
      </c>
      <c r="AR147" s="21">
        <f>-AR$162*'Fixed Data'!$B$21*'Fixed Data'!$B$22</f>
        <v>-3.5301995163533217E-2</v>
      </c>
      <c r="AS147" s="21">
        <f>-AS$162*'Fixed Data'!$B$21*'Fixed Data'!$B$22</f>
        <v>-3.5804151544403598E-2</v>
      </c>
      <c r="AT147" s="21">
        <f>-AT$162*'Fixed Data'!$B$21*'Fixed Data'!$B$22</f>
        <v>-3.6316516541934074E-2</v>
      </c>
      <c r="AU147" s="21">
        <f>-AU$162*'Fixed Data'!$B$21*'Fixed Data'!$B$22</f>
        <v>-3.6839297692776746E-2</v>
      </c>
      <c r="AV147" s="21">
        <f>-AV$162*'Fixed Data'!$B$21*'Fixed Data'!$B$22</f>
        <v>-3.7372706752711864E-2</v>
      </c>
      <c r="AW147" s="21">
        <f>-AW$162*'Fixed Data'!$B$21*'Fixed Data'!$B$22</f>
        <v>-3.791695978242083E-2</v>
      </c>
      <c r="AX147" s="21">
        <f>-AX$162*'Fixed Data'!$B$21*'Fixed Data'!$B$22</f>
        <v>-3.8106041521723248E-2</v>
      </c>
      <c r="AY147" s="21">
        <f>-AY$162*'Fixed Data'!$B$21*'Fixed Data'!$B$22</f>
        <v>-3.825164576110545E-2</v>
      </c>
      <c r="AZ147" s="21">
        <f>-AZ$162*'Fixed Data'!$B$21*'Fixed Data'!$B$22</f>
        <v>-3.8400210070140328E-2</v>
      </c>
      <c r="BA147" s="21">
        <f>-BA$162*'Fixed Data'!$B$21*'Fixed Data'!$B$22</f>
        <v>-3.8551794625732015E-2</v>
      </c>
      <c r="BB147" s="21">
        <f>-BB$162*'Fixed Data'!$B$21*'Fixed Data'!$B$22</f>
        <v>-3.8703977560276631E-2</v>
      </c>
    </row>
    <row r="148" spans="1:54" outlineLevel="2">
      <c r="A148" s="423"/>
      <c r="B148" s="135" t="s">
        <v>289</v>
      </c>
      <c r="C148" s="135"/>
      <c r="D148" s="135" t="s">
        <v>390</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3"/>
      <c r="B149" s="135" t="s">
        <v>289</v>
      </c>
      <c r="C149" s="135"/>
      <c r="D149" s="135" t="s">
        <v>390</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3"/>
      <c r="B150" s="135" t="s">
        <v>292</v>
      </c>
      <c r="C150" s="135" t="s">
        <v>474</v>
      </c>
      <c r="D150" s="135" t="s">
        <v>390</v>
      </c>
      <c r="E150" s="279">
        <v>-1.2936546749443867</v>
      </c>
      <c r="F150" s="279">
        <v>-1.2949943652554117</v>
      </c>
      <c r="G150" s="279">
        <v>-1.2943488722023762</v>
      </c>
      <c r="H150" s="279">
        <v>-1.2938260481139998</v>
      </c>
      <c r="I150" s="279">
        <v>-1.293214035098081</v>
      </c>
      <c r="J150" s="279">
        <v>-1.2950491485376703</v>
      </c>
      <c r="K150" s="279">
        <v>-1.3159494896852786</v>
      </c>
      <c r="L150" s="279">
        <v>-1.3372747255050839</v>
      </c>
      <c r="M150" s="279">
        <v>-1.3590334939174533</v>
      </c>
      <c r="N150" s="279">
        <v>-1.3812329277958293</v>
      </c>
      <c r="O150" s="279">
        <v>-1.4035390111007879</v>
      </c>
      <c r="P150" s="279">
        <v>-1.4261131080099361</v>
      </c>
      <c r="Q150" s="279">
        <v>-1.4491798379581515</v>
      </c>
      <c r="R150" s="279">
        <v>-1.4727494920434494</v>
      </c>
      <c r="S150" s="279">
        <v>-1.4968334525111486</v>
      </c>
      <c r="T150" s="279">
        <v>-1.5214413320816673</v>
      </c>
      <c r="U150" s="279">
        <v>-1.5465768713674455</v>
      </c>
      <c r="V150" s="279">
        <v>-1.5722234050264678</v>
      </c>
      <c r="W150" s="279">
        <v>-1.5983913213478624</v>
      </c>
      <c r="X150" s="279">
        <v>-1.6250912198100684</v>
      </c>
      <c r="Y150" s="279">
        <v>-1.6523322884808846</v>
      </c>
      <c r="Z150" s="279">
        <v>-1.6801262576824132</v>
      </c>
      <c r="AA150" s="279">
        <v>-1.7084852659591168</v>
      </c>
      <c r="AB150" s="279">
        <v>-1.7374208003049638</v>
      </c>
      <c r="AC150" s="279">
        <v>-16.400684740439303</v>
      </c>
      <c r="AD150" s="279">
        <v>-16.680726797304398</v>
      </c>
      <c r="AE150" s="279">
        <v>-16.966461985066857</v>
      </c>
      <c r="AF150" s="279">
        <v>-17.258006042554552</v>
      </c>
      <c r="AG150" s="279">
        <v>-17.55547706151442</v>
      </c>
      <c r="AH150" s="279">
        <v>-17.858995534446237</v>
      </c>
      <c r="AI150" s="279">
        <v>-18.168676263956954</v>
      </c>
      <c r="AJ150" s="279">
        <v>-18.484644440326818</v>
      </c>
      <c r="AK150" s="279">
        <v>-18.807036109680592</v>
      </c>
      <c r="AL150" s="279">
        <v>-19.135981858783691</v>
      </c>
      <c r="AM150" s="279">
        <v>-19.4716149291725</v>
      </c>
      <c r="AN150" s="279">
        <v>-19.795011460392118</v>
      </c>
      <c r="AO150" s="279">
        <v>-20.121882156270367</v>
      </c>
      <c r="AP150" s="279">
        <v>-20.455397988521973</v>
      </c>
      <c r="AQ150" s="279">
        <v>-20.795694049824217</v>
      </c>
      <c r="AR150" s="279">
        <v>-21.142908179228581</v>
      </c>
      <c r="AS150" s="279">
        <v>-21.49718101799338</v>
      </c>
      <c r="AT150" s="279">
        <v>-21.858656066551447</v>
      </c>
      <c r="AU150" s="279">
        <v>-22.227479742635666</v>
      </c>
      <c r="AV150" s="279">
        <v>-22.603801440586707</v>
      </c>
      <c r="AW150" s="279">
        <v>-22.987773591865828</v>
      </c>
      <c r="AX150" s="279">
        <v>-23.065116692845272</v>
      </c>
      <c r="AY150" s="279">
        <v>-23.103403881267507</v>
      </c>
      <c r="AZ150" s="279">
        <v>-23.142469431260906</v>
      </c>
      <c r="BA150" s="279">
        <v>-23.182329166571286</v>
      </c>
      <c r="BB150" s="279">
        <v>-23.222257554818803</v>
      </c>
    </row>
    <row r="151" spans="1:54" outlineLevel="2">
      <c r="A151" s="423"/>
      <c r="B151" s="135" t="s">
        <v>292</v>
      </c>
      <c r="C151" s="135" t="s">
        <v>475</v>
      </c>
      <c r="D151" s="135" t="s">
        <v>390</v>
      </c>
      <c r="E151" s="279">
        <v>-6.525944284499585E-3</v>
      </c>
      <c r="F151" s="279">
        <v>-6.509036997500342E-3</v>
      </c>
      <c r="G151" s="279">
        <v>-6.3995861585754545E-3</v>
      </c>
      <c r="H151" s="279">
        <v>-6.4137297300734938E-3</v>
      </c>
      <c r="I151" s="279">
        <v>-6.4965539235711887E-3</v>
      </c>
      <c r="J151" s="279">
        <v>-6.4343916848262732E-3</v>
      </c>
      <c r="K151" s="279">
        <v>-6.5329641578375196E-3</v>
      </c>
      <c r="L151" s="279">
        <v>-6.6335405655363342E-3</v>
      </c>
      <c r="M151" s="279">
        <v>-6.7361616470267482E-3</v>
      </c>
      <c r="N151" s="279">
        <v>-6.8408689696206918E-3</v>
      </c>
      <c r="O151" s="279">
        <v>-6.9477450075261715E-3</v>
      </c>
      <c r="P151" s="279">
        <v>-7.0568449446874034E-3</v>
      </c>
      <c r="Q151" s="279">
        <v>-7.168350110002315E-3</v>
      </c>
      <c r="R151" s="279">
        <v>-7.2824494120762272E-3</v>
      </c>
      <c r="S151" s="279">
        <v>-7.3989945689681485E-3</v>
      </c>
      <c r="T151" s="279">
        <v>-7.5179196435888086E-3</v>
      </c>
      <c r="U151" s="279">
        <v>-7.639329016160077E-3</v>
      </c>
      <c r="V151" s="279">
        <v>-7.7632065874653228E-3</v>
      </c>
      <c r="W151" s="279">
        <v>-7.8896025348908633E-3</v>
      </c>
      <c r="X151" s="279">
        <v>-8.0185680559070483E-3</v>
      </c>
      <c r="Y151" s="279">
        <v>-8.1501553888060994E-3</v>
      </c>
      <c r="Z151" s="279">
        <v>-8.2844178338615741E-3</v>
      </c>
      <c r="AA151" s="279">
        <v>-8.4214097749179626E-3</v>
      </c>
      <c r="AB151" s="279">
        <v>-8.5611867014192145E-3</v>
      </c>
      <c r="AC151" s="279">
        <v>-8.6999105437995147E-2</v>
      </c>
      <c r="AD151" s="279">
        <v>-8.8453492674965439E-2</v>
      </c>
      <c r="AE151" s="279">
        <v>-8.9937446959857864E-2</v>
      </c>
      <c r="AF151" s="279">
        <v>-9.1451569377652045E-2</v>
      </c>
      <c r="AG151" s="279">
        <v>-9.2996473233118895E-2</v>
      </c>
      <c r="AH151" s="279">
        <v>-9.4572784299243567E-2</v>
      </c>
      <c r="AI151" s="279">
        <v>-9.6181141070698709E-2</v>
      </c>
      <c r="AJ151" s="279">
        <v>-9.782219502247036E-2</v>
      </c>
      <c r="AK151" s="279">
        <v>-9.9496610873742716E-2</v>
      </c>
      <c r="AL151" s="279">
        <v>-0.10120506685714596</v>
      </c>
      <c r="AM151" s="279">
        <v>-0.10294825499347937</v>
      </c>
      <c r="AN151" s="279">
        <v>-0.10472688137201813</v>
      </c>
      <c r="AO151" s="279">
        <v>-0.10654166643651948</v>
      </c>
      <c r="AP151" s="279">
        <v>-0.10839334527704318</v>
      </c>
      <c r="AQ151" s="279">
        <v>-0.11028266792770378</v>
      </c>
      <c r="AR151" s="279">
        <v>-0.11221039967047708</v>
      </c>
      <c r="AS151" s="279">
        <v>-0.11417732134518228</v>
      </c>
      <c r="AT151" s="279">
        <v>-0.11618422966576611</v>
      </c>
      <c r="AU151" s="279">
        <v>-0.11823193754301636</v>
      </c>
      <c r="AV151" s="279">
        <v>-0.12032127441383718</v>
      </c>
      <c r="AW151" s="279">
        <v>-0.12245308657721761</v>
      </c>
      <c r="AX151" s="279">
        <v>-0.12462823753702931</v>
      </c>
      <c r="AY151" s="279">
        <v>-0.12684760835179543</v>
      </c>
      <c r="AZ151" s="279">
        <v>-0.12911209799156864</v>
      </c>
      <c r="BA151" s="279">
        <v>-0.13142262370206367</v>
      </c>
      <c r="BB151" s="279">
        <v>-0.13377449742829001</v>
      </c>
    </row>
    <row r="152" spans="1:54" outlineLevel="2">
      <c r="A152" s="423"/>
      <c r="B152" s="135" t="s">
        <v>292</v>
      </c>
      <c r="C152" s="135" t="s">
        <v>476</v>
      </c>
      <c r="D152" s="135" t="s">
        <v>390</v>
      </c>
      <c r="E152" s="279">
        <v>-3.310251348964921</v>
      </c>
      <c r="F152" s="279">
        <v>-3.3163428202233378</v>
      </c>
      <c r="G152" s="279">
        <v>-3.3232613346856787</v>
      </c>
      <c r="H152" s="279">
        <v>-3.3351802140098794</v>
      </c>
      <c r="I152" s="279">
        <v>-3.3471181213425711</v>
      </c>
      <c r="J152" s="279">
        <v>-3.3547622806970741</v>
      </c>
      <c r="K152" s="279">
        <v>-3.3958095478328163</v>
      </c>
      <c r="L152" s="279">
        <v>-3.4376912877166843</v>
      </c>
      <c r="M152" s="279">
        <v>-3.4804244648097966</v>
      </c>
      <c r="N152" s="279">
        <v>-3.5240263884532497</v>
      </c>
      <c r="O152" s="279">
        <v>-3.5680691971226945</v>
      </c>
      <c r="P152" s="279">
        <v>-3.6127742559217397</v>
      </c>
      <c r="Q152" s="279">
        <v>-3.658507281127735</v>
      </c>
      <c r="R152" s="279">
        <v>-3.7052697568831174</v>
      </c>
      <c r="S152" s="279">
        <v>-3.7530784457227573</v>
      </c>
      <c r="T152" s="279">
        <v>-3.8019520224471943</v>
      </c>
      <c r="U152" s="279">
        <v>-3.8518948062453329</v>
      </c>
      <c r="V152" s="279">
        <v>-3.9028529047027187</v>
      </c>
      <c r="W152" s="279">
        <v>-3.9548469587163759</v>
      </c>
      <c r="X152" s="279">
        <v>-4.0078980288036048</v>
      </c>
      <c r="Y152" s="279">
        <v>-4.0620276036327105</v>
      </c>
      <c r="Z152" s="279">
        <v>-4.1172576087270771</v>
      </c>
      <c r="AA152" s="279">
        <v>-4.1736104153462721</v>
      </c>
      <c r="AB152" s="279">
        <v>-4.2311088495476517</v>
      </c>
      <c r="AC152" s="279">
        <v>-5.2840040270317168</v>
      </c>
      <c r="AD152" s="279">
        <v>-5.3553591250248163</v>
      </c>
      <c r="AE152" s="279">
        <v>-5.428164840534496</v>
      </c>
      <c r="AF152" s="279">
        <v>-5.5024506639719402</v>
      </c>
      <c r="AG152" s="279">
        <v>-5.5782466852753112</v>
      </c>
      <c r="AH152" s="279">
        <v>-5.6555836060978866</v>
      </c>
      <c r="AI152" s="279">
        <v>-5.7344927522439422</v>
      </c>
      <c r="AJ152" s="279">
        <v>-5.8150060863574637</v>
      </c>
      <c r="AK152" s="279">
        <v>-5.8971562208688351</v>
      </c>
      <c r="AL152" s="279">
        <v>-5.9809764312046907</v>
      </c>
      <c r="AM152" s="279">
        <v>-6.066500669266345</v>
      </c>
      <c r="AN152" s="279">
        <v>-6.1506401029808728</v>
      </c>
      <c r="AO152" s="279">
        <v>-6.2359819775401437</v>
      </c>
      <c r="AP152" s="279">
        <v>-6.3230588145844564</v>
      </c>
      <c r="AQ152" s="279">
        <v>-6.411905885132156</v>
      </c>
      <c r="AR152" s="279">
        <v>-6.5025591772457849</v>
      </c>
      <c r="AS152" s="279">
        <v>-6.5950554106092216</v>
      </c>
      <c r="AT152" s="279">
        <v>-6.6894320514012655</v>
      </c>
      <c r="AU152" s="279">
        <v>-6.7857273274715197</v>
      </c>
      <c r="AV152" s="279">
        <v>-6.8839802438248183</v>
      </c>
      <c r="AW152" s="279">
        <v>-6.9842305984204591</v>
      </c>
      <c r="AX152" s="279">
        <v>-7.0190590888062019</v>
      </c>
      <c r="AY152" s="279">
        <v>-7.0458791078633283</v>
      </c>
      <c r="AZ152" s="279">
        <v>-7.0732443660208535</v>
      </c>
      <c r="BA152" s="279">
        <v>-7.101165947748048</v>
      </c>
      <c r="BB152" s="279">
        <v>-7.1291977497201273</v>
      </c>
    </row>
    <row r="153" spans="1:54" outlineLevel="2">
      <c r="A153" s="423"/>
      <c r="B153" s="135" t="s">
        <v>477</v>
      </c>
      <c r="C153" s="135"/>
      <c r="D153" s="135" t="s">
        <v>390</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4"/>
      <c r="B154" s="135" t="s">
        <v>477</v>
      </c>
      <c r="C154" s="135"/>
      <c r="D154" s="135" t="s">
        <v>390</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6"/>
      <c r="G155" s="136"/>
      <c r="H155" s="136"/>
      <c r="I155" s="136"/>
      <c r="J155" s="136"/>
      <c r="K155" s="136"/>
      <c r="L155" s="136"/>
      <c r="M155" s="136"/>
      <c r="N155" s="136"/>
      <c r="O155" s="136"/>
      <c r="P155" s="136"/>
      <c r="Q155" s="136"/>
      <c r="R155" s="136"/>
      <c r="S155" s="136"/>
      <c r="T155" s="136"/>
      <c r="U155" s="136"/>
      <c r="V155" s="136"/>
      <c r="W155" s="136"/>
      <c r="X155" s="136"/>
      <c r="Y155" s="136"/>
      <c r="Z155" s="136"/>
      <c r="AA155" s="136"/>
      <c r="AB155" s="136"/>
      <c r="AC155" s="136"/>
      <c r="AD155" s="136"/>
      <c r="AE155" s="136"/>
      <c r="AF155" s="136"/>
      <c r="AG155" s="136"/>
      <c r="AH155" s="136"/>
      <c r="AI155" s="136"/>
      <c r="AJ155" s="136"/>
      <c r="AK155" s="136"/>
      <c r="AL155" s="136"/>
      <c r="AM155" s="136"/>
      <c r="AN155" s="136"/>
      <c r="AO155" s="136"/>
      <c r="AP155" s="136"/>
      <c r="AQ155" s="136"/>
      <c r="AR155" s="136"/>
      <c r="AS155" s="136"/>
      <c r="AT155" s="136"/>
      <c r="AU155" s="136"/>
      <c r="AV155" s="136"/>
      <c r="AW155" s="136"/>
      <c r="AX155" s="136"/>
      <c r="AY155" s="136"/>
      <c r="AZ155" s="136"/>
      <c r="BA155" s="136"/>
      <c r="BB155" s="136"/>
    </row>
    <row r="156" spans="1:54" outlineLevel="1">
      <c r="A156" s="134" t="s">
        <v>381</v>
      </c>
      <c r="B156" s="134"/>
      <c r="C156" s="135"/>
      <c r="D156" s="135"/>
      <c r="E156" s="136"/>
      <c r="F156" s="136"/>
      <c r="G156" s="136"/>
      <c r="H156" s="136"/>
      <c r="I156" s="136"/>
      <c r="J156" s="136"/>
      <c r="K156" s="136"/>
      <c r="L156" s="136"/>
      <c r="M156" s="136"/>
      <c r="N156" s="136"/>
      <c r="O156" s="136"/>
      <c r="P156" s="136"/>
      <c r="Q156" s="136"/>
      <c r="R156" s="136"/>
      <c r="S156" s="136"/>
      <c r="T156" s="136"/>
      <c r="U156" s="136"/>
      <c r="V156" s="136"/>
      <c r="W156" s="136"/>
      <c r="X156" s="136"/>
      <c r="Y156" s="136"/>
      <c r="Z156" s="136"/>
      <c r="AA156" s="136"/>
      <c r="AB156" s="136"/>
      <c r="AC156" s="136"/>
      <c r="AD156" s="136"/>
      <c r="AE156" s="136"/>
      <c r="AF156" s="136"/>
      <c r="AG156" s="136"/>
      <c r="AH156" s="136"/>
      <c r="AI156" s="136"/>
      <c r="AJ156" s="136"/>
      <c r="AK156" s="136"/>
      <c r="AL156" s="136"/>
      <c r="AM156" s="136"/>
      <c r="AN156" s="136"/>
      <c r="AO156" s="136"/>
      <c r="AP156" s="136"/>
      <c r="AQ156" s="136"/>
      <c r="AR156" s="136"/>
      <c r="AS156" s="136"/>
      <c r="AT156" s="136"/>
      <c r="AU156" s="136"/>
      <c r="AV156" s="136"/>
      <c r="AW156" s="136"/>
      <c r="AX156" s="136"/>
      <c r="AY156" s="136"/>
      <c r="AZ156" s="136"/>
      <c r="BA156" s="136"/>
      <c r="BB156" s="136"/>
    </row>
    <row r="157" spans="1:54" outlineLevel="2">
      <c r="A157" s="133"/>
      <c r="B157" s="134" t="s">
        <v>470</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2" t="s">
        <v>478</v>
      </c>
      <c r="B158" s="135" t="s">
        <v>286</v>
      </c>
      <c r="C158" s="135" t="s">
        <v>396</v>
      </c>
      <c r="D158" s="135" t="s">
        <v>479</v>
      </c>
      <c r="E158" s="323">
        <v>18.859959205285836</v>
      </c>
      <c r="F158" s="323">
        <v>18.912291341893784</v>
      </c>
      <c r="G158" s="323">
        <v>18.937539545078138</v>
      </c>
      <c r="H158" s="323">
        <v>18.965662510543687</v>
      </c>
      <c r="I158" s="323">
        <v>18.993637039006835</v>
      </c>
      <c r="J158" s="323">
        <v>19.051469121633119</v>
      </c>
      <c r="K158" s="323">
        <v>19.361487526841223</v>
      </c>
      <c r="L158" s="323">
        <v>19.677808468822537</v>
      </c>
      <c r="M158" s="323">
        <v>20.000560075356319</v>
      </c>
      <c r="N158" s="323">
        <v>20.329873079002724</v>
      </c>
      <c r="O158" s="323">
        <v>20.661415897130052</v>
      </c>
      <c r="P158" s="323">
        <v>20.997355247945865</v>
      </c>
      <c r="Q158" s="323">
        <v>21.341035115965315</v>
      </c>
      <c r="R158" s="323">
        <v>21.692620134830726</v>
      </c>
      <c r="S158" s="323">
        <v>22.05230253624681</v>
      </c>
      <c r="T158" s="323">
        <v>22.420224166438988</v>
      </c>
      <c r="U158" s="323">
        <v>22.796365725289593</v>
      </c>
      <c r="V158" s="323">
        <v>23.180154075320274</v>
      </c>
      <c r="W158" s="323">
        <v>23.571744672406485</v>
      </c>
      <c r="X158" s="323">
        <v>23.971296132772814</v>
      </c>
      <c r="Y158" s="323">
        <v>24.378970297241409</v>
      </c>
      <c r="Z158" s="323">
        <v>24.794932296786534</v>
      </c>
      <c r="AA158" s="323">
        <v>25.219350619421995</v>
      </c>
      <c r="AB158" s="323">
        <v>25.652397178448311</v>
      </c>
      <c r="AC158" s="323">
        <v>248.46520879325814</v>
      </c>
      <c r="AD158" s="323">
        <v>252.71997343002604</v>
      </c>
      <c r="AE158" s="323">
        <v>257.06123554608604</v>
      </c>
      <c r="AF158" s="323">
        <v>261.49075359685486</v>
      </c>
      <c r="AG158" s="323">
        <v>266.01032178636956</v>
      </c>
      <c r="AH158" s="323">
        <v>270.62177079403881</v>
      </c>
      <c r="AI158" s="323">
        <v>275.32696851617271</v>
      </c>
      <c r="AJ158" s="323">
        <v>280.12782082258576</v>
      </c>
      <c r="AK158" s="323">
        <v>285.02627232858049</v>
      </c>
      <c r="AL158" s="323">
        <v>290.02430718262764</v>
      </c>
      <c r="AM158" s="323">
        <v>295.12394987005587</v>
      </c>
      <c r="AN158" s="323">
        <v>300.01491258374097</v>
      </c>
      <c r="AO158" s="323">
        <v>304.95449776582967</v>
      </c>
      <c r="AP158" s="323">
        <v>309.99450252537423</v>
      </c>
      <c r="AQ158" s="323">
        <v>315.13696834787731</v>
      </c>
      <c r="AR158" s="323">
        <v>320.38397822133624</v>
      </c>
      <c r="AS158" s="323">
        <v>325.73765747997174</v>
      </c>
      <c r="AT158" s="323">
        <v>331.20017466510689</v>
      </c>
      <c r="AU158" s="323">
        <v>336.77374240354919</v>
      </c>
      <c r="AV158" s="323">
        <v>342.46061830382757</v>
      </c>
      <c r="AW158" s="323">
        <v>348.26310587065302</v>
      </c>
      <c r="AX158" s="323">
        <v>349.46160101487288</v>
      </c>
      <c r="AY158" s="323">
        <v>350.07433560947743</v>
      </c>
      <c r="AZ158" s="323">
        <v>350.69952682681708</v>
      </c>
      <c r="BA158" s="323">
        <v>351.33742790451191</v>
      </c>
      <c r="BB158" s="323">
        <v>351.97648928541162</v>
      </c>
    </row>
    <row r="159" spans="1:54" outlineLevel="2">
      <c r="A159" s="423"/>
      <c r="B159" s="135" t="s">
        <v>286</v>
      </c>
      <c r="C159" s="135"/>
      <c r="D159" s="135"/>
      <c r="E159" s="238"/>
      <c r="F159" s="238"/>
      <c r="G159" s="238"/>
      <c r="H159" s="238"/>
      <c r="I159" s="238"/>
      <c r="J159" s="238"/>
      <c r="K159" s="238"/>
      <c r="L159" s="238"/>
      <c r="M159" s="238"/>
      <c r="N159" s="238"/>
      <c r="O159" s="238"/>
      <c r="P159" s="238"/>
      <c r="Q159" s="238"/>
      <c r="R159" s="238"/>
      <c r="S159" s="238"/>
      <c r="T159" s="238"/>
      <c r="U159" s="238"/>
      <c r="V159" s="238"/>
      <c r="W159" s="238"/>
      <c r="X159" s="238"/>
      <c r="Y159" s="238"/>
      <c r="Z159" s="238"/>
      <c r="AA159" s="238"/>
      <c r="AB159" s="238"/>
      <c r="AC159" s="238"/>
      <c r="AD159" s="238"/>
      <c r="AE159" s="238"/>
      <c r="AF159" s="238"/>
      <c r="AG159" s="238"/>
      <c r="AH159" s="238"/>
      <c r="AI159" s="238"/>
      <c r="AJ159" s="238"/>
      <c r="AK159" s="238"/>
      <c r="AL159" s="238"/>
      <c r="AM159" s="238"/>
      <c r="AN159" s="238"/>
      <c r="AO159" s="238"/>
      <c r="AP159" s="238"/>
      <c r="AQ159" s="238"/>
      <c r="AR159" s="238"/>
      <c r="AS159" s="238"/>
      <c r="AT159" s="238"/>
      <c r="AU159" s="238"/>
      <c r="AV159" s="238"/>
      <c r="AW159" s="238"/>
      <c r="AX159" s="238"/>
      <c r="AY159" s="238"/>
      <c r="AZ159" s="238"/>
      <c r="BA159" s="238"/>
      <c r="BB159" s="238"/>
    </row>
    <row r="160" spans="1:54" outlineLevel="2">
      <c r="A160" s="423"/>
      <c r="B160" s="135" t="s">
        <v>286</v>
      </c>
      <c r="C160" s="135"/>
      <c r="D160" s="135"/>
      <c r="E160" s="238"/>
      <c r="F160" s="238"/>
      <c r="G160" s="238"/>
      <c r="H160" s="238"/>
      <c r="I160" s="238"/>
      <c r="J160" s="238"/>
      <c r="K160" s="238"/>
      <c r="L160" s="238"/>
      <c r="M160" s="238"/>
      <c r="N160" s="238"/>
      <c r="O160" s="238"/>
      <c r="P160" s="238"/>
      <c r="Q160" s="238"/>
      <c r="R160" s="238"/>
      <c r="S160" s="238"/>
      <c r="T160" s="238"/>
      <c r="U160" s="238"/>
      <c r="V160" s="238"/>
      <c r="W160" s="238"/>
      <c r="X160" s="238"/>
      <c r="Y160" s="238"/>
      <c r="Z160" s="238"/>
      <c r="AA160" s="238"/>
      <c r="AB160" s="238"/>
      <c r="AC160" s="238"/>
      <c r="AD160" s="238"/>
      <c r="AE160" s="238"/>
      <c r="AF160" s="238"/>
      <c r="AG160" s="238"/>
      <c r="AH160" s="238"/>
      <c r="AI160" s="238"/>
      <c r="AJ160" s="238"/>
      <c r="AK160" s="238"/>
      <c r="AL160" s="238"/>
      <c r="AM160" s="238"/>
      <c r="AN160" s="238"/>
      <c r="AO160" s="238"/>
      <c r="AP160" s="238"/>
      <c r="AQ160" s="238"/>
      <c r="AR160" s="238"/>
      <c r="AS160" s="238"/>
      <c r="AT160" s="238"/>
      <c r="AU160" s="238"/>
      <c r="AV160" s="238"/>
      <c r="AW160" s="238"/>
      <c r="AX160" s="238"/>
      <c r="AY160" s="238"/>
      <c r="AZ160" s="238"/>
      <c r="BA160" s="238"/>
      <c r="BB160" s="238"/>
    </row>
    <row r="161" spans="1:54" outlineLevel="2">
      <c r="A161" s="423"/>
      <c r="B161" s="135" t="s">
        <v>289</v>
      </c>
      <c r="C161" s="135" t="s">
        <v>472</v>
      </c>
      <c r="D161" s="135"/>
      <c r="E161" s="319">
        <v>5.3672845543511774E-2</v>
      </c>
      <c r="F161" s="319">
        <v>5.3771613450090211E-2</v>
      </c>
      <c r="G161" s="319">
        <v>5.3883791142652356E-2</v>
      </c>
      <c r="H161" s="319">
        <v>5.4077045400888618E-2</v>
      </c>
      <c r="I161" s="319">
        <v>5.4270608181727152E-2</v>
      </c>
      <c r="J161" s="319">
        <v>5.4394551574869346E-2</v>
      </c>
      <c r="K161" s="319">
        <v>5.5060097298353101E-2</v>
      </c>
      <c r="L161" s="319">
        <v>5.5739173271415803E-2</v>
      </c>
      <c r="M161" s="319">
        <v>5.6432054558034524E-2</v>
      </c>
      <c r="N161" s="319">
        <v>5.7139021814115176E-2</v>
      </c>
      <c r="O161" s="319">
        <v>5.7853137637300857E-2</v>
      </c>
      <c r="P161" s="319">
        <v>5.8577991270148115E-2</v>
      </c>
      <c r="Q161" s="319">
        <v>5.9319512483903179E-2</v>
      </c>
      <c r="R161" s="319">
        <v>6.0077725342644425E-2</v>
      </c>
      <c r="S161" s="319">
        <v>6.0852901636290598E-2</v>
      </c>
      <c r="T161" s="319">
        <v>6.1645344160484401E-2</v>
      </c>
      <c r="U161" s="319">
        <v>6.245512294711604E-2</v>
      </c>
      <c r="V161" s="319">
        <v>6.3281364177574101E-2</v>
      </c>
      <c r="W161" s="319">
        <v>6.4124402526045315E-2</v>
      </c>
      <c r="X161" s="319">
        <v>6.4984579470494089E-2</v>
      </c>
      <c r="Y161" s="319">
        <v>6.5862243430980599E-2</v>
      </c>
      <c r="Z161" s="319">
        <v>6.6757749910790476E-2</v>
      </c>
      <c r="AA161" s="319">
        <v>6.7671461640433278E-2</v>
      </c>
      <c r="AB161" s="319">
        <v>6.8603748724569549E-2</v>
      </c>
      <c r="AC161" s="319">
        <v>8.567552795737049E-2</v>
      </c>
      <c r="AD161" s="319">
        <v>8.6832488788916765E-2</v>
      </c>
      <c r="AE161" s="319">
        <v>8.8012970121386508E-2</v>
      </c>
      <c r="AF161" s="319">
        <v>8.9217450116139019E-2</v>
      </c>
      <c r="AG161" s="319">
        <v>9.0446416655341727E-2</v>
      </c>
      <c r="AH161" s="319">
        <v>9.1700367539590655E-2</v>
      </c>
      <c r="AI161" s="319">
        <v>9.2979810689547179E-2</v>
      </c>
      <c r="AJ161" s="319">
        <v>9.428526435167453E-2</v>
      </c>
      <c r="AK161" s="319">
        <v>9.56172573081569E-2</v>
      </c>
      <c r="AL161" s="319">
        <v>9.6976329091086E-2</v>
      </c>
      <c r="AM161" s="319">
        <v>9.8363030201001636E-2</v>
      </c>
      <c r="AN161" s="319">
        <v>9.9727277913276027E-2</v>
      </c>
      <c r="AO161" s="319">
        <v>0.10111102215766576</v>
      </c>
      <c r="AP161" s="319">
        <v>0.10252289730924843</v>
      </c>
      <c r="AQ161" s="319">
        <v>0.10396347525689931</v>
      </c>
      <c r="AR161" s="319">
        <v>0.10543333951574078</v>
      </c>
      <c r="AS161" s="319">
        <v>0.10693308546349937</v>
      </c>
      <c r="AT161" s="319">
        <v>0.10846332058166684</v>
      </c>
      <c r="AU161" s="319">
        <v>0.11002466470156419</v>
      </c>
      <c r="AV161" s="319">
        <v>0.11161775025540854</v>
      </c>
      <c r="AW161" s="319">
        <v>0.11324322253248395</v>
      </c>
      <c r="AX161" s="319">
        <v>0.11380793620160529</v>
      </c>
      <c r="AY161" s="319">
        <v>0.11424279947589325</v>
      </c>
      <c r="AZ161" s="319">
        <v>0.11468650332780971</v>
      </c>
      <c r="BA161" s="319">
        <v>0.11513922748237963</v>
      </c>
      <c r="BB161" s="319">
        <v>0.11559373876232337</v>
      </c>
    </row>
    <row r="162" spans="1:54" outlineLevel="2">
      <c r="A162" s="423"/>
      <c r="B162" s="135" t="s">
        <v>289</v>
      </c>
      <c r="C162" s="135" t="s">
        <v>473</v>
      </c>
      <c r="D162" s="135"/>
      <c r="E162" s="319">
        <v>0.1192729900966928</v>
      </c>
      <c r="F162" s="319">
        <v>0.11949247433353381</v>
      </c>
      <c r="G162" s="319">
        <v>0.11974175809478299</v>
      </c>
      <c r="H162" s="319">
        <v>0.1201712120019747</v>
      </c>
      <c r="I162" s="319">
        <v>0.12060135151494918</v>
      </c>
      <c r="J162" s="319">
        <v>0.12087678127748741</v>
      </c>
      <c r="K162" s="319">
        <v>0.12235577177411808</v>
      </c>
      <c r="L162" s="319">
        <v>0.12386482949203506</v>
      </c>
      <c r="M162" s="319">
        <v>0.12540456568452113</v>
      </c>
      <c r="N162" s="319">
        <v>0.12697560403136698</v>
      </c>
      <c r="O162" s="319">
        <v>0.1285625280828907</v>
      </c>
      <c r="P162" s="319">
        <v>0.13017331393366241</v>
      </c>
      <c r="Q162" s="319">
        <v>0.13182113885311816</v>
      </c>
      <c r="R162" s="319">
        <v>0.13350605631698756</v>
      </c>
      <c r="S162" s="319">
        <v>0.13522867030286809</v>
      </c>
      <c r="T162" s="319">
        <v>0.13698965368996538</v>
      </c>
      <c r="U162" s="319">
        <v>0.13878916210470232</v>
      </c>
      <c r="V162" s="319">
        <v>0.14062525372794238</v>
      </c>
      <c r="W162" s="319">
        <v>0.1424986722801006</v>
      </c>
      <c r="X162" s="319">
        <v>0.14441017660109795</v>
      </c>
      <c r="Y162" s="319">
        <v>0.14636054095773474</v>
      </c>
      <c r="Z162" s="319">
        <v>0.14835055535731209</v>
      </c>
      <c r="AA162" s="319">
        <v>0.15038102586762955</v>
      </c>
      <c r="AB162" s="319">
        <v>0.15245277494348788</v>
      </c>
      <c r="AC162" s="319">
        <v>0.19039006212748991</v>
      </c>
      <c r="AD162" s="319">
        <v>0.19296108619759272</v>
      </c>
      <c r="AE162" s="319">
        <v>0.19558437804752568</v>
      </c>
      <c r="AF162" s="319">
        <v>0.1982610002580866</v>
      </c>
      <c r="AG162" s="319">
        <v>0.20099203701187054</v>
      </c>
      <c r="AH162" s="319">
        <v>0.20377859453242378</v>
      </c>
      <c r="AI162" s="319">
        <v>0.20662180153232723</v>
      </c>
      <c r="AJ162" s="319">
        <v>0.20952280967038786</v>
      </c>
      <c r="AK162" s="319">
        <v>0.21248279401812656</v>
      </c>
      <c r="AL162" s="319">
        <v>0.21550295353574667</v>
      </c>
      <c r="AM162" s="319">
        <v>0.2185845115577815</v>
      </c>
      <c r="AN162" s="319">
        <v>0.22161617314061341</v>
      </c>
      <c r="AO162" s="319">
        <v>0.22469116035036826</v>
      </c>
      <c r="AP162" s="319">
        <v>0.22782866068721869</v>
      </c>
      <c r="AQ162" s="319">
        <v>0.23102994501533178</v>
      </c>
      <c r="AR162" s="319">
        <v>0.23429631003497967</v>
      </c>
      <c r="AS162" s="319">
        <v>0.23762907880777651</v>
      </c>
      <c r="AT162" s="319">
        <v>0.24102960129259285</v>
      </c>
      <c r="AU162" s="319">
        <v>0.24449925489236463</v>
      </c>
      <c r="AV162" s="319">
        <v>0.24803944501201894</v>
      </c>
      <c r="AW162" s="319">
        <v>0.25165160562774225</v>
      </c>
      <c r="AX162" s="319">
        <v>0.25290652489245607</v>
      </c>
      <c r="AY162" s="319">
        <v>0.2538728877242073</v>
      </c>
      <c r="AZ162" s="319">
        <v>0.25485889628402164</v>
      </c>
      <c r="BA162" s="319">
        <v>0.25586494996084364</v>
      </c>
      <c r="BB162" s="319">
        <v>0.25687497502738521</v>
      </c>
    </row>
    <row r="163" spans="1:54" outlineLevel="2">
      <c r="A163" s="423"/>
      <c r="B163" s="135" t="s">
        <v>289</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3"/>
      <c r="B164" s="135" t="s">
        <v>289</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3"/>
      <c r="B165" s="135" t="s">
        <v>477</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3"/>
      <c r="B166" s="135" t="s">
        <v>477</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3"/>
      <c r="B167" s="135" t="s">
        <v>477</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3"/>
      <c r="B168" s="135" t="s">
        <v>477</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4"/>
      <c r="B169" s="135" t="s">
        <v>477</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482</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2" t="s">
        <v>483</v>
      </c>
      <c r="B172" s="135" t="s">
        <v>286</v>
      </c>
      <c r="C172" s="135" t="s">
        <v>396</v>
      </c>
      <c r="D172" s="135" t="s">
        <v>390</v>
      </c>
      <c r="E172" s="262">
        <f>-(E$158*'Fixed Data'!$B$25*'Fixed Data'!E$47*'Fixed Data'!$B$24*'Fixed Data'!$B$23+E$158*'Fixed Data'!$B$26)*'Fixed Data'!L44/10^6</f>
        <v>-3.8462902877269474</v>
      </c>
      <c r="F172" s="262">
        <f>-(F$158*'Fixed Data'!$B$25*'Fixed Data'!F$47*'Fixed Data'!$B$24*'Fixed Data'!$B$23+F$158*'Fixed Data'!$B$26)*'Fixed Data'!M44/10^6</f>
        <v>-3.9156983516041302</v>
      </c>
      <c r="G172" s="262">
        <f>-(G$158*'Fixed Data'!$B$25*'Fixed Data'!G$47*'Fixed Data'!$B$24*'Fixed Data'!$B$23+G$158*'Fixed Data'!$B$26)*'Fixed Data'!N44/10^6</f>
        <v>-3.9806354002664706</v>
      </c>
      <c r="H172" s="262">
        <f>-(H$158*'Fixed Data'!$B$25*'Fixed Data'!H$47*'Fixed Data'!$B$24*'Fixed Data'!$B$23+H$158*'Fixed Data'!$B$26)*'Fixed Data'!O44/10^6</f>
        <v>-4.0472556293772044</v>
      </c>
      <c r="I172" s="262">
        <f>-(I$158*'Fixed Data'!$B$25*'Fixed Data'!I$47*'Fixed Data'!$B$24*'Fixed Data'!$B$23+I$158*'Fixed Data'!$B$26)*'Fixed Data'!P44/10^6</f>
        <v>-4.1149496126560745</v>
      </c>
      <c r="J172" s="262">
        <f>-(J$158*'Fixed Data'!$B$25*'Fixed Data'!J$47*'Fixed Data'!$B$24*'Fixed Data'!$B$23+J$158*'Fixed Data'!$B$26)*'Fixed Data'!Q44/10^6</f>
        <v>-4.1903338760957114</v>
      </c>
      <c r="K172" s="262">
        <f>-(K$158*'Fixed Data'!$B$25*'Fixed Data'!K$47*'Fixed Data'!$B$24*'Fixed Data'!$B$23+K$158*'Fixed Data'!$B$26)*'Fixed Data'!R44/10^6</f>
        <v>-4.3233724119270525</v>
      </c>
      <c r="L172" s="262">
        <f>-(L$158*'Fixed Data'!$B$25*'Fixed Data'!L$47*'Fixed Data'!$B$24*'Fixed Data'!$B$23+L$158*'Fixed Data'!$B$26)*'Fixed Data'!S44/10^6</f>
        <v>-4.4609198962476073</v>
      </c>
      <c r="M172" s="262">
        <f>-(M$158*'Fixed Data'!$B$25*'Fixed Data'!M$47*'Fixed Data'!$B$24*'Fixed Data'!$B$23+M$158*'Fixed Data'!$B$26)*'Fixed Data'!T44/10^6</f>
        <v>-4.6031340523756477</v>
      </c>
      <c r="N172" s="262">
        <f>-(N$158*'Fixed Data'!$B$25*'Fixed Data'!N$47*'Fixed Data'!$B$24*'Fixed Data'!$B$23+N$158*'Fixed Data'!$B$26)*'Fixed Data'!U44/10^6</f>
        <v>-4.7501781980215698</v>
      </c>
      <c r="O172" s="262">
        <f>-(O$158*'Fixed Data'!$B$25*'Fixed Data'!O$47*'Fixed Data'!$B$24*'Fixed Data'!$B$23+O$158*'Fixed Data'!$B$26)*'Fixed Data'!V44/10^6</f>
        <v>-4.9011622963128874</v>
      </c>
      <c r="P172" s="262">
        <f>-(P$158*'Fixed Data'!$B$25*'Fixed Data'!P$47*'Fixed Data'!$B$24*'Fixed Data'!$B$23+P$158*'Fixed Data'!$B$26)*'Fixed Data'!W44/10^6</f>
        <v>-5.0567021036758542</v>
      </c>
      <c r="Q172" s="262">
        <f>-(Q$158*'Fixed Data'!$B$25*'Fixed Data'!Q$47*'Fixed Data'!$B$24*'Fixed Data'!$B$23+Q$158*'Fixed Data'!$B$26)*'Fixed Data'!X44/10^6</f>
        <v>-5.2177350641879903</v>
      </c>
      <c r="R172" s="262">
        <f>-(R$158*'Fixed Data'!$B$25*'Fixed Data'!R$47*'Fixed Data'!$B$24*'Fixed Data'!$B$23+R$158*'Fixed Data'!$B$26)*'Fixed Data'!Y44/10^6</f>
        <v>-5.3844620945773469</v>
      </c>
      <c r="S172" s="262">
        <f>-(S$158*'Fixed Data'!$B$25*'Fixed Data'!S$47*'Fixed Data'!$B$24*'Fixed Data'!$B$23+S$158*'Fixed Data'!$B$26)*'Fixed Data'!Z44/10^6</f>
        <v>-5.5558472499907801</v>
      </c>
      <c r="T172" s="262">
        <f>-(T$158*'Fixed Data'!$B$25*'Fixed Data'!T$47*'Fixed Data'!$B$24*'Fixed Data'!$B$23+T$158*'Fixed Data'!$B$26)*'Fixed Data'!AA44/10^6</f>
        <v>-5.7332693802104258</v>
      </c>
      <c r="U172" s="262">
        <f>-(U$158*'Fixed Data'!$B$25*'Fixed Data'!U$47*'Fixed Data'!$B$24*'Fixed Data'!$B$23+U$158*'Fixed Data'!$B$26)*'Fixed Data'!AB44/10^6</f>
        <v>-5.9168976255764729</v>
      </c>
      <c r="V172" s="262">
        <f>-(V$158*'Fixed Data'!$B$25*'Fixed Data'!V$47*'Fixed Data'!$B$24*'Fixed Data'!$B$23+V$158*'Fixed Data'!$B$26)*'Fixed Data'!AC44/10^6</f>
        <v>-6.1067592665307711</v>
      </c>
      <c r="W172" s="262">
        <f>-(W$158*'Fixed Data'!$B$25*'Fixed Data'!W$47*'Fixed Data'!$B$24*'Fixed Data'!$B$23+W$158*'Fixed Data'!$B$26)*'Fixed Data'!AD44/10^6</f>
        <v>-6.3030717678409864</v>
      </c>
      <c r="X172" s="262">
        <f>-(X$158*'Fixed Data'!$B$25*'Fixed Data'!X$47*'Fixed Data'!$B$24*'Fixed Data'!$B$23+X$158*'Fixed Data'!$B$26)*'Fixed Data'!AE44/10^6</f>
        <v>-6.5060602862607517</v>
      </c>
      <c r="Y172" s="262">
        <f>-(Y$158*'Fixed Data'!$B$25*'Fixed Data'!Y$47*'Fixed Data'!$B$24*'Fixed Data'!$B$23+Y$158*'Fixed Data'!$B$26)*'Fixed Data'!AF44/10^6</f>
        <v>-6.715957925338973</v>
      </c>
      <c r="Z172" s="262">
        <f>-(Z$158*'Fixed Data'!$B$25*'Fixed Data'!Z$47*'Fixed Data'!$B$24*'Fixed Data'!$B$23+Z$158*'Fixed Data'!$B$26)*'Fixed Data'!AG44/10^6</f>
        <v>-6.9330060231430339</v>
      </c>
      <c r="AA172" s="262">
        <f>-(AA$158*'Fixed Data'!$B$25*'Fixed Data'!AA$47*'Fixed Data'!$B$24*'Fixed Data'!$B$23+AA$158*'Fixed Data'!$B$26)*'Fixed Data'!AH44/10^6</f>
        <v>-7.1574544432172127</v>
      </c>
      <c r="AB172" s="262">
        <f>-(AB$158*'Fixed Data'!$B$25*'Fixed Data'!AB$47*'Fixed Data'!$B$24*'Fixed Data'!$B$23+AB$158*'Fixed Data'!$B$26)*'Fixed Data'!AI44/10^6</f>
        <v>-7.3895618868750654</v>
      </c>
      <c r="AC172" s="262">
        <f>-(AC$158*'Fixed Data'!$B$25*'Fixed Data'!AC$47*'Fixed Data'!$B$24*'Fixed Data'!$B$23+AC$158*'Fixed Data'!$B$26)*'Fixed Data'!AJ44/10^6</f>
        <v>-72.601066031867248</v>
      </c>
      <c r="AD172" s="262">
        <f>-(AD$158*'Fixed Data'!$B$25*'Fixed Data'!AD$47*'Fixed Data'!$B$24*'Fixed Data'!$B$23+AD$158*'Fixed Data'!$B$26)*'Fixed Data'!AK44/10^6</f>
        <v>-74.897660150564022</v>
      </c>
      <c r="AE172" s="262">
        <f>-(AE$158*'Fixed Data'!$B$25*'Fixed Data'!AE$47*'Fixed Data'!$B$24*'Fixed Data'!$B$23+AE$158*'Fixed Data'!$B$26)*'Fixed Data'!AL44/10^6</f>
        <v>-77.259756169498388</v>
      </c>
      <c r="AF172" s="262">
        <f>-(AF$158*'Fixed Data'!$B$25*'Fixed Data'!AF$47*'Fixed Data'!$B$24*'Fixed Data'!$B$23+AF$158*'Fixed Data'!$B$26)*'Fixed Data'!AM44/10^6</f>
        <v>-79.685486327579454</v>
      </c>
      <c r="AG172" s="262">
        <f>-(AG$158*'Fixed Data'!$B$25*'Fixed Data'!AG$47*'Fixed Data'!$B$24*'Fixed Data'!$B$23+AG$158*'Fixed Data'!$B$26)*'Fixed Data'!AN44/10^6</f>
        <v>-82.174373118441409</v>
      </c>
      <c r="AH172" s="262">
        <f>-(AH$158*'Fixed Data'!$B$25*'Fixed Data'!AH$47*'Fixed Data'!$B$24*'Fixed Data'!$B$23+AH$158*'Fixed Data'!$B$26)*'Fixed Data'!AO44/10^6</f>
        <v>-84.728111382043451</v>
      </c>
      <c r="AI172" s="262">
        <f>-(AI$158*'Fixed Data'!$B$25*'Fixed Data'!AI$47*'Fixed Data'!$B$24*'Fixed Data'!$B$23+AI$158*'Fixed Data'!$B$26)*'Fixed Data'!AP44/10^6</f>
        <v>-87.351901063749239</v>
      </c>
      <c r="AJ172" s="262">
        <f>-(AJ$158*'Fixed Data'!$B$25*'Fixed Data'!AJ$47*'Fixed Data'!$B$24*'Fixed Data'!$B$23+AJ$158*'Fixed Data'!$B$26)*'Fixed Data'!AQ44/10^6</f>
        <v>-90.045891042072356</v>
      </c>
      <c r="AK172" s="262">
        <f>-(AK$158*'Fixed Data'!$B$25*'Fixed Data'!AK$47*'Fixed Data'!$B$24*'Fixed Data'!$B$23+AK$158*'Fixed Data'!$B$26)*'Fixed Data'!AR44/10^6</f>
        <v>-92.811424593404894</v>
      </c>
      <c r="AL172" s="262">
        <f>-(AL$158*'Fixed Data'!$B$25*'Fixed Data'!AL$47*'Fixed Data'!$B$24*'Fixed Data'!$B$23+AL$158*'Fixed Data'!$B$26)*'Fixed Data'!AS44/10^6</f>
        <v>-95.650521582549956</v>
      </c>
      <c r="AM172" s="262">
        <f>-(AM$158*'Fixed Data'!$B$25*'Fixed Data'!AM$47*'Fixed Data'!$B$24*'Fixed Data'!$B$23+AM$158*'Fixed Data'!$B$26)*'Fixed Data'!AT44/10^6</f>
        <v>-98.565412679993187</v>
      </c>
      <c r="AN172" s="262">
        <f>-(AN$158*'Fixed Data'!$B$25*'Fixed Data'!AN$47*'Fixed Data'!$B$24*'Fixed Data'!$B$23+AN$158*'Fixed Data'!$B$26)*'Fixed Data'!AU44/10^6</f>
        <v>-101.45252772990767</v>
      </c>
      <c r="AO172" s="262">
        <f>-(AO$158*'Fixed Data'!$B$25*'Fixed Data'!AO$47*'Fixed Data'!$B$24*'Fixed Data'!$B$23+AO$158*'Fixed Data'!$B$26)*'Fixed Data'!AV44/10^6</f>
        <v>-104.39708286727773</v>
      </c>
      <c r="AP172" s="262">
        <f>-(AP$158*'Fixed Data'!$B$25*'Fixed Data'!AP$47*'Fixed Data'!$B$24*'Fixed Data'!$B$23+AP$158*'Fixed Data'!$B$26)*'Fixed Data'!AW44/10^6</f>
        <v>-107.41766067403266</v>
      </c>
      <c r="AQ172" s="262">
        <f>-(AQ$158*'Fixed Data'!$B$25*'Fixed Data'!AQ$47*'Fixed Data'!$B$24*'Fixed Data'!$B$23+AQ$158*'Fixed Data'!$B$26)*'Fixed Data'!AX44/10^6</f>
        <v>-110.51629918359589</v>
      </c>
      <c r="AR172" s="262">
        <f>-(AR$158*'Fixed Data'!$B$25*'Fixed Data'!AR$47*'Fixed Data'!$B$24*'Fixed Data'!$B$23+AR$158*'Fixed Data'!$B$26)*'Fixed Data'!AY44/10^6</f>
        <v>-113.69503650061732</v>
      </c>
      <c r="AS172" s="262">
        <f>-(AS$158*'Fixed Data'!$B$25*'Fixed Data'!AS$47*'Fixed Data'!$B$24*'Fixed Data'!$B$23+AS$158*'Fixed Data'!$B$26)*'Fixed Data'!AZ44/10^6</f>
        <v>-116.95592112017155</v>
      </c>
      <c r="AT172" s="262">
        <f>-(AT$158*'Fixed Data'!$B$25*'Fixed Data'!AT$47*'Fixed Data'!$B$24*'Fixed Data'!$B$23+AT$158*'Fixed Data'!$B$26)*'Fixed Data'!BA44/10^6</f>
        <v>-120.30106162844679</v>
      </c>
      <c r="AU172" s="262">
        <f>-(AU$158*'Fixed Data'!$B$25*'Fixed Data'!AU$47*'Fixed Data'!$B$24*'Fixed Data'!$B$23+AU$158*'Fixed Data'!$B$26)*'Fixed Data'!BB44/10^6</f>
        <v>-123.732650181894</v>
      </c>
      <c r="AV172" s="262">
        <f>-(AV$158*'Fixed Data'!$B$25*'Fixed Data'!AV$47*'Fixed Data'!$B$24*'Fixed Data'!$B$23+AV$158*'Fixed Data'!$B$26)*'Fixed Data'!BC44/10^6</f>
        <v>-127.25292264808643</v>
      </c>
      <c r="AW172" s="262">
        <f>-(AW$158*'Fixed Data'!$B$25*'Fixed Data'!AW$47*'Fixed Data'!$B$24*'Fixed Data'!$B$23+AW$158*'Fixed Data'!$B$26)*'Fixed Data'!BD44/10^6</f>
        <v>-130.86416093056951</v>
      </c>
      <c r="AX172" s="262">
        <f>-(AX$158*'Fixed Data'!$B$25*'Fixed Data'!AX$47*'Fixed Data'!$B$24*'Fixed Data'!$B$23+AX$158*'Fixed Data'!$B$26)*'Fixed Data'!BE44/10^6</f>
        <v>-132.7746419110014</v>
      </c>
      <c r="AY172" s="262">
        <f>-(AY$158*'Fixed Data'!$B$25*'Fixed Data'!AY$47*'Fixed Data'!$B$24*'Fixed Data'!$B$23+AY$158*'Fixed Data'!$B$26)*'Fixed Data'!BF44/10^6</f>
        <v>-134.47013551023753</v>
      </c>
      <c r="AZ172" s="262">
        <f>-(AZ$158*'Fixed Data'!$B$25*'Fixed Data'!AZ$47*'Fixed Data'!$B$24*'Fixed Data'!$B$23+AZ$158*'Fixed Data'!$B$26)*'Fixed Data'!BG44/10^6</f>
        <v>-136.17558720210226</v>
      </c>
      <c r="BA172" s="262">
        <f>-(BA$158*'Fixed Data'!$B$25*'Fixed Data'!BA$47*'Fixed Data'!$B$24*'Fixed Data'!$B$23+BA$158*'Fixed Data'!$B$26)*'Fixed Data'!BH44/10^6</f>
        <v>-137.89125198921602</v>
      </c>
      <c r="BB172" s="262">
        <f>-(BB$158*'Fixed Data'!$B$25*'Fixed Data'!BB$47*'Fixed Data'!$B$24*'Fixed Data'!$B$23+BB$158*'Fixed Data'!$B$26)*'Fixed Data'!BI44/10^6</f>
        <v>-139.61270732486867</v>
      </c>
    </row>
    <row r="173" spans="1:54" outlineLevel="2">
      <c r="A173" s="423"/>
      <c r="B173" s="135" t="s">
        <v>286</v>
      </c>
      <c r="C173" s="135"/>
      <c r="D173" s="135" t="s">
        <v>390</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4"/>
      <c r="B174" s="135" t="s">
        <v>286</v>
      </c>
      <c r="C174" s="135"/>
      <c r="D174" s="135" t="s">
        <v>390</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2" t="s">
        <v>484</v>
      </c>
      <c r="B176" s="135" t="s">
        <v>286</v>
      </c>
      <c r="C176" s="135" t="s">
        <v>396</v>
      </c>
      <c r="D176" s="135" t="s">
        <v>390</v>
      </c>
      <c r="E176" s="262">
        <f>-(E$158*'Fixed Data'!$B$25*'Fixed Data'!E$47*'Fixed Data'!$B$24*'Fixed Data'!$B$23+E$158*'Fixed Data'!$B$26)*'Fixed Data'!L46/10^6</f>
        <v>-11.538870860447597</v>
      </c>
      <c r="F176" s="262">
        <f>-(F$158*'Fixed Data'!$B$25*'Fixed Data'!F$47*'Fixed Data'!$B$24*'Fixed Data'!$B$23+F$158*'Fixed Data'!$B$26)*'Fixed Data'!M46/10^6</f>
        <v>-11.747095052071558</v>
      </c>
      <c r="G176" s="262">
        <f>-(G$158*'Fixed Data'!$B$25*'Fixed Data'!G$47*'Fixed Data'!$B$24*'Fixed Data'!$B$23+G$158*'Fixed Data'!$B$26)*'Fixed Data'!N46/10^6</f>
        <v>-11.941906200799414</v>
      </c>
      <c r="H176" s="262">
        <f>-(H$158*'Fixed Data'!$B$25*'Fixed Data'!H$47*'Fixed Data'!$B$24*'Fixed Data'!$B$23+H$158*'Fixed Data'!$B$26)*'Fixed Data'!O46/10^6</f>
        <v>-12.141766888131611</v>
      </c>
      <c r="I176" s="262">
        <f>-(I$158*'Fixed Data'!$B$25*'Fixed Data'!I$47*'Fixed Data'!$B$24*'Fixed Data'!$B$23+I$158*'Fixed Data'!$B$26)*'Fixed Data'!P46/10^6</f>
        <v>-12.344848837968222</v>
      </c>
      <c r="J176" s="262">
        <f>-(J$158*'Fixed Data'!$B$25*'Fixed Data'!J$47*'Fixed Data'!$B$24*'Fixed Data'!$B$23+J$158*'Fixed Data'!$B$26)*'Fixed Data'!Q46/10^6</f>
        <v>-12.571001625526135</v>
      </c>
      <c r="K176" s="262">
        <f>-(K$158*'Fixed Data'!$B$25*'Fixed Data'!K$47*'Fixed Data'!$B$24*'Fixed Data'!$B$23+K$158*'Fixed Data'!$B$26)*'Fixed Data'!R46/10^6</f>
        <v>-12.970117235781162</v>
      </c>
      <c r="L176" s="262">
        <f>-(L$158*'Fixed Data'!$B$25*'Fixed Data'!L$47*'Fixed Data'!$B$24*'Fixed Data'!$B$23+L$158*'Fixed Data'!$B$26)*'Fixed Data'!S46/10^6</f>
        <v>-13.382759688742823</v>
      </c>
      <c r="M176" s="262">
        <f>-(M$158*'Fixed Data'!$B$25*'Fixed Data'!M$47*'Fixed Data'!$B$24*'Fixed Data'!$B$23+M$158*'Fixed Data'!$B$26)*'Fixed Data'!T46/10^6</f>
        <v>-13.809402154228398</v>
      </c>
      <c r="N176" s="262">
        <f>-(N$158*'Fixed Data'!$B$25*'Fixed Data'!N$47*'Fixed Data'!$B$24*'Fixed Data'!$B$23+N$158*'Fixed Data'!$B$26)*'Fixed Data'!U46/10^6</f>
        <v>-14.250534591118438</v>
      </c>
      <c r="O176" s="262">
        <f>-(O$158*'Fixed Data'!$B$25*'Fixed Data'!O$47*'Fixed Data'!$B$24*'Fixed Data'!$B$23+O$158*'Fixed Data'!$B$26)*'Fixed Data'!V46/10^6</f>
        <v>-14.703486888938661</v>
      </c>
      <c r="P176" s="262">
        <f>-(P$158*'Fixed Data'!$B$25*'Fixed Data'!P$47*'Fixed Data'!$B$24*'Fixed Data'!$B$23+P$158*'Fixed Data'!$B$26)*'Fixed Data'!W46/10^6</f>
        <v>-15.170106314070566</v>
      </c>
      <c r="Q176" s="262">
        <f>-(Q$158*'Fixed Data'!$B$25*'Fixed Data'!Q$47*'Fixed Data'!$B$24*'Fixed Data'!$B$23+Q$158*'Fixed Data'!$B$26)*'Fixed Data'!X46/10^6</f>
        <v>-15.653205192563972</v>
      </c>
      <c r="R176" s="262">
        <f>-(R$158*'Fixed Data'!$B$25*'Fixed Data'!R$47*'Fixed Data'!$B$24*'Fixed Data'!$B$23+R$158*'Fixed Data'!$B$26)*'Fixed Data'!Y46/10^6</f>
        <v>-16.15338628373204</v>
      </c>
      <c r="S176" s="262">
        <f>-(S$158*'Fixed Data'!$B$25*'Fixed Data'!S$47*'Fixed Data'!$B$24*'Fixed Data'!$B$23+S$158*'Fixed Data'!$B$26)*'Fixed Data'!Z46/10^6</f>
        <v>-16.667541746776443</v>
      </c>
      <c r="T176" s="262">
        <f>-(T$158*'Fixed Data'!$B$25*'Fixed Data'!T$47*'Fixed Data'!$B$24*'Fixed Data'!$B$23+T$158*'Fixed Data'!$B$26)*'Fixed Data'!AA46/10^6</f>
        <v>-17.19980813738206</v>
      </c>
      <c r="U176" s="262">
        <f>-(U$158*'Fixed Data'!$B$25*'Fixed Data'!U$47*'Fixed Data'!$B$24*'Fixed Data'!$B$23+U$158*'Fixed Data'!$B$26)*'Fixed Data'!AB46/10^6</f>
        <v>-17.750692880033142</v>
      </c>
      <c r="V176" s="262">
        <f>-(V$158*'Fixed Data'!$B$25*'Fixed Data'!V$47*'Fixed Data'!$B$24*'Fixed Data'!$B$23+V$158*'Fixed Data'!$B$26)*'Fixed Data'!AC46/10^6</f>
        <v>-18.320277796232968</v>
      </c>
      <c r="W176" s="262">
        <f>-(W$158*'Fixed Data'!$B$25*'Fixed Data'!W$47*'Fixed Data'!$B$24*'Fixed Data'!$B$23+W$158*'Fixed Data'!$B$26)*'Fixed Data'!AD46/10^6</f>
        <v>-18.909215303522959</v>
      </c>
      <c r="X176" s="262">
        <f>-(X$158*'Fixed Data'!$B$25*'Fixed Data'!X$47*'Fixed Data'!$B$24*'Fixed Data'!$B$23+X$158*'Fixed Data'!$B$26)*'Fixed Data'!AE46/10^6</f>
        <v>-19.518180858782255</v>
      </c>
      <c r="Y176" s="262">
        <f>-(Y$158*'Fixed Data'!$B$25*'Fixed Data'!Y$47*'Fixed Data'!$B$24*'Fixed Data'!$B$23+Y$158*'Fixed Data'!$B$26)*'Fixed Data'!AF46/10^6</f>
        <v>-20.147873776016915</v>
      </c>
      <c r="Z176" s="262">
        <f>-(Z$158*'Fixed Data'!$B$25*'Fixed Data'!Z$47*'Fixed Data'!$B$24*'Fixed Data'!$B$23+Z$158*'Fixed Data'!$B$26)*'Fixed Data'!AG46/10^6</f>
        <v>-20.799018065835735</v>
      </c>
      <c r="AA176" s="262">
        <f>-(AA$158*'Fixed Data'!$B$25*'Fixed Data'!AA$47*'Fixed Data'!$B$24*'Fixed Data'!$B$23+AA$158*'Fixed Data'!$B$26)*'Fixed Data'!AH46/10^6</f>
        <v>-21.472363333306507</v>
      </c>
      <c r="AB176" s="262">
        <f>-(AB$158*'Fixed Data'!$B$25*'Fixed Data'!AB$47*'Fixed Data'!$B$24*'Fixed Data'!$B$23+AB$158*'Fixed Data'!$B$26)*'Fixed Data'!AI46/10^6</f>
        <v>-22.168685660625194</v>
      </c>
      <c r="AC176" s="262">
        <f>-(AC$158*'Fixed Data'!$B$25*'Fixed Data'!AC$47*'Fixed Data'!$B$24*'Fixed Data'!$B$23+AC$158*'Fixed Data'!$B$26)*'Fixed Data'!AJ46/10^6</f>
        <v>-217.80319809765942</v>
      </c>
      <c r="AD176" s="262">
        <f>-(AD$158*'Fixed Data'!$B$25*'Fixed Data'!AD$47*'Fixed Data'!$B$24*'Fixed Data'!$B$23+AD$158*'Fixed Data'!$B$26)*'Fixed Data'!AK46/10^6</f>
        <v>-224.69298045617674</v>
      </c>
      <c r="AE176" s="262">
        <f>-(AE$158*'Fixed Data'!$B$25*'Fixed Data'!AE$47*'Fixed Data'!$B$24*'Fixed Data'!$B$23+AE$158*'Fixed Data'!$B$26)*'Fixed Data'!AL46/10^6</f>
        <v>-231.77926851601984</v>
      </c>
      <c r="AF176" s="262">
        <f>-(AF$158*'Fixed Data'!$B$25*'Fixed Data'!AF$47*'Fixed Data'!$B$24*'Fixed Data'!$B$23+AF$158*'Fixed Data'!$B$26)*'Fixed Data'!AM46/10^6</f>
        <v>-239.05645899411127</v>
      </c>
      <c r="AG176" s="262">
        <f>-(AG$158*'Fixed Data'!$B$25*'Fixed Data'!AG$47*'Fixed Data'!$B$24*'Fixed Data'!$B$23+AG$158*'Fixed Data'!$B$26)*'Fixed Data'!AN46/10^6</f>
        <v>-246.52311936377856</v>
      </c>
      <c r="AH176" s="262">
        <f>-(AH$158*'Fixed Data'!$B$25*'Fixed Data'!AH$47*'Fixed Data'!$B$24*'Fixed Data'!$B$23+AH$158*'Fixed Data'!$B$26)*'Fixed Data'!AO46/10^6</f>
        <v>-254.18433415686582</v>
      </c>
      <c r="AI176" s="262">
        <f>-(AI$158*'Fixed Data'!$B$25*'Fixed Data'!AI$47*'Fixed Data'!$B$24*'Fixed Data'!$B$23+AI$158*'Fixed Data'!$B$26)*'Fixed Data'!AP46/10^6</f>
        <v>-262.05570320384749</v>
      </c>
      <c r="AJ176" s="262">
        <f>-(AJ$158*'Fixed Data'!$B$25*'Fixed Data'!AJ$47*'Fixed Data'!$B$24*'Fixed Data'!$B$23+AJ$158*'Fixed Data'!$B$26)*'Fixed Data'!AQ46/10^6</f>
        <v>-270.13767314031367</v>
      </c>
      <c r="AK176" s="262">
        <f>-(AK$158*'Fixed Data'!$B$25*'Fixed Data'!AK$47*'Fixed Data'!$B$24*'Fixed Data'!$B$23+AK$158*'Fixed Data'!$B$26)*'Fixed Data'!AR46/10^6</f>
        <v>-278.43427379553452</v>
      </c>
      <c r="AL176" s="262">
        <f>-(AL$158*'Fixed Data'!$B$25*'Fixed Data'!AL$47*'Fixed Data'!$B$24*'Fixed Data'!$B$23+AL$158*'Fixed Data'!$B$26)*'Fixed Data'!AS46/10^6</f>
        <v>-286.95156476417469</v>
      </c>
      <c r="AM176" s="262">
        <f>-(AM$158*'Fixed Data'!$B$25*'Fixed Data'!AM$47*'Fixed Data'!$B$24*'Fixed Data'!$B$23+AM$158*'Fixed Data'!$B$26)*'Fixed Data'!AT46/10^6</f>
        <v>-295.69623805825182</v>
      </c>
      <c r="AN176" s="262">
        <f>-(AN$158*'Fixed Data'!$B$25*'Fixed Data'!AN$47*'Fixed Data'!$B$24*'Fixed Data'!$B$23+AN$158*'Fixed Data'!$B$26)*'Fixed Data'!AU46/10^6</f>
        <v>-304.35758320956916</v>
      </c>
      <c r="AO176" s="262">
        <f>-(AO$158*'Fixed Data'!$B$25*'Fixed Data'!AO$47*'Fixed Data'!$B$24*'Fixed Data'!$B$23+AO$158*'Fixed Data'!$B$26)*'Fixed Data'!AV46/10^6</f>
        <v>-313.19124862322536</v>
      </c>
      <c r="AP176" s="262">
        <f>-(AP$158*'Fixed Data'!$B$25*'Fixed Data'!AP$47*'Fixed Data'!$B$24*'Fixed Data'!$B$23+AP$158*'Fixed Data'!$B$26)*'Fixed Data'!AW46/10^6</f>
        <v>-322.25298204509505</v>
      </c>
      <c r="AQ176" s="262">
        <f>-(AQ$158*'Fixed Data'!$B$25*'Fixed Data'!AQ$47*'Fixed Data'!$B$24*'Fixed Data'!$B$23+AQ$158*'Fixed Data'!$B$26)*'Fixed Data'!AX46/10^6</f>
        <v>-331.54889757548023</v>
      </c>
      <c r="AR176" s="262">
        <f>-(AR$158*'Fixed Data'!$B$25*'Fixed Data'!AR$47*'Fixed Data'!$B$24*'Fixed Data'!$B$23+AR$158*'Fixed Data'!$B$26)*'Fixed Data'!AY46/10^6</f>
        <v>-341.08510952830767</v>
      </c>
      <c r="AS176" s="262">
        <f>-(AS$158*'Fixed Data'!$B$25*'Fixed Data'!AS$47*'Fixed Data'!$B$24*'Fixed Data'!$B$23+AS$158*'Fixed Data'!$B$26)*'Fixed Data'!AZ46/10^6</f>
        <v>-350.86776338875217</v>
      </c>
      <c r="AT176" s="262">
        <f>-(AT$158*'Fixed Data'!$B$25*'Fixed Data'!AT$47*'Fixed Data'!$B$24*'Fixed Data'!$B$23+AT$158*'Fixed Data'!$B$26)*'Fixed Data'!BA46/10^6</f>
        <v>-360.90318491541535</v>
      </c>
      <c r="AU176" s="262">
        <f>-(AU$158*'Fixed Data'!$B$25*'Fixed Data'!AU$47*'Fixed Data'!$B$24*'Fixed Data'!$B$23+AU$158*'Fixed Data'!$B$26)*'Fixed Data'!BB46/10^6</f>
        <v>-371.19795057765839</v>
      </c>
      <c r="AV176" s="262">
        <f>-(AV$158*'Fixed Data'!$B$25*'Fixed Data'!AV$47*'Fixed Data'!$B$24*'Fixed Data'!$B$23+AV$158*'Fixed Data'!$B$26)*'Fixed Data'!BC46/10^6</f>
        <v>-381.75876797819711</v>
      </c>
      <c r="AW176" s="262">
        <f>-(AW$158*'Fixed Data'!$B$25*'Fixed Data'!AW$47*'Fixed Data'!$B$24*'Fixed Data'!$B$23+AW$158*'Fixed Data'!$B$26)*'Fixed Data'!BD46/10^6</f>
        <v>-392.5924828276639</v>
      </c>
      <c r="AX176" s="262">
        <f>-(AX$158*'Fixed Data'!$B$25*'Fixed Data'!AX$47*'Fixed Data'!$B$24*'Fixed Data'!$B$23+AX$158*'Fixed Data'!$B$26)*'Fixed Data'!BE46/10^6</f>
        <v>-398.32392577052821</v>
      </c>
      <c r="AY176" s="262">
        <f>-(AY$158*'Fixed Data'!$B$25*'Fixed Data'!AY$47*'Fixed Data'!$B$24*'Fixed Data'!$B$23+AY$158*'Fixed Data'!$B$26)*'Fixed Data'!BF46/10^6</f>
        <v>-403.41040656975161</v>
      </c>
      <c r="AZ176" s="262">
        <f>-(AZ$158*'Fixed Data'!$B$25*'Fixed Data'!AZ$47*'Fixed Data'!$B$24*'Fixed Data'!$B$23+AZ$158*'Fixed Data'!$B$26)*'Fixed Data'!BG46/10^6</f>
        <v>-408.52676164686824</v>
      </c>
      <c r="BA176" s="262">
        <f>-(BA$158*'Fixed Data'!$B$25*'Fixed Data'!BA$47*'Fixed Data'!$B$24*'Fixed Data'!$B$23+BA$158*'Fixed Data'!$B$26)*'Fixed Data'!BH46/10^6</f>
        <v>-413.67375600973816</v>
      </c>
      <c r="BB176" s="262">
        <f>-(BB$158*'Fixed Data'!$B$25*'Fixed Data'!BB$47*'Fixed Data'!$B$24*'Fixed Data'!$B$23+BB$158*'Fixed Data'!$B$26)*'Fixed Data'!BI46/10^6</f>
        <v>-418.83812201822974</v>
      </c>
    </row>
    <row r="177" spans="1:54" outlineLevel="2">
      <c r="A177" s="423"/>
      <c r="B177" s="135" t="s">
        <v>286</v>
      </c>
      <c r="C177" s="135"/>
      <c r="D177" s="135" t="s">
        <v>390</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4"/>
      <c r="B178" s="135" t="s">
        <v>286</v>
      </c>
      <c r="C178" s="135"/>
      <c r="D178" s="135" t="s">
        <v>390</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485</v>
      </c>
      <c r="B182" s="19"/>
      <c r="C182" s="19"/>
      <c r="D182" s="19"/>
      <c r="E182" s="15"/>
    </row>
    <row r="183" spans="1:54" ht="15" outlineLevel="1">
      <c r="A183" s="12"/>
      <c r="B183" s="19"/>
      <c r="C183" s="19"/>
      <c r="D183" s="19"/>
      <c r="E183" s="15"/>
    </row>
    <row r="184" spans="1:54" s="4" customFormat="1" outlineLevel="1">
      <c r="A184" s="4" t="s">
        <v>486</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29" t="s">
        <v>487</v>
      </c>
      <c r="B186" s="150" t="s">
        <v>488</v>
      </c>
      <c r="C186" s="6" t="s">
        <v>489</v>
      </c>
      <c r="D186" s="10" t="s">
        <v>401</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0"/>
      <c r="B187" s="150" t="s">
        <v>490</v>
      </c>
      <c r="C187" s="6" t="s">
        <v>491</v>
      </c>
      <c r="D187" s="10" t="s">
        <v>401</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2" t="s">
        <v>492</v>
      </c>
      <c r="B190" s="150" t="s">
        <v>352</v>
      </c>
      <c r="C190" s="19"/>
      <c r="D190" s="135" t="s">
        <v>390</v>
      </c>
      <c r="E190" s="21">
        <f>(E133+E83)*E186</f>
        <v>-0.32798446112394147</v>
      </c>
      <c r="F190" s="21">
        <f t="shared" ref="F190:BB190" si="17">(F133+F83)*F186</f>
        <v>-0.33607416923113159</v>
      </c>
      <c r="G190" s="21">
        <f t="shared" si="17"/>
        <v>-0.73015525697442185</v>
      </c>
      <c r="H190" s="21">
        <f t="shared" si="17"/>
        <v>-0.74647180568120397</v>
      </c>
      <c r="I190" s="21">
        <f>(I133+I83)*I186</f>
        <v>-0.48559860587812614</v>
      </c>
      <c r="J190" s="21">
        <f t="shared" si="17"/>
        <v>-0.12643248697813209</v>
      </c>
      <c r="K190" s="21">
        <f t="shared" si="17"/>
        <v>-0.11409817796942874</v>
      </c>
      <c r="L190" s="21">
        <f t="shared" si="17"/>
        <v>-0.10262842427305609</v>
      </c>
      <c r="M190" s="21">
        <f t="shared" si="17"/>
        <v>-9.197294285416778E-2</v>
      </c>
      <c r="N190" s="21">
        <f t="shared" si="17"/>
        <v>-8.2084062844623329E-2</v>
      </c>
      <c r="O190" s="21">
        <f t="shared" si="17"/>
        <v>-7.2916599611113866E-2</v>
      </c>
      <c r="P190" s="21">
        <f t="shared" si="17"/>
        <v>-6.4427734582035781E-2</v>
      </c>
      <c r="Q190" s="21">
        <f t="shared" si="17"/>
        <v>-5.6576900579905054E-2</v>
      </c>
      <c r="R190" s="21">
        <f t="shared" si="17"/>
        <v>-4.9325672416906906E-2</v>
      </c>
      <c r="S190" s="21">
        <f t="shared" si="17"/>
        <v>-4.2637662521526391E-2</v>
      </c>
      <c r="T190" s="21">
        <f t="shared" si="17"/>
        <v>-3.6478421374125922E-2</v>
      </c>
      <c r="U190" s="21">
        <f t="shared" si="17"/>
        <v>-3.0815342538841568E-2</v>
      </c>
      <c r="V190" s="21">
        <f t="shared" si="17"/>
        <v>-2.5617572088280017E-2</v>
      </c>
      <c r="W190" s="21">
        <f t="shared" si="17"/>
        <v>-2.0855922226225582E-2</v>
      </c>
      <c r="X190" s="21">
        <f t="shared" si="17"/>
        <v>-1.6502788921931678E-2</v>
      </c>
      <c r="Y190" s="21">
        <f t="shared" si="17"/>
        <v>-1.2532073377583414E-2</v>
      </c>
      <c r="Z190" s="21">
        <f t="shared" si="17"/>
        <v>-8.9191071581966978E-3</v>
      </c>
      <c r="AA190" s="21">
        <f t="shared" si="17"/>
        <v>-5.6405808205743369E-3</v>
      </c>
      <c r="AB190" s="21">
        <f t="shared" si="17"/>
        <v>-2.6744758849872978E-3</v>
      </c>
      <c r="AC190" s="21">
        <f t="shared" si="17"/>
        <v>8.0354704877479693E-19</v>
      </c>
      <c r="AD190" s="21">
        <f t="shared" si="17"/>
        <v>7.7637396016888606E-19</v>
      </c>
      <c r="AE190" s="21">
        <f t="shared" si="17"/>
        <v>7.501197682791169E-19</v>
      </c>
      <c r="AF190" s="21">
        <f t="shared" si="17"/>
        <v>7.2475339930349459E-19</v>
      </c>
      <c r="AG190" s="21">
        <f t="shared" si="17"/>
        <v>7.0024483024492236E-19</v>
      </c>
      <c r="AH190" s="21">
        <f t="shared" si="17"/>
        <v>6.7656505337673671E-19</v>
      </c>
      <c r="AI190" s="21">
        <f t="shared" si="17"/>
        <v>6.5368604190989048E-19</v>
      </c>
      <c r="AJ190" s="21">
        <f t="shared" si="17"/>
        <v>6.3464664263096163E-19</v>
      </c>
      <c r="AK190" s="21">
        <f t="shared" si="17"/>
        <v>6.161617889620987E-19</v>
      </c>
      <c r="AL190" s="21">
        <f t="shared" si="17"/>
        <v>5.9821532908941614E-19</v>
      </c>
      <c r="AM190" s="21">
        <f t="shared" si="17"/>
        <v>5.8079158164020985E-19</v>
      </c>
      <c r="AN190" s="21">
        <f t="shared" si="17"/>
        <v>5.6387532198078627E-19</v>
      </c>
      <c r="AO190" s="21">
        <f t="shared" si="17"/>
        <v>5.4745176891338474E-19</v>
      </c>
      <c r="AP190" s="21">
        <f t="shared" si="17"/>
        <v>5.3150657176056768E-19</v>
      </c>
      <c r="AQ190" s="21">
        <f t="shared" si="17"/>
        <v>5.1602579782579385E-19</v>
      </c>
      <c r="AR190" s="21">
        <f t="shared" si="17"/>
        <v>5.0099592021921737E-19</v>
      </c>
      <c r="AS190" s="21">
        <f t="shared" si="17"/>
        <v>4.8640380603807511E-19</v>
      </c>
      <c r="AT190" s="21">
        <f t="shared" si="17"/>
        <v>4.7223670489133506E-19</v>
      </c>
      <c r="AU190" s="21">
        <f t="shared" si="17"/>
        <v>4.5848223775857781E-19</v>
      </c>
      <c r="AV190" s="21">
        <f t="shared" si="17"/>
        <v>4.4512838617337642E-19</v>
      </c>
      <c r="AW190" s="21">
        <f t="shared" si="17"/>
        <v>4.3216348172172469E-19</v>
      </c>
      <c r="AX190" s="21">
        <f t="shared" si="17"/>
        <v>4.1957619584633465E-19</v>
      </c>
      <c r="AY190" s="21">
        <f t="shared" si="17"/>
        <v>4.0735552994789768E-19</v>
      </c>
      <c r="AZ190" s="21">
        <f t="shared" si="17"/>
        <v>3.9549080577465797E-19</v>
      </c>
      <c r="BA190" s="21">
        <f t="shared" si="17"/>
        <v>3.8397165609190095E-19</v>
      </c>
      <c r="BB190" s="21">
        <f t="shared" si="17"/>
        <v>3.7278801562320475E-19</v>
      </c>
    </row>
    <row r="191" spans="1:54" outlineLevel="2">
      <c r="A191" s="423"/>
      <c r="B191" s="150" t="s">
        <v>493</v>
      </c>
      <c r="C191" s="19"/>
      <c r="D191" s="135" t="s">
        <v>390</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3"/>
      <c r="B192" s="150" t="s">
        <v>565</v>
      </c>
      <c r="C192" s="19"/>
      <c r="D192" s="135" t="s">
        <v>390</v>
      </c>
      <c r="E192" s="21">
        <f>E77*E186</f>
        <v>-1.2881006524165262</v>
      </c>
      <c r="F192" s="21">
        <f t="shared" ref="F192:BB192" si="19">F77*F186</f>
        <v>-1.2479950158908382</v>
      </c>
      <c r="G192" s="21">
        <f t="shared" si="19"/>
        <v>-1.2074020373465908</v>
      </c>
      <c r="H192" s="21">
        <f t="shared" si="19"/>
        <v>-1.1683044205108759</v>
      </c>
      <c r="I192" s="21">
        <f t="shared" si="19"/>
        <v>-1.1304615269458296</v>
      </c>
      <c r="J192" s="21">
        <f t="shared" si="19"/>
        <v>-1.0955590062546656</v>
      </c>
      <c r="K192" s="21">
        <f t="shared" si="19"/>
        <v>-1.0757359267655413</v>
      </c>
      <c r="L192" s="21">
        <f t="shared" si="19"/>
        <v>-1.0563390426298811</v>
      </c>
      <c r="M192" s="21">
        <f t="shared" si="19"/>
        <v>-1.0373574021145253</v>
      </c>
      <c r="N192" s="21">
        <f t="shared" si="19"/>
        <v>-1.0187803747820543</v>
      </c>
      <c r="O192" s="21">
        <f t="shared" si="19"/>
        <v>-1.0003814569053917</v>
      </c>
      <c r="P192" s="21">
        <f t="shared" si="19"/>
        <v>-0.9822675555295487</v>
      </c>
      <c r="Q192" s="21">
        <f t="shared" si="19"/>
        <v>-0.96458462254621757</v>
      </c>
      <c r="R192" s="21">
        <f t="shared" si="19"/>
        <v>-0.94731958304119879</v>
      </c>
      <c r="S192" s="21">
        <f t="shared" si="19"/>
        <v>-0.930460831846745</v>
      </c>
      <c r="T192" s="21">
        <f t="shared" si="19"/>
        <v>-0.91399486297384624</v>
      </c>
      <c r="U192" s="21">
        <f t="shared" si="19"/>
        <v>-0.89790227165395509</v>
      </c>
      <c r="V192" s="21">
        <f t="shared" si="19"/>
        <v>-0.88214387503415104</v>
      </c>
      <c r="W192" s="21">
        <f t="shared" si="19"/>
        <v>-0.8667113484448391</v>
      </c>
      <c r="X192" s="21">
        <f t="shared" si="19"/>
        <v>-0.85159660653564273</v>
      </c>
      <c r="Y192" s="21">
        <f t="shared" si="19"/>
        <v>-0.83679179578051499</v>
      </c>
      <c r="Z192" s="21">
        <f t="shared" si="19"/>
        <v>-0.82228928722782502</v>
      </c>
      <c r="AA192" s="21">
        <f t="shared" si="19"/>
        <v>-0.8080816694872559</v>
      </c>
      <c r="AB192" s="21">
        <f t="shared" si="19"/>
        <v>-0.79416174194562572</v>
      </c>
      <c r="AC192" s="21">
        <f t="shared" si="19"/>
        <v>-7.4320092520419498</v>
      </c>
      <c r="AD192" s="21">
        <f t="shared" si="19"/>
        <v>-7.3036486632048625</v>
      </c>
      <c r="AE192" s="21">
        <f t="shared" si="19"/>
        <v>-7.1778858454766521</v>
      </c>
      <c r="AF192" s="21">
        <f t="shared" si="19"/>
        <v>-7.0546576563407584</v>
      </c>
      <c r="AG192" s="21">
        <f t="shared" si="19"/>
        <v>-6.9339027383603398</v>
      </c>
      <c r="AH192" s="21">
        <f t="shared" si="19"/>
        <v>-6.8155614637767004</v>
      </c>
      <c r="AI192" s="21">
        <f t="shared" si="19"/>
        <v>-6.6995758809109258</v>
      </c>
      <c r="AJ192" s="21">
        <f t="shared" si="19"/>
        <v>-6.6178600004752024</v>
      </c>
      <c r="AK192" s="21">
        <f t="shared" si="19"/>
        <v>-6.5374593432526451</v>
      </c>
      <c r="AL192" s="21">
        <f t="shared" si="19"/>
        <v>-6.4583455994223806</v>
      </c>
      <c r="AM192" s="21">
        <f t="shared" si="19"/>
        <v>-6.3804911898556487</v>
      </c>
      <c r="AN192" s="21">
        <f t="shared" si="19"/>
        <v>-6.2973129468841877</v>
      </c>
      <c r="AO192" s="21">
        <f t="shared" si="19"/>
        <v>-6.214558095856848</v>
      </c>
      <c r="AP192" s="21">
        <f t="shared" si="19"/>
        <v>-6.1332684866517804</v>
      </c>
      <c r="AQ192" s="21">
        <f t="shared" si="19"/>
        <v>-6.0534103155988523</v>
      </c>
      <c r="AR192" s="21">
        <f t="shared" si="19"/>
        <v>-5.9749506802915908</v>
      </c>
      <c r="AS192" s="21">
        <f t="shared" si="19"/>
        <v>-5.8978575541189979</v>
      </c>
      <c r="AT192" s="21">
        <f t="shared" si="19"/>
        <v>-5.8220997615317405</v>
      </c>
      <c r="AU192" s="21">
        <f t="shared" si="19"/>
        <v>-5.7476469540215192</v>
      </c>
      <c r="AV192" s="21">
        <f t="shared" si="19"/>
        <v>-5.6744695867928225</v>
      </c>
      <c r="AW192" s="21">
        <f t="shared" si="19"/>
        <v>-5.6025388961070597</v>
      </c>
      <c r="AX192" s="21">
        <f t="shared" si="19"/>
        <v>-5.4580768852487376</v>
      </c>
      <c r="AY192" s="21">
        <f t="shared" si="19"/>
        <v>-5.3083950481294346</v>
      </c>
      <c r="AZ192" s="21">
        <f t="shared" si="19"/>
        <v>-5.1629856424239255</v>
      </c>
      <c r="BA192" s="21">
        <f t="shared" si="19"/>
        <v>-5.0217250474007313</v>
      </c>
      <c r="BB192" s="21">
        <f t="shared" si="19"/>
        <v>-4.8843293780403814</v>
      </c>
    </row>
    <row r="193" spans="1:54" outlineLevel="2">
      <c r="A193" s="423"/>
      <c r="B193" s="150" t="s">
        <v>494</v>
      </c>
      <c r="C193" s="19"/>
      <c r="D193" s="135" t="s">
        <v>390</v>
      </c>
      <c r="E193" s="21">
        <f t="shared" ref="E193:AJ193" si="20">SUMIF($B$143:$B$154,"Environmental",E$143:E$154)*E186</f>
        <v>-7.6804252611109192</v>
      </c>
      <c r="F193" s="21">
        <f t="shared" si="20"/>
        <v>-7.5736988298209411</v>
      </c>
      <c r="G193" s="21">
        <f t="shared" si="20"/>
        <v>-7.4298329526767422</v>
      </c>
      <c r="H193" s="21">
        <f t="shared" si="20"/>
        <v>-7.2884050035562611</v>
      </c>
      <c r="I193" s="21">
        <f t="shared" si="20"/>
        <v>-7.1722616094286025</v>
      </c>
      <c r="J193" s="21">
        <f t="shared" si="20"/>
        <v>-7.0670555370470121</v>
      </c>
      <c r="K193" s="21">
        <f t="shared" si="20"/>
        <v>-7.0304890622406102</v>
      </c>
      <c r="L193" s="21">
        <f t="shared" si="20"/>
        <v>-7.0157938044695722</v>
      </c>
      <c r="M193" s="21">
        <f t="shared" si="20"/>
        <v>-6.9997846243354678</v>
      </c>
      <c r="N193" s="21">
        <f t="shared" si="20"/>
        <v>-6.9609031184619692</v>
      </c>
      <c r="O193" s="21">
        <f t="shared" si="20"/>
        <v>-6.9413274606943007</v>
      </c>
      <c r="P193" s="21">
        <f t="shared" si="20"/>
        <v>-6.9198555760773806</v>
      </c>
      <c r="Q193" s="21">
        <f t="shared" si="20"/>
        <v>-6.8976218653736936</v>
      </c>
      <c r="R193" s="21">
        <f t="shared" si="20"/>
        <v>-6.894769986675203</v>
      </c>
      <c r="S193" s="21">
        <f t="shared" si="20"/>
        <v>-6.8707870311259018</v>
      </c>
      <c r="T193" s="21">
        <f t="shared" si="20"/>
        <v>-6.8461688711399429</v>
      </c>
      <c r="U193" s="21">
        <f t="shared" si="20"/>
        <v>-6.8208931167976345</v>
      </c>
      <c r="V193" s="21">
        <f t="shared" si="20"/>
        <v>-6.8134951943735489</v>
      </c>
      <c r="W193" s="21">
        <f t="shared" si="20"/>
        <v>-6.7862522167259112</v>
      </c>
      <c r="X193" s="21">
        <f t="shared" si="20"/>
        <v>-6.7763267178526903</v>
      </c>
      <c r="Y193" s="21">
        <f t="shared" si="20"/>
        <v>-6.7473021306526011</v>
      </c>
      <c r="Z193" s="21">
        <f t="shared" si="20"/>
        <v>-6.7350540325339425</v>
      </c>
      <c r="AA193" s="21">
        <f t="shared" si="20"/>
        <v>-6.7215660345301638</v>
      </c>
      <c r="AB193" s="21">
        <f t="shared" si="20"/>
        <v>-6.7068899579882668</v>
      </c>
      <c r="AC193" s="21">
        <f t="shared" si="20"/>
        <v>-63.675296117823443</v>
      </c>
      <c r="AD193" s="21">
        <f t="shared" si="20"/>
        <v>-63.478205520488736</v>
      </c>
      <c r="AE193" s="21">
        <f t="shared" si="20"/>
        <v>-63.287241146581003</v>
      </c>
      <c r="AF193" s="21">
        <f t="shared" si="20"/>
        <v>-63.082449692535363</v>
      </c>
      <c r="AG193" s="21">
        <f t="shared" si="20"/>
        <v>-62.866217735754425</v>
      </c>
      <c r="AH193" s="21">
        <f t="shared" si="20"/>
        <v>-62.641266788129244</v>
      </c>
      <c r="AI193" s="21">
        <f t="shared" si="20"/>
        <v>-62.411095467535723</v>
      </c>
      <c r="AJ193" s="21">
        <f t="shared" si="20"/>
        <v>-62.47581460203876</v>
      </c>
      <c r="AK193" s="21">
        <f t="shared" ref="AK193:BB193" si="21">SUMIF($B$143:$B$154,"Environmental",AK$143:AK$154)*AK186</f>
        <v>-62.531759871128031</v>
      </c>
      <c r="AL193" s="21">
        <f t="shared" si="21"/>
        <v>-62.580043406830242</v>
      </c>
      <c r="AM193" s="21">
        <f t="shared" si="21"/>
        <v>-62.621201976595536</v>
      </c>
      <c r="AN193" s="21">
        <f t="shared" si="21"/>
        <v>-62.590183024410862</v>
      </c>
      <c r="AO193" s="21">
        <f t="shared" si="21"/>
        <v>-62.542565665292059</v>
      </c>
      <c r="AP193" s="21">
        <f t="shared" si="21"/>
        <v>-62.489169169737579</v>
      </c>
      <c r="AQ193" s="21">
        <f t="shared" si="21"/>
        <v>-62.430307591613754</v>
      </c>
      <c r="AR193" s="21">
        <f t="shared" si="21"/>
        <v>-62.366156416721552</v>
      </c>
      <c r="AS193" s="21">
        <f t="shared" si="21"/>
        <v>-62.296864345411336</v>
      </c>
      <c r="AT193" s="21">
        <f t="shared" si="21"/>
        <v>-62.222602920318984</v>
      </c>
      <c r="AU193" s="21">
        <f t="shared" si="21"/>
        <v>-62.14356146693715</v>
      </c>
      <c r="AV193" s="21">
        <f t="shared" si="21"/>
        <v>-62.059908921074339</v>
      </c>
      <c r="AW193" s="21">
        <f t="shared" si="21"/>
        <v>-61.971797113519457</v>
      </c>
      <c r="AX193" s="21">
        <f t="shared" si="21"/>
        <v>-61.054404956217319</v>
      </c>
      <c r="AY193" s="21">
        <f t="shared" si="21"/>
        <v>-60.041946959919123</v>
      </c>
      <c r="AZ193" s="21">
        <f t="shared" si="21"/>
        <v>-59.041020058880164</v>
      </c>
      <c r="BA193" s="21">
        <f t="shared" si="21"/>
        <v>-58.051792523028524</v>
      </c>
      <c r="BB193" s="21">
        <f t="shared" si="21"/>
        <v>-57.072498516148571</v>
      </c>
    </row>
    <row r="194" spans="1:54" outlineLevel="2">
      <c r="A194" s="423"/>
      <c r="B194" s="150" t="s">
        <v>495</v>
      </c>
      <c r="C194" s="19"/>
      <c r="D194" s="135" t="s">
        <v>390</v>
      </c>
      <c r="E194" s="21">
        <f t="shared" ref="E194:AJ194" si="22">SUM(E172:E174)*E186</f>
        <v>-3.8462902877269474</v>
      </c>
      <c r="F194" s="21">
        <f t="shared" si="22"/>
        <v>-3.7832834315015753</v>
      </c>
      <c r="G194" s="21">
        <f t="shared" si="22"/>
        <v>-3.71596574040605</v>
      </c>
      <c r="H194" s="21">
        <f t="shared" si="22"/>
        <v>-3.6503926928906103</v>
      </c>
      <c r="I194" s="21">
        <f t="shared" si="22"/>
        <v>-3.585940857320387</v>
      </c>
      <c r="J194" s="21">
        <f t="shared" si="22"/>
        <v>-3.5281486838508607</v>
      </c>
      <c r="K194" s="21">
        <f t="shared" si="22"/>
        <v>-3.5170662426850203</v>
      </c>
      <c r="L194" s="21">
        <f t="shared" si="22"/>
        <v>-3.5062427147852198</v>
      </c>
      <c r="M194" s="21">
        <f t="shared" si="22"/>
        <v>-3.4956731941866064</v>
      </c>
      <c r="N194" s="21">
        <f t="shared" si="22"/>
        <v>-3.4853528673082756</v>
      </c>
      <c r="O194" s="21">
        <f t="shared" si="22"/>
        <v>-3.474526160901195</v>
      </c>
      <c r="P194" s="21">
        <f t="shared" si="22"/>
        <v>-3.4635664315184505</v>
      </c>
      <c r="Q194" s="21">
        <f t="shared" si="22"/>
        <v>-3.453009920377168</v>
      </c>
      <c r="R194" s="21">
        <f t="shared" si="22"/>
        <v>-3.4428474246011493</v>
      </c>
      <c r="S194" s="21">
        <f t="shared" si="22"/>
        <v>-3.4323012606030345</v>
      </c>
      <c r="T194" s="21">
        <f t="shared" si="22"/>
        <v>-3.4221347070964532</v>
      </c>
      <c r="U194" s="21">
        <f t="shared" si="22"/>
        <v>-3.4123098396811411</v>
      </c>
      <c r="V194" s="21">
        <f t="shared" si="22"/>
        <v>-3.4027093434080729</v>
      </c>
      <c r="W194" s="21">
        <f t="shared" si="22"/>
        <v>-3.3933288996023001</v>
      </c>
      <c r="X194" s="21">
        <f t="shared" si="22"/>
        <v>-3.3841642798979672</v>
      </c>
      <c r="Y194" s="21">
        <f t="shared" si="22"/>
        <v>-3.3752113345538688</v>
      </c>
      <c r="Z194" s="21">
        <f t="shared" si="22"/>
        <v>-3.3664659940009463</v>
      </c>
      <c r="AA194" s="21">
        <f t="shared" si="22"/>
        <v>-3.3579242666431885</v>
      </c>
      <c r="AB194" s="21">
        <f t="shared" si="22"/>
        <v>-3.3495822417762797</v>
      </c>
      <c r="AC194" s="21">
        <f t="shared" si="22"/>
        <v>-31.796154796997449</v>
      </c>
      <c r="AD194" s="21">
        <f t="shared" si="22"/>
        <v>-31.692719396077983</v>
      </c>
      <c r="AE194" s="21">
        <f t="shared" si="22"/>
        <v>-31.586698758315642</v>
      </c>
      <c r="AF194" s="21">
        <f t="shared" si="22"/>
        <v>-31.476742633928545</v>
      </c>
      <c r="AG194" s="21">
        <f t="shared" si="22"/>
        <v>-31.362206170092808</v>
      </c>
      <c r="AH194" s="21">
        <f t="shared" si="22"/>
        <v>-31.243334746507813</v>
      </c>
      <c r="AI194" s="21">
        <f t="shared" si="22"/>
        <v>-31.121596474082143</v>
      </c>
      <c r="AJ194" s="21">
        <f t="shared" si="22"/>
        <v>-31.146997030813235</v>
      </c>
      <c r="AK194" s="21">
        <f t="shared" ref="AK194:BB194" si="23">SUM(AK172:AK174)*AK186</f>
        <v>-31.168542595790115</v>
      </c>
      <c r="AL194" s="21">
        <f t="shared" si="23"/>
        <v>-31.186394957489028</v>
      </c>
      <c r="AM194" s="21">
        <f t="shared" si="23"/>
        <v>-31.200758499605161</v>
      </c>
      <c r="AN194" s="21">
        <f t="shared" si="23"/>
        <v>-31.179292397290101</v>
      </c>
      <c r="AO194" s="21">
        <f t="shared" si="23"/>
        <v>-31.149746844079885</v>
      </c>
      <c r="AP194" s="21">
        <f t="shared" si="23"/>
        <v>-31.117494640266138</v>
      </c>
      <c r="AQ194" s="21">
        <f t="shared" si="23"/>
        <v>-31.082650275138548</v>
      </c>
      <c r="AR194" s="21">
        <f t="shared" si="23"/>
        <v>-31.045309176979412</v>
      </c>
      <c r="AS194" s="21">
        <f t="shared" si="23"/>
        <v>-31.005552374887213</v>
      </c>
      <c r="AT194" s="21">
        <f t="shared" si="23"/>
        <v>-30.963460681915912</v>
      </c>
      <c r="AU194" s="21">
        <f t="shared" si="23"/>
        <v>-30.919119996291414</v>
      </c>
      <c r="AV194" s="21">
        <f t="shared" si="23"/>
        <v>-30.872610284852879</v>
      </c>
      <c r="AW194" s="21">
        <f t="shared" si="23"/>
        <v>-30.824006334971809</v>
      </c>
      <c r="AX194" s="21">
        <f t="shared" si="23"/>
        <v>-30.363111503033085</v>
      </c>
      <c r="AY194" s="21">
        <f t="shared" si="23"/>
        <v>-29.85518409209444</v>
      </c>
      <c r="AZ194" s="21">
        <f t="shared" si="23"/>
        <v>-29.353233065117426</v>
      </c>
      <c r="BA194" s="21">
        <f t="shared" si="23"/>
        <v>-28.857332022734056</v>
      </c>
      <c r="BB194" s="21">
        <f t="shared" si="23"/>
        <v>-28.366593533168448</v>
      </c>
    </row>
    <row r="195" spans="1:54" outlineLevel="2">
      <c r="A195" s="423"/>
      <c r="B195" s="150" t="s">
        <v>496</v>
      </c>
      <c r="C195" s="19"/>
      <c r="D195" s="135" t="s">
        <v>390</v>
      </c>
      <c r="E195" s="21">
        <f>SUM(E176:E178)*E186</f>
        <v>-11.538870860447597</v>
      </c>
      <c r="F195" s="21">
        <f t="shared" ref="F195:BB195" si="24">SUM(F176:F178)*F186</f>
        <v>-11.349850291856578</v>
      </c>
      <c r="G195" s="21">
        <f t="shared" si="24"/>
        <v>-11.147897221218152</v>
      </c>
      <c r="H195" s="21">
        <f t="shared" si="24"/>
        <v>-10.95117807867183</v>
      </c>
      <c r="I195" s="21">
        <f t="shared" si="24"/>
        <v>-10.75782257196116</v>
      </c>
      <c r="J195" s="21">
        <f t="shared" si="24"/>
        <v>-10.584446049227894</v>
      </c>
      <c r="K195" s="21">
        <f t="shared" si="24"/>
        <v>-10.551198728055065</v>
      </c>
      <c r="L195" s="21">
        <f t="shared" si="24"/>
        <v>-10.518728144355659</v>
      </c>
      <c r="M195" s="21">
        <f t="shared" si="24"/>
        <v>-10.487019580358631</v>
      </c>
      <c r="N195" s="21">
        <f t="shared" si="24"/>
        <v>-10.456058599763058</v>
      </c>
      <c r="O195" s="21">
        <f t="shared" si="24"/>
        <v>-10.423578482703585</v>
      </c>
      <c r="P195" s="21">
        <f t="shared" si="24"/>
        <v>-10.390699296639642</v>
      </c>
      <c r="Q195" s="21">
        <f t="shared" si="24"/>
        <v>-10.359029761131506</v>
      </c>
      <c r="R195" s="21">
        <f t="shared" si="24"/>
        <v>-10.328542273803448</v>
      </c>
      <c r="S195" s="21">
        <f t="shared" si="24"/>
        <v>-10.296903779834738</v>
      </c>
      <c r="T195" s="21">
        <f t="shared" si="24"/>
        <v>-10.266404119349932</v>
      </c>
      <c r="U195" s="21">
        <f t="shared" si="24"/>
        <v>-10.236929520948699</v>
      </c>
      <c r="V195" s="21">
        <f t="shared" si="24"/>
        <v>-10.208128028352379</v>
      </c>
      <c r="W195" s="21">
        <f t="shared" si="24"/>
        <v>-10.1799866988069</v>
      </c>
      <c r="X195" s="21">
        <f t="shared" si="24"/>
        <v>-10.152492839693901</v>
      </c>
      <c r="Y195" s="21">
        <f t="shared" si="24"/>
        <v>-10.125634003661604</v>
      </c>
      <c r="Z195" s="21">
        <f t="shared" si="24"/>
        <v>-10.099397980258004</v>
      </c>
      <c r="AA195" s="21">
        <f t="shared" si="24"/>
        <v>-10.07377280164425</v>
      </c>
      <c r="AB195" s="21">
        <f t="shared" si="24"/>
        <v>-10.048746725328837</v>
      </c>
      <c r="AC195" s="21">
        <f t="shared" si="24"/>
        <v>-95.388464391893521</v>
      </c>
      <c r="AD195" s="21">
        <f t="shared" si="24"/>
        <v>-95.078158190131631</v>
      </c>
      <c r="AE195" s="21">
        <f t="shared" si="24"/>
        <v>-94.760096278023298</v>
      </c>
      <c r="AF195" s="21">
        <f t="shared" si="24"/>
        <v>-94.430227906278063</v>
      </c>
      <c r="AG195" s="21">
        <f t="shared" si="24"/>
        <v>-94.086618513505059</v>
      </c>
      <c r="AH195" s="21">
        <f t="shared" si="24"/>
        <v>-93.730004243482114</v>
      </c>
      <c r="AI195" s="21">
        <f t="shared" si="24"/>
        <v>-93.364789426735456</v>
      </c>
      <c r="AJ195" s="21">
        <f t="shared" si="24"/>
        <v>-93.440991097315745</v>
      </c>
      <c r="AK195" s="21">
        <f t="shared" si="24"/>
        <v>-93.505627792515156</v>
      </c>
      <c r="AL195" s="21">
        <f t="shared" si="24"/>
        <v>-93.559184877854932</v>
      </c>
      <c r="AM195" s="21">
        <f t="shared" si="24"/>
        <v>-93.602275504599547</v>
      </c>
      <c r="AN195" s="21">
        <f t="shared" si="24"/>
        <v>-93.537877197969593</v>
      </c>
      <c r="AO195" s="21">
        <f t="shared" si="24"/>
        <v>-93.449240538622604</v>
      </c>
      <c r="AP195" s="21">
        <f t="shared" si="24"/>
        <v>-93.352483927460369</v>
      </c>
      <c r="AQ195" s="21">
        <f t="shared" si="24"/>
        <v>-93.247950832360416</v>
      </c>
      <c r="AR195" s="21">
        <f t="shared" si="24"/>
        <v>-93.135927538162164</v>
      </c>
      <c r="AS195" s="21">
        <f t="shared" si="24"/>
        <v>-93.016657132147529</v>
      </c>
      <c r="AT195" s="21">
        <f t="shared" si="24"/>
        <v>-92.890382053488537</v>
      </c>
      <c r="AU195" s="21">
        <f t="shared" si="24"/>
        <v>-92.757359996864707</v>
      </c>
      <c r="AV195" s="21">
        <f t="shared" si="24"/>
        <v>-92.617830862792232</v>
      </c>
      <c r="AW195" s="21">
        <f t="shared" si="24"/>
        <v>-92.472019013384426</v>
      </c>
      <c r="AX195" s="21">
        <f t="shared" si="24"/>
        <v>-91.089334517680314</v>
      </c>
      <c r="AY195" s="21">
        <f t="shared" si="24"/>
        <v>-89.565552284950812</v>
      </c>
      <c r="AZ195" s="21">
        <f t="shared" si="24"/>
        <v>-88.059699204095466</v>
      </c>
      <c r="BA195" s="21">
        <f t="shared" si="24"/>
        <v>-86.571996077010624</v>
      </c>
      <c r="BB195" s="21">
        <f t="shared" si="24"/>
        <v>-85.099780608368846</v>
      </c>
    </row>
    <row r="196" spans="1:54" outlineLevel="2">
      <c r="A196" s="423"/>
      <c r="B196" s="150" t="s">
        <v>289</v>
      </c>
      <c r="C196" s="19"/>
      <c r="D196" s="135" t="s">
        <v>390</v>
      </c>
      <c r="E196" s="21">
        <f t="shared" ref="E196:AJ196" si="25">SUMIF($B$143:$B$154,"Safety",E$143:E$154)*E187</f>
        <v>-1.2203237481887774</v>
      </c>
      <c r="F196" s="21">
        <f t="shared" si="25"/>
        <v>-1.2045018407002559</v>
      </c>
      <c r="G196" s="21">
        <f t="shared" si="25"/>
        <v>-1.1891770028945432</v>
      </c>
      <c r="H196" s="21">
        <f t="shared" si="25"/>
        <v>-1.1758049134255719</v>
      </c>
      <c r="I196" s="21">
        <f t="shared" si="25"/>
        <v>-1.1625749523007993</v>
      </c>
      <c r="J196" s="21">
        <f t="shared" si="25"/>
        <v>-1.1480098963485064</v>
      </c>
      <c r="K196" s="21">
        <f t="shared" si="25"/>
        <v>-1.1448831492628038</v>
      </c>
      <c r="L196" s="21">
        <f t="shared" si="25"/>
        <v>-1.1418752755732859</v>
      </c>
      <c r="M196" s="21">
        <f t="shared" si="25"/>
        <v>-1.1389849000808976</v>
      </c>
      <c r="N196" s="21">
        <f t="shared" si="25"/>
        <v>-1.1362106699131671</v>
      </c>
      <c r="O196" s="21">
        <f t="shared" si="25"/>
        <v>-1.1334097323338439</v>
      </c>
      <c r="P196" s="21">
        <f t="shared" si="25"/>
        <v>-1.1306506911588619</v>
      </c>
      <c r="Q196" s="21">
        <f t="shared" si="25"/>
        <v>-1.1280426196840752</v>
      </c>
      <c r="R196" s="21">
        <f t="shared" si="25"/>
        <v>-1.1255774250760942</v>
      </c>
      <c r="S196" s="21">
        <f t="shared" si="25"/>
        <v>-1.1232518492660382</v>
      </c>
      <c r="T196" s="21">
        <f t="shared" si="25"/>
        <v>-1.1210631831569178</v>
      </c>
      <c r="U196" s="21">
        <f t="shared" si="25"/>
        <v>-1.1190045024472637</v>
      </c>
      <c r="V196" s="21">
        <f t="shared" si="25"/>
        <v>-1.1170524280892733</v>
      </c>
      <c r="W196" s="21">
        <f t="shared" si="25"/>
        <v>-1.1152057846382972</v>
      </c>
      <c r="X196" s="21">
        <f t="shared" si="25"/>
        <v>-1.1134634161212018</v>
      </c>
      <c r="Y196" s="21">
        <f t="shared" si="25"/>
        <v>-1.1118241857596467</v>
      </c>
      <c r="Z196" s="21">
        <f t="shared" si="25"/>
        <v>-1.1102869756975033</v>
      </c>
      <c r="AA196" s="21">
        <f t="shared" si="25"/>
        <v>-1.1088506867323569</v>
      </c>
      <c r="AB196" s="21">
        <f t="shared" si="25"/>
        <v>-1.1075142380510519</v>
      </c>
      <c r="AC196" s="21">
        <f t="shared" si="25"/>
        <v>-1.3626747784474884</v>
      </c>
      <c r="AD196" s="21">
        <f t="shared" si="25"/>
        <v>-1.3606663200295717</v>
      </c>
      <c r="AE196" s="21">
        <f t="shared" si="25"/>
        <v>-1.3587827380342841</v>
      </c>
      <c r="AF196" s="21">
        <f t="shared" si="25"/>
        <v>-1.3570226868454696</v>
      </c>
      <c r="AG196" s="21">
        <f t="shared" si="25"/>
        <v>-1.3553848433575195</v>
      </c>
      <c r="AH196" s="21">
        <f t="shared" si="25"/>
        <v>-1.3538679066564965</v>
      </c>
      <c r="AI196" s="21">
        <f t="shared" si="25"/>
        <v>-1.3524705977060285</v>
      </c>
      <c r="AJ196" s="21">
        <f t="shared" si="25"/>
        <v>-1.3540464959851151</v>
      </c>
      <c r="AK196" s="21">
        <f t="shared" ref="AK196:BB196" si="26">SUMIF($B$143:$B$154,"Safety",AK$143:AK$154)*AK187</f>
        <v>-1.3557406455488858</v>
      </c>
      <c r="AL196" s="21">
        <f t="shared" si="26"/>
        <v>-1.3575525646225453</v>
      </c>
      <c r="AM196" s="21">
        <f t="shared" si="26"/>
        <v>-1.3594817850677305</v>
      </c>
      <c r="AN196" s="21">
        <f t="shared" si="26"/>
        <v>-1.360836779709377</v>
      </c>
      <c r="AO196" s="21">
        <f t="shared" si="26"/>
        <v>-1.3622008724775569</v>
      </c>
      <c r="AP196" s="21">
        <f t="shared" si="26"/>
        <v>-1.3636851271250208</v>
      </c>
      <c r="AQ196" s="21">
        <f t="shared" si="26"/>
        <v>-1.3652890318764335</v>
      </c>
      <c r="AR196" s="21">
        <f t="shared" si="26"/>
        <v>-1.367012088931451</v>
      </c>
      <c r="AS196" s="21">
        <f t="shared" si="26"/>
        <v>-1.3688538143424329</v>
      </c>
      <c r="AT196" s="21">
        <f t="shared" si="26"/>
        <v>-1.3708137378941032</v>
      </c>
      <c r="AU196" s="21">
        <f t="shared" si="26"/>
        <v>-1.3728914029851484</v>
      </c>
      <c r="AV196" s="21">
        <f t="shared" si="26"/>
        <v>-1.3750863665117397</v>
      </c>
      <c r="AW196" s="21">
        <f t="shared" si="26"/>
        <v>-1.3773981987529493</v>
      </c>
      <c r="AX196" s="21">
        <f t="shared" si="26"/>
        <v>-1.3666912655735828</v>
      </c>
      <c r="AY196" s="21">
        <f t="shared" si="26"/>
        <v>-1.3544946297885669</v>
      </c>
      <c r="AZ196" s="21">
        <f t="shared" si="26"/>
        <v>-1.3424908742941157</v>
      </c>
      <c r="BA196" s="21">
        <f t="shared" si="26"/>
        <v>-1.3306778305521911</v>
      </c>
      <c r="BB196" s="21">
        <f t="shared" si="26"/>
        <v>-1.3189687338873912</v>
      </c>
    </row>
    <row r="197" spans="1:54" outlineLevel="2">
      <c r="A197" s="423"/>
      <c r="B197" s="150" t="s">
        <v>292</v>
      </c>
      <c r="C197" s="19"/>
      <c r="D197" s="135" t="s">
        <v>390</v>
      </c>
      <c r="E197" s="21">
        <f>SUMIF($B$143:$B$154,"Financial",E$143:E$154)*E186</f>
        <v>-4.6104319681938071</v>
      </c>
      <c r="F197" s="21">
        <f t="shared" ref="F197:BB197" si="27">SUMIF($B$143:$B$154,"Financial",F$143:F$154)*F186</f>
        <v>-4.4616871714746376</v>
      </c>
      <c r="G197" s="21">
        <f t="shared" si="27"/>
        <v>-4.3165626204080665</v>
      </c>
      <c r="H197" s="21">
        <f t="shared" si="27"/>
        <v>-4.180883249360396</v>
      </c>
      <c r="I197" s="21">
        <f t="shared" si="27"/>
        <v>-4.0494427630934835</v>
      </c>
      <c r="J197" s="21">
        <f t="shared" si="27"/>
        <v>-3.9204340395114197</v>
      </c>
      <c r="K197" s="21">
        <f t="shared" si="27"/>
        <v>-3.8383335833954875</v>
      </c>
      <c r="L197" s="21">
        <f t="shared" si="27"/>
        <v>-3.7582940268866047</v>
      </c>
      <c r="M197" s="21">
        <f t="shared" si="27"/>
        <v>-3.6802558186794729</v>
      </c>
      <c r="N197" s="21">
        <f t="shared" si="27"/>
        <v>-3.6041600443933</v>
      </c>
      <c r="O197" s="21">
        <f t="shared" si="27"/>
        <v>-3.5293919803522509</v>
      </c>
      <c r="P197" s="21">
        <f t="shared" si="27"/>
        <v>-3.4561978575867891</v>
      </c>
      <c r="Q197" s="21">
        <f t="shared" si="27"/>
        <v>-3.3849259226766457</v>
      </c>
      <c r="R197" s="21">
        <f t="shared" si="27"/>
        <v>-3.3155034401456716</v>
      </c>
      <c r="S197" s="21">
        <f t="shared" si="27"/>
        <v>-3.2478709353968136</v>
      </c>
      <c r="T197" s="21">
        <f t="shared" si="27"/>
        <v>-3.1819709282747413</v>
      </c>
      <c r="U197" s="21">
        <f t="shared" si="27"/>
        <v>-3.1177361769092893</v>
      </c>
      <c r="V197" s="21">
        <f t="shared" si="27"/>
        <v>-3.0550589005248883</v>
      </c>
      <c r="W197" s="21">
        <f t="shared" si="27"/>
        <v>-2.9938951440611046</v>
      </c>
      <c r="X197" s="21">
        <f t="shared" si="27"/>
        <v>-2.9342023153569827</v>
      </c>
      <c r="Y197" s="21">
        <f t="shared" si="27"/>
        <v>-2.875938323192166</v>
      </c>
      <c r="Z197" s="21">
        <f t="shared" si="27"/>
        <v>-2.819063590326242</v>
      </c>
      <c r="AA197" s="21">
        <f t="shared" si="27"/>
        <v>-2.7635398087597345</v>
      </c>
      <c r="AB197" s="21">
        <f t="shared" si="27"/>
        <v>-2.7093294068170524</v>
      </c>
      <c r="AC197" s="21">
        <f t="shared" si="27"/>
        <v>-9.5350660208635354</v>
      </c>
      <c r="AD197" s="21">
        <f t="shared" si="27"/>
        <v>-9.3619322424442188</v>
      </c>
      <c r="AE197" s="21">
        <f t="shared" si="27"/>
        <v>-9.1925368859727854</v>
      </c>
      <c r="AF197" s="21">
        <f t="shared" si="27"/>
        <v>-9.0267835291584682</v>
      </c>
      <c r="AG197" s="21">
        <f t="shared" si="27"/>
        <v>-8.8645785851689638</v>
      </c>
      <c r="AH197" s="21">
        <f t="shared" si="27"/>
        <v>-8.705831212772285</v>
      </c>
      <c r="AI197" s="21">
        <f t="shared" si="27"/>
        <v>-8.5504503295208387</v>
      </c>
      <c r="AJ197" s="21">
        <f t="shared" si="27"/>
        <v>-8.4391192271870956</v>
      </c>
      <c r="AK197" s="21">
        <f t="shared" si="27"/>
        <v>-8.3297378387446042</v>
      </c>
      <c r="AL197" s="21">
        <f t="shared" si="27"/>
        <v>-8.2222615155351217</v>
      </c>
      <c r="AM197" s="21">
        <f t="shared" si="27"/>
        <v>-8.1166467953751624</v>
      </c>
      <c r="AN197" s="21">
        <f t="shared" si="27"/>
        <v>-8.0060338048070747</v>
      </c>
      <c r="AO197" s="21">
        <f t="shared" si="27"/>
        <v>-7.8963848262381084</v>
      </c>
      <c r="AP197" s="21">
        <f t="shared" si="27"/>
        <v>-7.7887696505032453</v>
      </c>
      <c r="AQ197" s="21">
        <f t="shared" si="27"/>
        <v>-7.6831399302662531</v>
      </c>
      <c r="AR197" s="21">
        <f t="shared" si="27"/>
        <v>-7.579448624125309</v>
      </c>
      <c r="AS197" s="21">
        <f t="shared" si="27"/>
        <v>-7.4776499595359871</v>
      </c>
      <c r="AT197" s="21">
        <f t="shared" si="27"/>
        <v>-7.3776993968051769</v>
      </c>
      <c r="AU197" s="21">
        <f t="shared" si="27"/>
        <v>-7.2795535941247032</v>
      </c>
      <c r="AV197" s="21">
        <f t="shared" si="27"/>
        <v>-7.1831703736146792</v>
      </c>
      <c r="AW197" s="21">
        <f t="shared" si="27"/>
        <v>-7.0885086883469786</v>
      </c>
      <c r="AX197" s="21">
        <f t="shared" si="27"/>
        <v>-6.9081962610203416</v>
      </c>
      <c r="AY197" s="21">
        <f t="shared" si="27"/>
        <v>-6.7219345704855131</v>
      </c>
      <c r="AZ197" s="21">
        <f t="shared" si="27"/>
        <v>-6.5409576351040535</v>
      </c>
      <c r="BA197" s="21">
        <f t="shared" si="27"/>
        <v>-6.3651128476146424</v>
      </c>
      <c r="BB197" s="21">
        <f t="shared" si="27"/>
        <v>-6.1940072585613466</v>
      </c>
    </row>
    <row r="198" spans="1:54" outlineLevel="2">
      <c r="A198" s="424"/>
      <c r="B198" s="150" t="s">
        <v>477</v>
      </c>
      <c r="C198" s="19"/>
      <c r="D198" s="135" t="s">
        <v>390</v>
      </c>
      <c r="E198" s="21">
        <f>SUMIF($B$143:$B$154,"Other",E$143:E$154)*E186</f>
        <v>0</v>
      </c>
      <c r="F198" s="21">
        <f t="shared" ref="F198:BB198" si="28">SUMIF($B$143:$B$154,"Other",F$143:F$154)*F186</f>
        <v>0</v>
      </c>
      <c r="G198" s="21">
        <f t="shared" si="28"/>
        <v>0</v>
      </c>
      <c r="H198" s="21">
        <f t="shared" si="28"/>
        <v>0</v>
      </c>
      <c r="I198" s="21">
        <f t="shared" si="28"/>
        <v>0</v>
      </c>
      <c r="J198" s="21">
        <f t="shared" si="28"/>
        <v>0</v>
      </c>
      <c r="K198" s="21">
        <f t="shared" si="28"/>
        <v>0</v>
      </c>
      <c r="L198" s="21">
        <f t="shared" si="28"/>
        <v>0</v>
      </c>
      <c r="M198" s="21">
        <f t="shared" si="28"/>
        <v>0</v>
      </c>
      <c r="N198" s="21">
        <f t="shared" si="28"/>
        <v>0</v>
      </c>
      <c r="O198" s="21">
        <f t="shared" si="28"/>
        <v>0</v>
      </c>
      <c r="P198" s="21">
        <f t="shared" si="28"/>
        <v>0</v>
      </c>
      <c r="Q198" s="21">
        <f t="shared" si="28"/>
        <v>0</v>
      </c>
      <c r="R198" s="21">
        <f t="shared" si="28"/>
        <v>0</v>
      </c>
      <c r="S198" s="21">
        <f t="shared" si="28"/>
        <v>0</v>
      </c>
      <c r="T198" s="21">
        <f t="shared" si="28"/>
        <v>0</v>
      </c>
      <c r="U198" s="21">
        <f t="shared" si="28"/>
        <v>0</v>
      </c>
      <c r="V198" s="21">
        <f t="shared" si="28"/>
        <v>0</v>
      </c>
      <c r="W198" s="21">
        <f t="shared" si="28"/>
        <v>0</v>
      </c>
      <c r="X198" s="21">
        <f t="shared" si="28"/>
        <v>0</v>
      </c>
      <c r="Y198" s="21">
        <f t="shared" si="28"/>
        <v>0</v>
      </c>
      <c r="Z198" s="21">
        <f t="shared" si="28"/>
        <v>0</v>
      </c>
      <c r="AA198" s="21">
        <f t="shared" si="28"/>
        <v>0</v>
      </c>
      <c r="AB198" s="21">
        <f t="shared" si="28"/>
        <v>0</v>
      </c>
      <c r="AC198" s="21">
        <f t="shared" si="28"/>
        <v>0</v>
      </c>
      <c r="AD198" s="21">
        <f t="shared" si="28"/>
        <v>0</v>
      </c>
      <c r="AE198" s="21">
        <f t="shared" si="28"/>
        <v>0</v>
      </c>
      <c r="AF198" s="21">
        <f t="shared" si="28"/>
        <v>0</v>
      </c>
      <c r="AG198" s="21">
        <f t="shared" si="28"/>
        <v>0</v>
      </c>
      <c r="AH198" s="21">
        <f t="shared" si="28"/>
        <v>0</v>
      </c>
      <c r="AI198" s="21">
        <f t="shared" si="28"/>
        <v>0</v>
      </c>
      <c r="AJ198" s="21">
        <f t="shared" si="28"/>
        <v>0</v>
      </c>
      <c r="AK198" s="21">
        <f t="shared" si="28"/>
        <v>0</v>
      </c>
      <c r="AL198" s="21">
        <f t="shared" si="28"/>
        <v>0</v>
      </c>
      <c r="AM198" s="21">
        <f t="shared" si="28"/>
        <v>0</v>
      </c>
      <c r="AN198" s="21">
        <f t="shared" si="28"/>
        <v>0</v>
      </c>
      <c r="AO198" s="21">
        <f t="shared" si="28"/>
        <v>0</v>
      </c>
      <c r="AP198" s="21">
        <f t="shared" si="28"/>
        <v>0</v>
      </c>
      <c r="AQ198" s="21">
        <f t="shared" si="28"/>
        <v>0</v>
      </c>
      <c r="AR198" s="21">
        <f t="shared" si="28"/>
        <v>0</v>
      </c>
      <c r="AS198" s="21">
        <f t="shared" si="28"/>
        <v>0</v>
      </c>
      <c r="AT198" s="21">
        <f t="shared" si="28"/>
        <v>0</v>
      </c>
      <c r="AU198" s="21">
        <f t="shared" si="28"/>
        <v>0</v>
      </c>
      <c r="AV198" s="21">
        <f t="shared" si="28"/>
        <v>0</v>
      </c>
      <c r="AW198" s="21">
        <f t="shared" si="28"/>
        <v>0</v>
      </c>
      <c r="AX198" s="21">
        <f t="shared" si="28"/>
        <v>0</v>
      </c>
      <c r="AY198" s="21">
        <f t="shared" si="28"/>
        <v>0</v>
      </c>
      <c r="AZ198" s="21">
        <f t="shared" si="28"/>
        <v>0</v>
      </c>
      <c r="BA198" s="21">
        <f t="shared" si="28"/>
        <v>0</v>
      </c>
      <c r="BB198" s="21">
        <f t="shared" si="28"/>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2" t="s">
        <v>497</v>
      </c>
      <c r="B200" s="150" t="s">
        <v>498</v>
      </c>
      <c r="C200" s="19"/>
      <c r="D200" s="135" t="s">
        <v>390</v>
      </c>
      <c r="E200" s="21">
        <f>SUM(E190:E193,E196:E198)</f>
        <v>-15.12726609103397</v>
      </c>
      <c r="F200" s="21">
        <f t="shared" ref="F200:BB200" si="29">SUM(F190:F193,F196:F198)</f>
        <v>-14.823957027117803</v>
      </c>
      <c r="G200" s="21">
        <f t="shared" si="29"/>
        <v>-14.873129870300364</v>
      </c>
      <c r="H200" s="21">
        <f t="shared" si="29"/>
        <v>-14.55986939253431</v>
      </c>
      <c r="I200" s="21">
        <f t="shared" si="29"/>
        <v>-14.000339457646842</v>
      </c>
      <c r="J200" s="21">
        <f t="shared" si="29"/>
        <v>-13.357490966139737</v>
      </c>
      <c r="K200" s="21">
        <f t="shared" si="29"/>
        <v>-13.203539899633871</v>
      </c>
      <c r="L200" s="21">
        <f t="shared" si="29"/>
        <v>-13.0749305738324</v>
      </c>
      <c r="M200" s="21">
        <f t="shared" si="29"/>
        <v>-12.948355688064533</v>
      </c>
      <c r="N200" s="21">
        <f t="shared" si="29"/>
        <v>-12.802138270395114</v>
      </c>
      <c r="O200" s="21">
        <f t="shared" si="29"/>
        <v>-12.677427229896901</v>
      </c>
      <c r="P200" s="21">
        <f t="shared" si="29"/>
        <v>-12.553399414934615</v>
      </c>
      <c r="Q200" s="21">
        <f t="shared" si="29"/>
        <v>-12.431751930860537</v>
      </c>
      <c r="R200" s="21">
        <f t="shared" si="29"/>
        <v>-12.332496107355073</v>
      </c>
      <c r="S200" s="21">
        <f t="shared" si="29"/>
        <v>-12.215008310157025</v>
      </c>
      <c r="T200" s="21">
        <f t="shared" si="29"/>
        <v>-12.099676266919573</v>
      </c>
      <c r="U200" s="21">
        <f t="shared" si="29"/>
        <v>-11.986351410346984</v>
      </c>
      <c r="V200" s="21">
        <f t="shared" si="29"/>
        <v>-11.893367970110141</v>
      </c>
      <c r="W200" s="21">
        <f t="shared" si="29"/>
        <v>-11.782920416096378</v>
      </c>
      <c r="X200" s="21">
        <f t="shared" si="29"/>
        <v>-11.692091844788449</v>
      </c>
      <c r="Y200" s="21">
        <f t="shared" si="29"/>
        <v>-11.584388508762512</v>
      </c>
      <c r="Z200" s="21">
        <f t="shared" si="29"/>
        <v>-11.495612992943709</v>
      </c>
      <c r="AA200" s="21">
        <f t="shared" si="29"/>
        <v>-11.407678780330086</v>
      </c>
      <c r="AB200" s="21">
        <f t="shared" si="29"/>
        <v>-11.320569820686984</v>
      </c>
      <c r="AC200" s="21">
        <f t="shared" si="29"/>
        <v>-82.00504616917641</v>
      </c>
      <c r="AD200" s="21">
        <f t="shared" si="29"/>
        <v>-81.504452746167374</v>
      </c>
      <c r="AE200" s="21">
        <f t="shared" si="29"/>
        <v>-81.016446616064727</v>
      </c>
      <c r="AF200" s="21">
        <f t="shared" si="29"/>
        <v>-80.520913564880061</v>
      </c>
      <c r="AG200" s="21">
        <f t="shared" si="29"/>
        <v>-80.020083902641232</v>
      </c>
      <c r="AH200" s="21">
        <f t="shared" si="29"/>
        <v>-79.516527371334718</v>
      </c>
      <c r="AI200" s="21">
        <f t="shared" si="29"/>
        <v>-79.013592275673517</v>
      </c>
      <c r="AJ200" s="21">
        <f t="shared" si="29"/>
        <v>-78.886840325686165</v>
      </c>
      <c r="AK200" s="21">
        <f t="shared" si="29"/>
        <v>-78.754697698674178</v>
      </c>
      <c r="AL200" s="21">
        <f t="shared" si="29"/>
        <v>-78.618203086410304</v>
      </c>
      <c r="AM200" s="21">
        <f t="shared" si="29"/>
        <v>-78.47782174689408</v>
      </c>
      <c r="AN200" s="21">
        <f t="shared" si="29"/>
        <v>-78.254366555811501</v>
      </c>
      <c r="AO200" s="21">
        <f t="shared" si="29"/>
        <v>-78.015709459864567</v>
      </c>
      <c r="AP200" s="21">
        <f t="shared" si="29"/>
        <v>-77.77489243401763</v>
      </c>
      <c r="AQ200" s="21">
        <f t="shared" si="29"/>
        <v>-77.532146869355287</v>
      </c>
      <c r="AR200" s="21">
        <f t="shared" si="29"/>
        <v>-77.287567810069888</v>
      </c>
      <c r="AS200" s="21">
        <f t="shared" si="29"/>
        <v>-77.041225673408746</v>
      </c>
      <c r="AT200" s="21">
        <f t="shared" si="29"/>
        <v>-76.793215816550003</v>
      </c>
      <c r="AU200" s="21">
        <f t="shared" si="29"/>
        <v>-76.543653418068516</v>
      </c>
      <c r="AV200" s="21">
        <f t="shared" si="29"/>
        <v>-76.292635247993587</v>
      </c>
      <c r="AW200" s="21">
        <f t="shared" si="29"/>
        <v>-76.04024289672644</v>
      </c>
      <c r="AX200" s="21">
        <f t="shared" si="29"/>
        <v>-74.78736936805997</v>
      </c>
      <c r="AY200" s="21">
        <f t="shared" si="29"/>
        <v>-73.426771208322634</v>
      </c>
      <c r="AZ200" s="21">
        <f t="shared" si="29"/>
        <v>-72.087454210702248</v>
      </c>
      <c r="BA200" s="21">
        <f t="shared" si="29"/>
        <v>-70.76930824859609</v>
      </c>
      <c r="BB200" s="21">
        <f t="shared" si="29"/>
        <v>-69.469803886637692</v>
      </c>
    </row>
    <row r="201" spans="1:54" outlineLevel="2">
      <c r="A201" s="423"/>
      <c r="B201" s="150" t="s">
        <v>499</v>
      </c>
      <c r="C201" s="19"/>
      <c r="D201" s="135" t="s">
        <v>390</v>
      </c>
      <c r="E201" s="21">
        <f>SUM(E190:E192,E194,E196:E198)</f>
        <v>-11.293131117649999</v>
      </c>
      <c r="F201" s="21">
        <f t="shared" ref="F201:BB201" si="30">SUM(F190:F192,F194,F196:F198)</f>
        <v>-11.033541628798439</v>
      </c>
      <c r="G201" s="21">
        <f t="shared" si="30"/>
        <v>-11.159262658029672</v>
      </c>
      <c r="H201" s="21">
        <f t="shared" si="30"/>
        <v>-10.921857081868659</v>
      </c>
      <c r="I201" s="21">
        <f t="shared" si="30"/>
        <v>-10.414018705538625</v>
      </c>
      <c r="J201" s="21">
        <f t="shared" si="30"/>
        <v>-9.8185841129435847</v>
      </c>
      <c r="K201" s="21">
        <f t="shared" si="30"/>
        <v>-9.6901170800782825</v>
      </c>
      <c r="L201" s="21">
        <f t="shared" si="30"/>
        <v>-9.565379484148048</v>
      </c>
      <c r="M201" s="21">
        <f t="shared" si="30"/>
        <v>-9.4442442579156705</v>
      </c>
      <c r="N201" s="21">
        <f t="shared" si="30"/>
        <v>-9.3265880192414201</v>
      </c>
      <c r="O201" s="21">
        <f t="shared" si="30"/>
        <v>-9.2106259301037952</v>
      </c>
      <c r="P201" s="21">
        <f t="shared" si="30"/>
        <v>-9.0971102703756852</v>
      </c>
      <c r="Q201" s="21">
        <f t="shared" si="30"/>
        <v>-8.9871399858640117</v>
      </c>
      <c r="R201" s="21">
        <f t="shared" si="30"/>
        <v>-8.8805735452810204</v>
      </c>
      <c r="S201" s="21">
        <f t="shared" si="30"/>
        <v>-8.7765225396341577</v>
      </c>
      <c r="T201" s="21">
        <f t="shared" si="30"/>
        <v>-8.6756421028760844</v>
      </c>
      <c r="U201" s="21">
        <f t="shared" si="30"/>
        <v>-8.5777681332304905</v>
      </c>
      <c r="V201" s="21">
        <f t="shared" si="30"/>
        <v>-8.4825821191446664</v>
      </c>
      <c r="W201" s="21">
        <f t="shared" si="30"/>
        <v>-8.389997098972767</v>
      </c>
      <c r="X201" s="21">
        <f t="shared" si="30"/>
        <v>-8.2999294068337264</v>
      </c>
      <c r="Y201" s="21">
        <f t="shared" si="30"/>
        <v>-8.2122977126637799</v>
      </c>
      <c r="Z201" s="21">
        <f t="shared" si="30"/>
        <v>-8.1270249544107145</v>
      </c>
      <c r="AA201" s="21">
        <f t="shared" si="30"/>
        <v>-8.0440370124431091</v>
      </c>
      <c r="AB201" s="21">
        <f t="shared" si="30"/>
        <v>-7.9632621044749969</v>
      </c>
      <c r="AC201" s="21">
        <f t="shared" si="30"/>
        <v>-50.12590484835043</v>
      </c>
      <c r="AD201" s="21">
        <f t="shared" si="30"/>
        <v>-49.718966621756636</v>
      </c>
      <c r="AE201" s="21">
        <f t="shared" si="30"/>
        <v>-49.315904227799365</v>
      </c>
      <c r="AF201" s="21">
        <f t="shared" si="30"/>
        <v>-48.915206506273236</v>
      </c>
      <c r="AG201" s="21">
        <f t="shared" si="30"/>
        <v>-48.516072336979633</v>
      </c>
      <c r="AH201" s="21">
        <f t="shared" si="30"/>
        <v>-48.118595329713301</v>
      </c>
      <c r="AI201" s="21">
        <f t="shared" si="30"/>
        <v>-47.72409328221994</v>
      </c>
      <c r="AJ201" s="21">
        <f t="shared" si="30"/>
        <v>-47.558022754460652</v>
      </c>
      <c r="AK201" s="21">
        <f t="shared" si="30"/>
        <v>-47.391480423336247</v>
      </c>
      <c r="AL201" s="21">
        <f t="shared" si="30"/>
        <v>-47.224554637069076</v>
      </c>
      <c r="AM201" s="21">
        <f t="shared" si="30"/>
        <v>-47.057378269903701</v>
      </c>
      <c r="AN201" s="21">
        <f t="shared" si="30"/>
        <v>-46.843475928690737</v>
      </c>
      <c r="AO201" s="21">
        <f t="shared" si="30"/>
        <v>-46.622890638652393</v>
      </c>
      <c r="AP201" s="21">
        <f t="shared" si="30"/>
        <v>-46.403217904546189</v>
      </c>
      <c r="AQ201" s="21">
        <f t="shared" si="30"/>
        <v>-46.184489552880088</v>
      </c>
      <c r="AR201" s="21">
        <f t="shared" si="30"/>
        <v>-45.966720570327766</v>
      </c>
      <c r="AS201" s="21">
        <f t="shared" si="30"/>
        <v>-45.749913702884626</v>
      </c>
      <c r="AT201" s="21">
        <f t="shared" si="30"/>
        <v>-45.534073578146931</v>
      </c>
      <c r="AU201" s="21">
        <f t="shared" si="30"/>
        <v>-45.319211947422787</v>
      </c>
      <c r="AV201" s="21">
        <f t="shared" si="30"/>
        <v>-45.105336611772117</v>
      </c>
      <c r="AW201" s="21">
        <f t="shared" si="30"/>
        <v>-44.892452118178795</v>
      </c>
      <c r="AX201" s="21">
        <f t="shared" si="30"/>
        <v>-44.096075914875755</v>
      </c>
      <c r="AY201" s="21">
        <f t="shared" si="30"/>
        <v>-43.240008340497958</v>
      </c>
      <c r="AZ201" s="21">
        <f t="shared" si="30"/>
        <v>-42.39966721693952</v>
      </c>
      <c r="BA201" s="21">
        <f t="shared" si="30"/>
        <v>-41.574847748301615</v>
      </c>
      <c r="BB201" s="21">
        <f t="shared" si="30"/>
        <v>-40.763898903657569</v>
      </c>
    </row>
    <row r="202" spans="1:54" outlineLevel="2">
      <c r="A202" s="424"/>
      <c r="B202" s="150" t="s">
        <v>500</v>
      </c>
      <c r="C202" s="19"/>
      <c r="D202" s="135" t="s">
        <v>390</v>
      </c>
      <c r="E202" s="21">
        <f>SUM(E190:E192,E195:E198)</f>
        <v>-18.98571169037065</v>
      </c>
      <c r="F202" s="21">
        <f t="shared" ref="F202:BB202" si="31">SUM(F190:F192,F195:F198)</f>
        <v>-18.600108489153442</v>
      </c>
      <c r="G202" s="21">
        <f t="shared" si="31"/>
        <v>-18.591194138841775</v>
      </c>
      <c r="H202" s="21">
        <f t="shared" si="31"/>
        <v>-18.222642467649877</v>
      </c>
      <c r="I202" s="21">
        <f t="shared" si="31"/>
        <v>-17.585900420179399</v>
      </c>
      <c r="J202" s="21">
        <f t="shared" si="31"/>
        <v>-16.874881478320617</v>
      </c>
      <c r="K202" s="21">
        <f t="shared" si="31"/>
        <v>-16.724249565448325</v>
      </c>
      <c r="L202" s="21">
        <f t="shared" si="31"/>
        <v>-16.577864913718486</v>
      </c>
      <c r="M202" s="21">
        <f t="shared" si="31"/>
        <v>-16.435590644087693</v>
      </c>
      <c r="N202" s="21">
        <f t="shared" si="31"/>
        <v>-16.297293751696202</v>
      </c>
      <c r="O202" s="21">
        <f t="shared" si="31"/>
        <v>-16.159678251906183</v>
      </c>
      <c r="P202" s="21">
        <f t="shared" si="31"/>
        <v>-16.024243135496878</v>
      </c>
      <c r="Q202" s="21">
        <f t="shared" si="31"/>
        <v>-15.89315982661835</v>
      </c>
      <c r="R202" s="21">
        <f t="shared" si="31"/>
        <v>-15.766268394483319</v>
      </c>
      <c r="S202" s="21">
        <f t="shared" si="31"/>
        <v>-15.64112505886586</v>
      </c>
      <c r="T202" s="21">
        <f t="shared" si="31"/>
        <v>-15.519911515129564</v>
      </c>
      <c r="U202" s="21">
        <f t="shared" si="31"/>
        <v>-15.402387814498049</v>
      </c>
      <c r="V202" s="21">
        <f t="shared" si="31"/>
        <v>-15.28800080408897</v>
      </c>
      <c r="W202" s="21">
        <f t="shared" si="31"/>
        <v>-15.176654898177366</v>
      </c>
      <c r="X202" s="21">
        <f t="shared" si="31"/>
        <v>-15.068257966629661</v>
      </c>
      <c r="Y202" s="21">
        <f t="shared" si="31"/>
        <v>-14.962720381771515</v>
      </c>
      <c r="Z202" s="21">
        <f t="shared" si="31"/>
        <v>-14.859956940667772</v>
      </c>
      <c r="AA202" s="21">
        <f t="shared" si="31"/>
        <v>-14.759885547444171</v>
      </c>
      <c r="AB202" s="21">
        <f t="shared" si="31"/>
        <v>-14.662426588027554</v>
      </c>
      <c r="AC202" s="21">
        <f t="shared" si="31"/>
        <v>-113.7182144432465</v>
      </c>
      <c r="AD202" s="21">
        <f t="shared" si="31"/>
        <v>-113.10440541581028</v>
      </c>
      <c r="AE202" s="21">
        <f t="shared" si="31"/>
        <v>-112.48930174750701</v>
      </c>
      <c r="AF202" s="21">
        <f t="shared" si="31"/>
        <v>-111.86869177862275</v>
      </c>
      <c r="AG202" s="21">
        <f t="shared" si="31"/>
        <v>-111.24048468039189</v>
      </c>
      <c r="AH202" s="21">
        <f t="shared" si="31"/>
        <v>-110.60526482668759</v>
      </c>
      <c r="AI202" s="21">
        <f t="shared" si="31"/>
        <v>-109.96728623487326</v>
      </c>
      <c r="AJ202" s="21">
        <f t="shared" si="31"/>
        <v>-109.85201682096316</v>
      </c>
      <c r="AK202" s="21">
        <f t="shared" si="31"/>
        <v>-109.7285656200613</v>
      </c>
      <c r="AL202" s="21">
        <f t="shared" si="31"/>
        <v>-109.59734455743499</v>
      </c>
      <c r="AM202" s="21">
        <f t="shared" si="31"/>
        <v>-109.45889527489808</v>
      </c>
      <c r="AN202" s="21">
        <f t="shared" si="31"/>
        <v>-109.20206072937023</v>
      </c>
      <c r="AO202" s="21">
        <f t="shared" si="31"/>
        <v>-108.92238433319511</v>
      </c>
      <c r="AP202" s="21">
        <f t="shared" si="31"/>
        <v>-108.63820719174042</v>
      </c>
      <c r="AQ202" s="21">
        <f t="shared" si="31"/>
        <v>-108.34979011010195</v>
      </c>
      <c r="AR202" s="21">
        <f t="shared" si="31"/>
        <v>-108.0573389315105</v>
      </c>
      <c r="AS202" s="21">
        <f t="shared" si="31"/>
        <v>-107.76101846014494</v>
      </c>
      <c r="AT202" s="21">
        <f t="shared" si="31"/>
        <v>-107.46099494971958</v>
      </c>
      <c r="AU202" s="21">
        <f t="shared" si="31"/>
        <v>-107.15745194799608</v>
      </c>
      <c r="AV202" s="21">
        <f t="shared" si="31"/>
        <v>-106.85055718971148</v>
      </c>
      <c r="AW202" s="21">
        <f t="shared" si="31"/>
        <v>-106.54046479659141</v>
      </c>
      <c r="AX202" s="21">
        <f t="shared" si="31"/>
        <v>-104.82229892952297</v>
      </c>
      <c r="AY202" s="21">
        <f t="shared" si="31"/>
        <v>-102.95037653335433</v>
      </c>
      <c r="AZ202" s="21">
        <f t="shared" si="31"/>
        <v>-101.10613335591755</v>
      </c>
      <c r="BA202" s="21">
        <f t="shared" si="31"/>
        <v>-99.28951180257819</v>
      </c>
      <c r="BB202" s="21">
        <f t="shared" si="31"/>
        <v>-97.497085978857953</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2" t="s">
        <v>501</v>
      </c>
      <c r="B204" s="150" t="s">
        <v>502</v>
      </c>
      <c r="C204" s="19"/>
      <c r="D204" s="135" t="s">
        <v>390</v>
      </c>
      <c r="E204" s="21">
        <f>E200</f>
        <v>-15.12726609103397</v>
      </c>
      <c r="F204" s="21">
        <f>F200+E204</f>
        <v>-29.951223118151773</v>
      </c>
      <c r="G204" s="21">
        <f t="shared" ref="G204:BB206" si="32">G200+F204</f>
        <v>-44.824352988452134</v>
      </c>
      <c r="H204" s="21">
        <f t="shared" si="32"/>
        <v>-59.384222380986444</v>
      </c>
      <c r="I204" s="21">
        <f t="shared" si="32"/>
        <v>-73.384561838633289</v>
      </c>
      <c r="J204" s="21">
        <f t="shared" si="32"/>
        <v>-86.742052804773024</v>
      </c>
      <c r="K204" s="21">
        <f t="shared" si="32"/>
        <v>-99.945592704406891</v>
      </c>
      <c r="L204" s="21">
        <f t="shared" si="32"/>
        <v>-113.0205232782393</v>
      </c>
      <c r="M204" s="21">
        <f t="shared" si="32"/>
        <v>-125.96887896630383</v>
      </c>
      <c r="N204" s="21">
        <f t="shared" si="32"/>
        <v>-138.77101723669895</v>
      </c>
      <c r="O204" s="21">
        <f t="shared" si="32"/>
        <v>-151.44844446659584</v>
      </c>
      <c r="P204" s="21">
        <f t="shared" si="32"/>
        <v>-164.00184388153045</v>
      </c>
      <c r="Q204" s="21">
        <f t="shared" si="32"/>
        <v>-176.43359581239099</v>
      </c>
      <c r="R204" s="21">
        <f t="shared" si="32"/>
        <v>-188.76609191974606</v>
      </c>
      <c r="S204" s="21">
        <f t="shared" si="32"/>
        <v>-200.98110022990309</v>
      </c>
      <c r="T204" s="21">
        <f t="shared" si="32"/>
        <v>-213.08077649682266</v>
      </c>
      <c r="U204" s="21">
        <f t="shared" si="32"/>
        <v>-225.06712790716966</v>
      </c>
      <c r="V204" s="21">
        <f t="shared" si="32"/>
        <v>-236.96049587727981</v>
      </c>
      <c r="W204" s="21">
        <f t="shared" si="32"/>
        <v>-248.74341629337619</v>
      </c>
      <c r="X204" s="21">
        <f t="shared" si="32"/>
        <v>-260.43550813816461</v>
      </c>
      <c r="Y204" s="21">
        <f t="shared" si="32"/>
        <v>-272.01989664692712</v>
      </c>
      <c r="Z204" s="21">
        <f t="shared" si="32"/>
        <v>-283.51550963987086</v>
      </c>
      <c r="AA204" s="21">
        <f t="shared" si="32"/>
        <v>-294.92318842020092</v>
      </c>
      <c r="AB204" s="21">
        <f t="shared" si="32"/>
        <v>-306.24375824088793</v>
      </c>
      <c r="AC204" s="21">
        <f t="shared" si="32"/>
        <v>-388.24880441006434</v>
      </c>
      <c r="AD204" s="21">
        <f t="shared" si="32"/>
        <v>-469.75325715623171</v>
      </c>
      <c r="AE204" s="21">
        <f t="shared" si="32"/>
        <v>-550.76970377229645</v>
      </c>
      <c r="AF204" s="21">
        <f t="shared" si="32"/>
        <v>-631.29061733717651</v>
      </c>
      <c r="AG204" s="21">
        <f t="shared" si="32"/>
        <v>-711.31070123981772</v>
      </c>
      <c r="AH204" s="21">
        <f t="shared" si="32"/>
        <v>-790.82722861115246</v>
      </c>
      <c r="AI204" s="21">
        <f t="shared" si="32"/>
        <v>-869.84082088682601</v>
      </c>
      <c r="AJ204" s="21">
        <f t="shared" si="32"/>
        <v>-948.7276612125122</v>
      </c>
      <c r="AK204" s="21">
        <f t="shared" si="32"/>
        <v>-1027.4823589111863</v>
      </c>
      <c r="AL204" s="21">
        <f t="shared" si="32"/>
        <v>-1106.1005619975967</v>
      </c>
      <c r="AM204" s="21">
        <f t="shared" si="32"/>
        <v>-1184.5783837444908</v>
      </c>
      <c r="AN204" s="21">
        <f t="shared" si="32"/>
        <v>-1262.8327503003022</v>
      </c>
      <c r="AO204" s="21">
        <f t="shared" si="32"/>
        <v>-1340.8484597601669</v>
      </c>
      <c r="AP204" s="21">
        <f t="shared" si="32"/>
        <v>-1418.6233521941845</v>
      </c>
      <c r="AQ204" s="21">
        <f t="shared" si="32"/>
        <v>-1496.1554990635398</v>
      </c>
      <c r="AR204" s="21">
        <f t="shared" si="32"/>
        <v>-1573.4430668736097</v>
      </c>
      <c r="AS204" s="21">
        <f t="shared" si="32"/>
        <v>-1650.4842925470184</v>
      </c>
      <c r="AT204" s="21">
        <f t="shared" si="32"/>
        <v>-1727.2775083635684</v>
      </c>
      <c r="AU204" s="21">
        <f t="shared" si="32"/>
        <v>-1803.8211617816369</v>
      </c>
      <c r="AV204" s="21">
        <f t="shared" si="32"/>
        <v>-1880.1137970296304</v>
      </c>
      <c r="AW204" s="21">
        <f t="shared" si="32"/>
        <v>-1956.1540399263567</v>
      </c>
      <c r="AX204" s="21">
        <f t="shared" si="32"/>
        <v>-2030.9414092944166</v>
      </c>
      <c r="AY204" s="21">
        <f t="shared" si="32"/>
        <v>-2104.3681805027391</v>
      </c>
      <c r="AZ204" s="21">
        <f t="shared" si="32"/>
        <v>-2176.4556347134412</v>
      </c>
      <c r="BA204" s="21">
        <f t="shared" si="32"/>
        <v>-2247.2249429620374</v>
      </c>
      <c r="BB204" s="21">
        <f t="shared" si="32"/>
        <v>-2316.6947468486751</v>
      </c>
    </row>
    <row r="205" spans="1:54" outlineLevel="2">
      <c r="A205" s="423"/>
      <c r="B205" s="150" t="s">
        <v>503</v>
      </c>
      <c r="C205" s="19"/>
      <c r="D205" s="135" t="s">
        <v>390</v>
      </c>
      <c r="E205" s="21">
        <f>E201</f>
        <v>-11.293131117649999</v>
      </c>
      <c r="F205" s="21">
        <f t="shared" ref="F205:U206" si="33">F201+E205</f>
        <v>-22.326672746448438</v>
      </c>
      <c r="G205" s="21">
        <f t="shared" si="33"/>
        <v>-33.485935404478113</v>
      </c>
      <c r="H205" s="21">
        <f t="shared" si="33"/>
        <v>-44.407792486346771</v>
      </c>
      <c r="I205" s="21">
        <f t="shared" si="33"/>
        <v>-54.821811191885395</v>
      </c>
      <c r="J205" s="21">
        <f t="shared" si="33"/>
        <v>-64.640395304828985</v>
      </c>
      <c r="K205" s="21">
        <f t="shared" si="33"/>
        <v>-74.330512384907266</v>
      </c>
      <c r="L205" s="21">
        <f t="shared" si="33"/>
        <v>-83.895891869055319</v>
      </c>
      <c r="M205" s="21">
        <f t="shared" si="33"/>
        <v>-93.340136126970989</v>
      </c>
      <c r="N205" s="21">
        <f t="shared" si="33"/>
        <v>-102.6667241462124</v>
      </c>
      <c r="O205" s="21">
        <f t="shared" si="33"/>
        <v>-111.87735007631619</v>
      </c>
      <c r="P205" s="21">
        <f t="shared" si="33"/>
        <v>-120.97446034669187</v>
      </c>
      <c r="Q205" s="21">
        <f t="shared" si="33"/>
        <v>-129.96160033255589</v>
      </c>
      <c r="R205" s="21">
        <f t="shared" si="33"/>
        <v>-138.8421738778369</v>
      </c>
      <c r="S205" s="21">
        <f t="shared" si="33"/>
        <v>-147.61869641747106</v>
      </c>
      <c r="T205" s="21">
        <f t="shared" si="33"/>
        <v>-156.29433852034714</v>
      </c>
      <c r="U205" s="21">
        <f t="shared" si="33"/>
        <v>-164.87210665357762</v>
      </c>
      <c r="V205" s="21">
        <f t="shared" si="32"/>
        <v>-173.35468877272228</v>
      </c>
      <c r="W205" s="21">
        <f t="shared" si="32"/>
        <v>-181.74468587169505</v>
      </c>
      <c r="X205" s="21">
        <f t="shared" si="32"/>
        <v>-190.04461527852879</v>
      </c>
      <c r="Y205" s="21">
        <f t="shared" si="32"/>
        <v>-198.25691299119256</v>
      </c>
      <c r="Z205" s="21">
        <f t="shared" si="32"/>
        <v>-206.38393794560329</v>
      </c>
      <c r="AA205" s="21">
        <f t="shared" si="32"/>
        <v>-214.42797495804641</v>
      </c>
      <c r="AB205" s="21">
        <f t="shared" si="32"/>
        <v>-222.39123706252141</v>
      </c>
      <c r="AC205" s="21">
        <f t="shared" si="32"/>
        <v>-272.51714191087183</v>
      </c>
      <c r="AD205" s="21">
        <f t="shared" si="32"/>
        <v>-322.23610853262846</v>
      </c>
      <c r="AE205" s="21">
        <f t="shared" si="32"/>
        <v>-371.55201276042783</v>
      </c>
      <c r="AF205" s="21">
        <f t="shared" si="32"/>
        <v>-420.46721926670108</v>
      </c>
      <c r="AG205" s="21">
        <f t="shared" si="32"/>
        <v>-468.9832916036807</v>
      </c>
      <c r="AH205" s="21">
        <f t="shared" si="32"/>
        <v>-517.10188693339398</v>
      </c>
      <c r="AI205" s="21">
        <f t="shared" si="32"/>
        <v>-564.82598021561398</v>
      </c>
      <c r="AJ205" s="21">
        <f t="shared" si="32"/>
        <v>-612.38400297007468</v>
      </c>
      <c r="AK205" s="21">
        <f t="shared" si="32"/>
        <v>-659.77548339341092</v>
      </c>
      <c r="AL205" s="21">
        <f t="shared" si="32"/>
        <v>-707.00003803048003</v>
      </c>
      <c r="AM205" s="21">
        <f t="shared" si="32"/>
        <v>-754.05741630038369</v>
      </c>
      <c r="AN205" s="21">
        <f t="shared" si="32"/>
        <v>-800.90089222907443</v>
      </c>
      <c r="AO205" s="21">
        <f t="shared" si="32"/>
        <v>-847.52378286772682</v>
      </c>
      <c r="AP205" s="21">
        <f t="shared" si="32"/>
        <v>-893.927000772273</v>
      </c>
      <c r="AQ205" s="21">
        <f t="shared" si="32"/>
        <v>-940.11149032515311</v>
      </c>
      <c r="AR205" s="21">
        <f t="shared" si="32"/>
        <v>-986.07821089548088</v>
      </c>
      <c r="AS205" s="21">
        <f t="shared" si="32"/>
        <v>-1031.8281245983655</v>
      </c>
      <c r="AT205" s="21">
        <f t="shared" si="32"/>
        <v>-1077.3621981765125</v>
      </c>
      <c r="AU205" s="21">
        <f t="shared" si="32"/>
        <v>-1122.6814101239352</v>
      </c>
      <c r="AV205" s="21">
        <f t="shared" si="32"/>
        <v>-1167.7867467357073</v>
      </c>
      <c r="AW205" s="21">
        <f t="shared" si="32"/>
        <v>-1212.6791988538862</v>
      </c>
      <c r="AX205" s="21">
        <f t="shared" si="32"/>
        <v>-1256.7752747687618</v>
      </c>
      <c r="AY205" s="21">
        <f t="shared" si="32"/>
        <v>-1300.0152831092598</v>
      </c>
      <c r="AZ205" s="21">
        <f t="shared" si="32"/>
        <v>-1342.4149503261992</v>
      </c>
      <c r="BA205" s="21">
        <f t="shared" si="32"/>
        <v>-1383.9897980745009</v>
      </c>
      <c r="BB205" s="21">
        <f t="shared" si="32"/>
        <v>-1424.7536969781584</v>
      </c>
    </row>
    <row r="206" spans="1:54" outlineLevel="2">
      <c r="A206" s="424"/>
      <c r="B206" s="150" t="s">
        <v>504</v>
      </c>
      <c r="C206" s="19"/>
      <c r="D206" s="135" t="s">
        <v>390</v>
      </c>
      <c r="E206" s="21">
        <f>E202</f>
        <v>-18.98571169037065</v>
      </c>
      <c r="F206" s="21">
        <f t="shared" si="33"/>
        <v>-37.585820179524092</v>
      </c>
      <c r="G206" s="21">
        <f t="shared" si="32"/>
        <v>-56.177014318365863</v>
      </c>
      <c r="H206" s="21">
        <f t="shared" si="32"/>
        <v>-74.39965678601574</v>
      </c>
      <c r="I206" s="21">
        <f t="shared" si="32"/>
        <v>-91.985557206195139</v>
      </c>
      <c r="J206" s="21">
        <f t="shared" si="32"/>
        <v>-108.86043868451576</v>
      </c>
      <c r="K206" s="21">
        <f t="shared" si="32"/>
        <v>-125.58468824996407</v>
      </c>
      <c r="L206" s="21">
        <f t="shared" si="32"/>
        <v>-142.16255316368256</v>
      </c>
      <c r="M206" s="21">
        <f t="shared" si="32"/>
        <v>-158.59814380777024</v>
      </c>
      <c r="N206" s="21">
        <f t="shared" si="32"/>
        <v>-174.89543755946644</v>
      </c>
      <c r="O206" s="21">
        <f t="shared" si="32"/>
        <v>-191.05511581137262</v>
      </c>
      <c r="P206" s="21">
        <f t="shared" si="32"/>
        <v>-207.07935894686949</v>
      </c>
      <c r="Q206" s="21">
        <f t="shared" si="32"/>
        <v>-222.97251877348785</v>
      </c>
      <c r="R206" s="21">
        <f t="shared" si="32"/>
        <v>-238.73878716797117</v>
      </c>
      <c r="S206" s="21">
        <f t="shared" si="32"/>
        <v>-254.37991222683704</v>
      </c>
      <c r="T206" s="21">
        <f t="shared" si="32"/>
        <v>-269.8998237419666</v>
      </c>
      <c r="U206" s="21">
        <f t="shared" si="32"/>
        <v>-285.30221155646467</v>
      </c>
      <c r="V206" s="21">
        <f t="shared" si="32"/>
        <v>-300.59021236055366</v>
      </c>
      <c r="W206" s="21">
        <f t="shared" si="32"/>
        <v>-315.76686725873105</v>
      </c>
      <c r="X206" s="21">
        <f t="shared" si="32"/>
        <v>-330.83512522536074</v>
      </c>
      <c r="Y206" s="21">
        <f t="shared" si="32"/>
        <v>-345.79784560713227</v>
      </c>
      <c r="Z206" s="21">
        <f t="shared" si="32"/>
        <v>-360.65780254780003</v>
      </c>
      <c r="AA206" s="21">
        <f t="shared" si="32"/>
        <v>-375.41768809524422</v>
      </c>
      <c r="AB206" s="21">
        <f t="shared" si="32"/>
        <v>-390.08011468327174</v>
      </c>
      <c r="AC206" s="21">
        <f t="shared" si="32"/>
        <v>-503.79832912651824</v>
      </c>
      <c r="AD206" s="21">
        <f t="shared" si="32"/>
        <v>-616.90273454232852</v>
      </c>
      <c r="AE206" s="21">
        <f t="shared" si="32"/>
        <v>-729.39203628983557</v>
      </c>
      <c r="AF206" s="21">
        <f t="shared" si="32"/>
        <v>-841.26072806845832</v>
      </c>
      <c r="AG206" s="21">
        <f t="shared" si="32"/>
        <v>-952.50121274885021</v>
      </c>
      <c r="AH206" s="21">
        <f t="shared" si="32"/>
        <v>-1063.1064775755378</v>
      </c>
      <c r="AI206" s="21">
        <f t="shared" si="32"/>
        <v>-1173.073763810411</v>
      </c>
      <c r="AJ206" s="21">
        <f t="shared" si="32"/>
        <v>-1282.9257806313742</v>
      </c>
      <c r="AK206" s="21">
        <f t="shared" si="32"/>
        <v>-1392.6543462514355</v>
      </c>
      <c r="AL206" s="21">
        <f t="shared" si="32"/>
        <v>-1502.2516908088705</v>
      </c>
      <c r="AM206" s="21">
        <f t="shared" si="32"/>
        <v>-1611.7105860837687</v>
      </c>
      <c r="AN206" s="21">
        <f t="shared" si="32"/>
        <v>-1720.912646813139</v>
      </c>
      <c r="AO206" s="21">
        <f t="shared" si="32"/>
        <v>-1829.8350311463341</v>
      </c>
      <c r="AP206" s="21">
        <f t="shared" si="32"/>
        <v>-1938.4732383380745</v>
      </c>
      <c r="AQ206" s="21">
        <f t="shared" si="32"/>
        <v>-2046.8230284481765</v>
      </c>
      <c r="AR206" s="21">
        <f t="shared" si="32"/>
        <v>-2154.880367379687</v>
      </c>
      <c r="AS206" s="21">
        <f t="shared" si="32"/>
        <v>-2262.6413858398319</v>
      </c>
      <c r="AT206" s="21">
        <f t="shared" si="32"/>
        <v>-2370.1023807895513</v>
      </c>
      <c r="AU206" s="21">
        <f t="shared" si="32"/>
        <v>-2477.2598327375472</v>
      </c>
      <c r="AV206" s="21">
        <f t="shared" si="32"/>
        <v>-2584.1103899272584</v>
      </c>
      <c r="AW206" s="21">
        <f t="shared" si="32"/>
        <v>-2690.65085472385</v>
      </c>
      <c r="AX206" s="21">
        <f t="shared" si="32"/>
        <v>-2795.4731536533732</v>
      </c>
      <c r="AY206" s="21">
        <f t="shared" si="32"/>
        <v>-2898.4235301867275</v>
      </c>
      <c r="AZ206" s="21">
        <f t="shared" si="32"/>
        <v>-2999.5296635426448</v>
      </c>
      <c r="BA206" s="21">
        <f t="shared" si="32"/>
        <v>-3098.8191753452229</v>
      </c>
      <c r="BB206" s="21">
        <f t="shared" si="32"/>
        <v>-3196.3162613240806</v>
      </c>
    </row>
    <row r="207" spans="1:54" outlineLevel="1">
      <c r="B207" s="150"/>
      <c r="C207" s="19"/>
      <c r="D207" s="19"/>
      <c r="E207" s="15"/>
    </row>
    <row r="208" spans="1:54" outlineLevel="1">
      <c r="A208" s="4" t="s">
        <v>566</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7" t="s">
        <v>492</v>
      </c>
      <c r="B210" s="150" t="s">
        <v>567</v>
      </c>
      <c r="C210" s="19"/>
      <c r="D210" s="135" t="s">
        <v>390</v>
      </c>
      <c r="E210" s="21">
        <f>E190-Baseline!E190</f>
        <v>-0.32798446112394147</v>
      </c>
      <c r="F210" s="21">
        <f>F190-Baseline!F190</f>
        <v>-0.33607416923113159</v>
      </c>
      <c r="G210" s="21">
        <f>G190-Baseline!G190</f>
        <v>-0.73015525697442185</v>
      </c>
      <c r="H210" s="21">
        <f>H190-Baseline!H190</f>
        <v>-0.74647180568120397</v>
      </c>
      <c r="I210" s="21">
        <f>I190-Baseline!I190</f>
        <v>-0.48559860587812614</v>
      </c>
      <c r="J210" s="21">
        <f>J190-Baseline!J190</f>
        <v>-0.12643248697813209</v>
      </c>
      <c r="K210" s="21">
        <f>K190-Baseline!K190</f>
        <v>-0.11409817796942874</v>
      </c>
      <c r="L210" s="21">
        <f>L190-Baseline!L190</f>
        <v>-0.10262842427305609</v>
      </c>
      <c r="M210" s="21">
        <f>M190-Baseline!M190</f>
        <v>-9.197294285416778E-2</v>
      </c>
      <c r="N210" s="21">
        <f>N190-Baseline!N190</f>
        <v>-8.2084062844623329E-2</v>
      </c>
      <c r="O210" s="21">
        <f>O190-Baseline!O190</f>
        <v>-7.2916599611113866E-2</v>
      </c>
      <c r="P210" s="21">
        <f>P190-Baseline!P190</f>
        <v>-6.4427734582035781E-2</v>
      </c>
      <c r="Q210" s="21">
        <f>Q190-Baseline!Q190</f>
        <v>-5.6576900579905054E-2</v>
      </c>
      <c r="R210" s="21">
        <f>R190-Baseline!R190</f>
        <v>-4.9325672416906906E-2</v>
      </c>
      <c r="S210" s="21">
        <f>S190-Baseline!S190</f>
        <v>-4.2637662521526391E-2</v>
      </c>
      <c r="T210" s="21">
        <f>T190-Baseline!T190</f>
        <v>-3.6478421374125922E-2</v>
      </c>
      <c r="U210" s="21">
        <f>U190-Baseline!U190</f>
        <v>-3.0815342538841568E-2</v>
      </c>
      <c r="V210" s="21">
        <f>V190-Baseline!V190</f>
        <v>-2.5617572088280017E-2</v>
      </c>
      <c r="W210" s="21">
        <f>W190-Baseline!W190</f>
        <v>-2.0855922226225582E-2</v>
      </c>
      <c r="X210" s="21">
        <f>X190-Baseline!X190</f>
        <v>-1.6502788921931678E-2</v>
      </c>
      <c r="Y210" s="21">
        <f>Y190-Baseline!Y190</f>
        <v>-1.2532073377583414E-2</v>
      </c>
      <c r="Z210" s="21">
        <f>Z190-Baseline!Z190</f>
        <v>-8.9191071581966978E-3</v>
      </c>
      <c r="AA210" s="21">
        <f>AA190-Baseline!AA190</f>
        <v>-5.6405808205743369E-3</v>
      </c>
      <c r="AB210" s="21">
        <f>AB190-Baseline!AB190</f>
        <v>-2.6744758849872978E-3</v>
      </c>
      <c r="AC210" s="21">
        <f>AC190-Baseline!AC190</f>
        <v>8.0354704877479693E-19</v>
      </c>
      <c r="AD210" s="21">
        <f>AD190-Baseline!AD190</f>
        <v>7.7637396016888606E-19</v>
      </c>
      <c r="AE210" s="21">
        <f>AE190-Baseline!AE190</f>
        <v>7.501197682791169E-19</v>
      </c>
      <c r="AF210" s="21">
        <f>AF190-Baseline!AF190</f>
        <v>7.2475339930349459E-19</v>
      </c>
      <c r="AG210" s="21">
        <f>AG190-Baseline!AG190</f>
        <v>7.0024483024492236E-19</v>
      </c>
      <c r="AH210" s="21">
        <f>AH190-Baseline!AH190</f>
        <v>6.7656505337673671E-19</v>
      </c>
      <c r="AI210" s="21">
        <f>AI190-Baseline!AI190</f>
        <v>6.5368604190989048E-19</v>
      </c>
      <c r="AJ210" s="21">
        <f>AJ190-Baseline!AJ190</f>
        <v>6.3464664263096163E-19</v>
      </c>
      <c r="AK210" s="21">
        <f>AK190-Baseline!AK190</f>
        <v>6.161617889620987E-19</v>
      </c>
      <c r="AL210" s="21">
        <f>AL190-Baseline!AL190</f>
        <v>5.9821532908941614E-19</v>
      </c>
      <c r="AM210" s="21">
        <f>AM190-Baseline!AM190</f>
        <v>5.8079158164020985E-19</v>
      </c>
      <c r="AN210" s="21">
        <f>AN190-Baseline!AN190</f>
        <v>5.6387532198078627E-19</v>
      </c>
      <c r="AO210" s="21">
        <f>AO190-Baseline!AO190</f>
        <v>5.4745176891338474E-19</v>
      </c>
      <c r="AP210" s="21">
        <f>AP190-Baseline!AP190</f>
        <v>5.3150657176056768E-19</v>
      </c>
      <c r="AQ210" s="21">
        <f>AQ190-Baseline!AQ190</f>
        <v>5.1602579782579385E-19</v>
      </c>
      <c r="AR210" s="21">
        <f>AR190-Baseline!AR190</f>
        <v>5.0099592021921737E-19</v>
      </c>
      <c r="AS210" s="21">
        <f>AS190-Baseline!AS190</f>
        <v>4.8640380603807511E-19</v>
      </c>
      <c r="AT210" s="21">
        <f>AT190-Baseline!AT190</f>
        <v>4.7223670489133506E-19</v>
      </c>
      <c r="AU210" s="21">
        <f>AU190-Baseline!AU190</f>
        <v>4.5848223775857781E-19</v>
      </c>
      <c r="AV210" s="21">
        <f>AV190-Baseline!AV190</f>
        <v>4.4512838617337642E-19</v>
      </c>
      <c r="AW210" s="21">
        <f>AW190-Baseline!AW190</f>
        <v>4.3216348172172469E-19</v>
      </c>
      <c r="AX210" s="21">
        <f>AX190-Baseline!AX190</f>
        <v>4.1957619584633465E-19</v>
      </c>
      <c r="AY210" s="21">
        <f>AY190-Baseline!AY190</f>
        <v>4.0735552994789768E-19</v>
      </c>
      <c r="AZ210" s="21">
        <f>AZ190-Baseline!AZ190</f>
        <v>3.9549080577465797E-19</v>
      </c>
      <c r="BA210" s="21">
        <f>BA190-Baseline!BA190</f>
        <v>3.8397165609190095E-19</v>
      </c>
      <c r="BB210" s="21">
        <f>BB190-Baseline!BB190</f>
        <v>3.7278801562320475E-19</v>
      </c>
    </row>
    <row r="211" spans="1:54" outlineLevel="2">
      <c r="A211" s="478"/>
      <c r="B211" s="150" t="s">
        <v>493</v>
      </c>
      <c r="C211" s="19"/>
      <c r="D211" s="135" t="s">
        <v>390</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8"/>
      <c r="B212" s="150" t="s">
        <v>565</v>
      </c>
      <c r="C212" s="19"/>
      <c r="D212" s="135" t="s">
        <v>390</v>
      </c>
      <c r="E212" s="21">
        <f>E192-Baseline!E192</f>
        <v>0</v>
      </c>
      <c r="F212" s="21">
        <f>F77*F186-Baseline!F77*Baseline!F186</f>
        <v>1.7040446373538076E-2</v>
      </c>
      <c r="G212" s="21">
        <f>G77*G186-Baseline!G77*Baseline!G186</f>
        <v>3.5057731364061651E-2</v>
      </c>
      <c r="H212" s="21">
        <f>H77*H186-Baseline!H77*Baseline!H186</f>
        <v>5.2056715662532893E-2</v>
      </c>
      <c r="I212" s="21">
        <f>I77*I186-Baseline!I77*Baseline!I186</f>
        <v>6.8265964289755843E-2</v>
      </c>
      <c r="J212" s="21">
        <f>J77*J186-Baseline!J77*Baseline!J186</f>
        <v>8.1988104970455389E-2</v>
      </c>
      <c r="K212" s="21">
        <f>K77*K186-Baseline!K77*Baseline!K186</f>
        <v>8.1072686403996341E-2</v>
      </c>
      <c r="L212" s="21">
        <f>L77*L186-Baseline!L77*Baseline!L186</f>
        <v>8.0161900482585979E-2</v>
      </c>
      <c r="M212" s="21">
        <f>M77*M186-Baseline!M77*Baseline!M186</f>
        <v>7.9255963665545881E-2</v>
      </c>
      <c r="N212" s="21">
        <f>N77*N186-Baseline!N77*Baseline!N186</f>
        <v>7.8355079803604122E-2</v>
      </c>
      <c r="O212" s="21">
        <f>O77*O186-Baseline!O77*Baseline!O186</f>
        <v>7.7459440640234689E-2</v>
      </c>
      <c r="P212" s="21">
        <f>P77*P186-Baseline!P77*Baseline!P186</f>
        <v>7.6569226294988524E-2</v>
      </c>
      <c r="Q212" s="21">
        <f>Q77*Q186-Baseline!Q77*Baseline!Q186</f>
        <v>7.5643428954027314E-2</v>
      </c>
      <c r="R212" s="21">
        <f>R77*R186-Baseline!R77*Baseline!R186</f>
        <v>7.4685257841562325E-2</v>
      </c>
      <c r="S212" s="21">
        <f>S77*S186-Baseline!S77*Baseline!S186</f>
        <v>7.3696736379052719E-2</v>
      </c>
      <c r="T212" s="21">
        <f>T77*T186-Baseline!T77*Baseline!T186</f>
        <v>7.2682063855123102E-2</v>
      </c>
      <c r="U212" s="21">
        <f>U77*U186-Baseline!U77*Baseline!U186</f>
        <v>7.1651604776950428E-2</v>
      </c>
      <c r="V212" s="21">
        <f>V77*V186-Baseline!V77*Baseline!V186</f>
        <v>7.0635759849427271E-2</v>
      </c>
      <c r="W212" s="21">
        <f>W77*W186-Baseline!W77*Baseline!W186</f>
        <v>6.9634321653626818E-2</v>
      </c>
      <c r="X212" s="21">
        <f>X77*X186-Baseline!X77*Baseline!X186</f>
        <v>6.8647085719883427E-2</v>
      </c>
      <c r="Y212" s="21">
        <f>Y77*Y186-Baseline!Y77*Baseline!Y186</f>
        <v>6.7673850485669318E-2</v>
      </c>
      <c r="Z212" s="21">
        <f>Z77*Z186-Baseline!Z77*Baseline!Z186</f>
        <v>6.6714417254091996E-2</v>
      </c>
      <c r="AA212" s="21">
        <f>AA77*AA186-Baseline!AA77*Baseline!AA186</f>
        <v>6.5768590152981976E-2</v>
      </c>
      <c r="AB212" s="21">
        <f>AB77*AB186-Baseline!AB77*Baseline!AB186</f>
        <v>6.4836176094570042E-2</v>
      </c>
      <c r="AC212" s="21">
        <f>AC77*AC186-Baseline!AC77*Baseline!AC186</f>
        <v>0.63916984735754045</v>
      </c>
      <c r="AD212" s="21">
        <f>AD77*AD186-Baseline!AD77*Baseline!AD186</f>
        <v>0.63010828438929067</v>
      </c>
      <c r="AE212" s="21">
        <f>AE77*AE186-Baseline!AE77*Baseline!AE186</f>
        <v>0.62117522233382783</v>
      </c>
      <c r="AF212" s="21">
        <f>AF77*AF186-Baseline!AF77*Baseline!AF186</f>
        <v>0.61236883777253226</v>
      </c>
      <c r="AG212" s="21">
        <f>AG77*AG186-Baseline!AG77*Baseline!AG186</f>
        <v>0.60368733320025125</v>
      </c>
      <c r="AH212" s="21">
        <f>AH77*AH186-Baseline!AH77*Baseline!AH186</f>
        <v>0.59512893665572353</v>
      </c>
      <c r="AI212" s="21">
        <f>AI77*AI186-Baseline!AI77*Baseline!AI186</f>
        <v>0.58669190135732485</v>
      </c>
      <c r="AJ212" s="21">
        <f>AJ77*AJ186-Baseline!AJ77*Baseline!AJ186</f>
        <v>0.58118214857378003</v>
      </c>
      <c r="AK212" s="21">
        <f>AK77*AK186-Baseline!AK77*Baseline!AK186</f>
        <v>0.57572416734597542</v>
      </c>
      <c r="AL212" s="21">
        <f>AL77*AL186-Baseline!AL77*Baseline!AL186</f>
        <v>0.57031747038759573</v>
      </c>
      <c r="AM212" s="21">
        <f>AM77*AM186-Baseline!AM77*Baseline!AM186</f>
        <v>0.56496157502275501</v>
      </c>
      <c r="AN212" s="21">
        <f>AN77*AN186-Baseline!AN77*Baseline!AN186</f>
        <v>0.55816579201866112</v>
      </c>
      <c r="AO212" s="21">
        <f>AO77*AO186-Baseline!AO77*Baseline!AO186</f>
        <v>0.55124191110103116</v>
      </c>
      <c r="AP212" s="21">
        <f>AP77*AP186-Baseline!AP77*Baseline!AP186</f>
        <v>0.54443206761353036</v>
      </c>
      <c r="AQ212" s="21">
        <f>AQ77*AQ186-Baseline!AQ77*Baseline!AQ186</f>
        <v>0.53773376280704532</v>
      </c>
      <c r="AR212" s="21">
        <f>AR77*AR186-Baseline!AR77*Baseline!AR186</f>
        <v>0.5311445629871363</v>
      </c>
      <c r="AS212" s="21">
        <f>AS77*AS186-Baseline!AS77*Baseline!AS186</f>
        <v>0.52466209769175087</v>
      </c>
      <c r="AT212" s="21">
        <f>AT77*AT186-Baseline!AT77*Baseline!AT186</f>
        <v>0.51828405792137389</v>
      </c>
      <c r="AU212" s="21">
        <f>AU77*AU186-Baseline!AU77*Baseline!AU186</f>
        <v>0.51200819442000256</v>
      </c>
      <c r="AV212" s="21">
        <f>AV77*AV186-Baseline!AV77*Baseline!AV186</f>
        <v>0.50583231600555933</v>
      </c>
      <c r="AW212" s="21">
        <f>AW77*AW186-Baseline!AW77*Baseline!AW186</f>
        <v>0.49975428794823706</v>
      </c>
      <c r="AX212" s="21">
        <f>AX77*AX186-Baseline!AX77*Baseline!AX186</f>
        <v>0.4850113470655133</v>
      </c>
      <c r="AY212" s="21">
        <f>AY77*AY186-Baseline!AY77*Baseline!AY186</f>
        <v>0.46960056683763796</v>
      </c>
      <c r="AZ212" s="21">
        <f>AZ77*AZ186-Baseline!AZ77*Baseline!AZ186</f>
        <v>0.45465070169664301</v>
      </c>
      <c r="BA212" s="21">
        <f>BA77*BA186-Baseline!BA77*Baseline!BA186</f>
        <v>0.44014821372688928</v>
      </c>
      <c r="BB212" s="21">
        <f>BB77*BB186-Baseline!BB77*Baseline!BB186</f>
        <v>0.42609972295387699</v>
      </c>
    </row>
    <row r="213" spans="1:54" outlineLevel="2">
      <c r="A213" s="478"/>
      <c r="B213" s="150" t="s">
        <v>494</v>
      </c>
      <c r="C213" s="19"/>
      <c r="D213" s="135" t="s">
        <v>390</v>
      </c>
      <c r="E213" s="21">
        <f>E193-Baseline!E193</f>
        <v>0</v>
      </c>
      <c r="F213" s="21">
        <f>F193-Baseline!F193</f>
        <v>0.10341324053026479</v>
      </c>
      <c r="G213" s="21">
        <f>G193-Baseline!G193</f>
        <v>0.21573020392380204</v>
      </c>
      <c r="H213" s="21">
        <f>H193-Baseline!H193</f>
        <v>0.32475305257990605</v>
      </c>
      <c r="I213" s="21">
        <f>I193-Baseline!I193</f>
        <v>0.43311633632402291</v>
      </c>
      <c r="J213" s="21">
        <f>J193-Baseline!J193</f>
        <v>0.52887565881482423</v>
      </c>
      <c r="K213" s="21">
        <f>K193-Baseline!K193</f>
        <v>0.52985181662895897</v>
      </c>
      <c r="L213" s="21">
        <f>L193-Baseline!L193</f>
        <v>0.53240422067528037</v>
      </c>
      <c r="M213" s="21">
        <f>M193-Baseline!M193</f>
        <v>0.53479608351195118</v>
      </c>
      <c r="N213" s="21">
        <f>N193-Baseline!N193</f>
        <v>0.53536771305486131</v>
      </c>
      <c r="O213" s="21">
        <f>O193-Baseline!O193</f>
        <v>0.53746632216607448</v>
      </c>
      <c r="P213" s="21">
        <f>P193-Baseline!P193</f>
        <v>0.5394131003824727</v>
      </c>
      <c r="Q213" s="21">
        <f>Q193-Baseline!Q193</f>
        <v>0.54091653270176376</v>
      </c>
      <c r="R213" s="21">
        <f>R193-Baseline!R193</f>
        <v>0.54357334465734297</v>
      </c>
      <c r="S213" s="21">
        <f>S193-Baseline!S193</f>
        <v>0.54419763112919739</v>
      </c>
      <c r="T213" s="21">
        <f>T193-Baseline!T193</f>
        <v>0.54441627979848839</v>
      </c>
      <c r="U213" s="21">
        <f>U193-Baseline!U193</f>
        <v>0.54429970082418766</v>
      </c>
      <c r="V213" s="21">
        <f>V193-Baseline!V193</f>
        <v>0.54557586795732682</v>
      </c>
      <c r="W213" s="21">
        <f>W193-Baseline!W193</f>
        <v>0.5452288937142109</v>
      </c>
      <c r="X213" s="21">
        <f>X193-Baseline!X193</f>
        <v>0.54623876785833669</v>
      </c>
      <c r="Y213" s="21">
        <f>Y193-Baseline!Y193</f>
        <v>0.54567446511054207</v>
      </c>
      <c r="Z213" s="21">
        <f>Z193-Baseline!Z193</f>
        <v>0.54643203059367362</v>
      </c>
      <c r="AA213" s="21">
        <f>AA193-Baseline!AA193</f>
        <v>0.54705846995850926</v>
      </c>
      <c r="AB213" s="21">
        <f>AB193-Baseline!AB193</f>
        <v>0.54755734933502431</v>
      </c>
      <c r="AC213" s="21">
        <f>AC193-Baseline!AC193</f>
        <v>5.4762215599897317</v>
      </c>
      <c r="AD213" s="21">
        <f>AD193-Baseline!AD193</f>
        <v>5.4764604680579865</v>
      </c>
      <c r="AE213" s="21">
        <f>AE193-Baseline!AE193</f>
        <v>5.4768865006255183</v>
      </c>
      <c r="AF213" s="21">
        <f>AF193-Baseline!AF193</f>
        <v>5.475776187004854</v>
      </c>
      <c r="AG213" s="21">
        <f>AG193-Baseline!AG193</f>
        <v>5.4733302103193822</v>
      </c>
      <c r="AH213" s="21">
        <f>AH193-Baseline!AH193</f>
        <v>5.4697812781119097</v>
      </c>
      <c r="AI213" s="21">
        <f>AI193-Baseline!AI193</f>
        <v>5.4654331731613084</v>
      </c>
      <c r="AJ213" s="21">
        <f>AJ193-Baseline!AJ193</f>
        <v>5.4866419298236551</v>
      </c>
      <c r="AK213" s="21">
        <f>AK193-Baseline!AK193</f>
        <v>5.5068863138155564</v>
      </c>
      <c r="AL213" s="21">
        <f>AL193-Baseline!AL193</f>
        <v>5.5262592413328804</v>
      </c>
      <c r="AM213" s="21">
        <f>AM193-Baseline!AM193</f>
        <v>5.5448039728922325</v>
      </c>
      <c r="AN213" s="21">
        <f>AN193-Baseline!AN193</f>
        <v>5.547715251740641</v>
      </c>
      <c r="AO213" s="21">
        <f>AO193-Baseline!AO193</f>
        <v>5.5476323321334604</v>
      </c>
      <c r="AP213" s="21">
        <f>AP193-Baseline!AP193</f>
        <v>5.5469783604898595</v>
      </c>
      <c r="AQ213" s="21">
        <f>AQ193-Baseline!AQ193</f>
        <v>5.5457803889374304</v>
      </c>
      <c r="AR213" s="21">
        <f>AR193-Baseline!AR193</f>
        <v>5.5440532763578005</v>
      </c>
      <c r="AS213" s="21">
        <f>AS193-Baseline!AS193</f>
        <v>5.5418095854578695</v>
      </c>
      <c r="AT213" s="21">
        <f>AT193-Baseline!AT193</f>
        <v>5.5390639901176897</v>
      </c>
      <c r="AU213" s="21">
        <f>AU193-Baseline!AU193</f>
        <v>5.5358328296856527</v>
      </c>
      <c r="AV213" s="21">
        <f>AV193-Baseline!AV193</f>
        <v>5.5321307093979186</v>
      </c>
      <c r="AW213" s="21">
        <f>AW193-Baseline!AW193</f>
        <v>5.5279707849703215</v>
      </c>
      <c r="AX213" s="21">
        <f>AX193-Baseline!AX193</f>
        <v>5.4253686444266336</v>
      </c>
      <c r="AY213" s="21">
        <f>AY193-Baseline!AY193</f>
        <v>5.3115361744504881</v>
      </c>
      <c r="AZ213" s="21">
        <f>AZ193-Baseline!AZ193</f>
        <v>5.1991314827777018</v>
      </c>
      <c r="BA213" s="21">
        <f>BA193-Baseline!BA193</f>
        <v>5.0881704078721981</v>
      </c>
      <c r="BB213" s="21">
        <f>BB193-Baseline!BB193</f>
        <v>4.9788975975599143</v>
      </c>
    </row>
    <row r="214" spans="1:54" outlineLevel="2">
      <c r="A214" s="478"/>
      <c r="B214" s="150" t="s">
        <v>495</v>
      </c>
      <c r="C214" s="19"/>
      <c r="D214" s="135" t="s">
        <v>390</v>
      </c>
      <c r="E214" s="21">
        <f>E194-Baseline!E194</f>
        <v>0</v>
      </c>
      <c r="F214" s="21">
        <f>F194-Baseline!F194</f>
        <v>5.1657929406375924E-2</v>
      </c>
      <c r="G214" s="21">
        <f>G194-Baseline!G194</f>
        <v>0.10789556805080647</v>
      </c>
      <c r="H214" s="21">
        <f>H194-Baseline!H194</f>
        <v>0.16265234568512277</v>
      </c>
      <c r="I214" s="21">
        <f>I194-Baseline!I194</f>
        <v>0.21654669767699142</v>
      </c>
      <c r="J214" s="21">
        <f>J194-Baseline!J194</f>
        <v>0.26403527604764987</v>
      </c>
      <c r="K214" s="21">
        <f>K194-Baseline!K194</f>
        <v>0.26506320134962991</v>
      </c>
      <c r="L214" s="21">
        <f>L194-Baseline!L194</f>
        <v>0.26607657979833554</v>
      </c>
      <c r="M214" s="21">
        <f>M194-Baseline!M194</f>
        <v>0.26707569358481331</v>
      </c>
      <c r="N214" s="21">
        <f>N194-Baseline!N194</f>
        <v>0.26806081940878013</v>
      </c>
      <c r="O214" s="21">
        <f>O194-Baseline!O194</f>
        <v>0.26903222871185273</v>
      </c>
      <c r="P214" s="21">
        <f>P194-Baseline!P194</f>
        <v>0.26999018789711382</v>
      </c>
      <c r="Q214" s="21">
        <f>Q194-Baseline!Q194</f>
        <v>0.27078755402519095</v>
      </c>
      <c r="R214" s="21">
        <f>R194-Baseline!R194</f>
        <v>0.27142893720198114</v>
      </c>
      <c r="S214" s="21">
        <f>S194-Baseline!S194</f>
        <v>0.27185389488572786</v>
      </c>
      <c r="T214" s="21">
        <f>T194-Baseline!T194</f>
        <v>0.27213261625206187</v>
      </c>
      <c r="U214" s="21">
        <f>U194-Baseline!U194</f>
        <v>0.27229853819053451</v>
      </c>
      <c r="V214" s="21">
        <f>V194-Baseline!V194</f>
        <v>0.27246457955519965</v>
      </c>
      <c r="W214" s="21">
        <f>W194-Baseline!W194</f>
        <v>0.27263073974448249</v>
      </c>
      <c r="X214" s="21">
        <f>X194-Baseline!X194</f>
        <v>0.27279701871686601</v>
      </c>
      <c r="Y214" s="21">
        <f>Y194-Baseline!Y194</f>
        <v>0.27296341618536379</v>
      </c>
      <c r="Z214" s="21">
        <f>Z194-Baseline!Z194</f>
        <v>0.27312993186698842</v>
      </c>
      <c r="AA214" s="21">
        <f>AA194-Baseline!AA194</f>
        <v>0.27329656542975211</v>
      </c>
      <c r="AB214" s="21">
        <f>AB194-Baseline!AB194</f>
        <v>0.27346331685406389</v>
      </c>
      <c r="AC214" s="21">
        <f>AC194-Baseline!AC194</f>
        <v>2.7345422642698836</v>
      </c>
      <c r="AD214" s="21">
        <f>AD194-Baseline!AD194</f>
        <v>2.7342285982210868</v>
      </c>
      <c r="AE214" s="21">
        <f>AE194-Baseline!AE194</f>
        <v>2.7335172286632385</v>
      </c>
      <c r="AF214" s="21">
        <f>AF194-Baseline!AF194</f>
        <v>2.7322908130459282</v>
      </c>
      <c r="AG214" s="21">
        <f>AG194-Baseline!AG194</f>
        <v>2.7304920937753003</v>
      </c>
      <c r="AH214" s="21">
        <f>AH194-Baseline!AH194</f>
        <v>2.7281409879567846</v>
      </c>
      <c r="AI214" s="21">
        <f>AI194-Baseline!AI194</f>
        <v>2.7253648489420534</v>
      </c>
      <c r="AJ214" s="21">
        <f>AJ194-Baseline!AJ194</f>
        <v>2.7353372018582043</v>
      </c>
      <c r="AK214" s="21">
        <f>AK194-Baseline!AK194</f>
        <v>2.7448711022378163</v>
      </c>
      <c r="AL214" s="21">
        <f>AL194-Baseline!AL194</f>
        <v>2.7539786480696264</v>
      </c>
      <c r="AM214" s="21">
        <f>AM194-Baseline!AM194</f>
        <v>2.7626759663687217</v>
      </c>
      <c r="AN214" s="21">
        <f>AN194-Baseline!AN194</f>
        <v>2.7635937077139694</v>
      </c>
      <c r="AO214" s="21">
        <f>AO194-Baseline!AO194</f>
        <v>2.7630357164239214</v>
      </c>
      <c r="AP214" s="21">
        <f>AP194-Baseline!AP194</f>
        <v>2.7622077824937108</v>
      </c>
      <c r="AQ214" s="21">
        <f>AQ194-Baseline!AQ194</f>
        <v>2.7611197026237306</v>
      </c>
      <c r="AR214" s="21">
        <f>AR194-Baseline!AR194</f>
        <v>2.7597796296458306</v>
      </c>
      <c r="AS214" s="21">
        <f>AS194-Baseline!AS194</f>
        <v>2.7581944799156268</v>
      </c>
      <c r="AT214" s="21">
        <f>AT194-Baseline!AT194</f>
        <v>2.7563711902611345</v>
      </c>
      <c r="AU214" s="21">
        <f>AU194-Baseline!AU194</f>
        <v>2.7543171891029488</v>
      </c>
      <c r="AV214" s="21">
        <f>AV194-Baseline!AV194</f>
        <v>2.7520394149033542</v>
      </c>
      <c r="AW214" s="21">
        <f>AW194-Baseline!AW194</f>
        <v>2.7495443803789748</v>
      </c>
      <c r="AX214" s="21">
        <f>AX194-Baseline!AX194</f>
        <v>2.6981029986929776</v>
      </c>
      <c r="AY214" s="21">
        <f>AY194-Baseline!AY194</f>
        <v>2.6411017351901691</v>
      </c>
      <c r="AZ214" s="21">
        <f>AZ194-Baseline!AZ194</f>
        <v>2.5848353906820591</v>
      </c>
      <c r="BA214" s="21">
        <f>BA194-Baseline!BA194</f>
        <v>2.529310749361823</v>
      </c>
      <c r="BB214" s="21">
        <f>BB194-Baseline!BB194</f>
        <v>2.4746483519253815</v>
      </c>
    </row>
    <row r="215" spans="1:54" outlineLevel="2">
      <c r="A215" s="478"/>
      <c r="B215" s="150" t="s">
        <v>496</v>
      </c>
      <c r="C215" s="19"/>
      <c r="D215" s="135" t="s">
        <v>390</v>
      </c>
      <c r="E215" s="21">
        <f>E195-Baseline!E195</f>
        <v>0</v>
      </c>
      <c r="F215" s="21">
        <f>F195-Baseline!F195</f>
        <v>0.15497378818296959</v>
      </c>
      <c r="G215" s="21">
        <f>G195-Baseline!G195</f>
        <v>0.32368670415242029</v>
      </c>
      <c r="H215" s="21">
        <f>H195-Baseline!H195</f>
        <v>0.48795703705537008</v>
      </c>
      <c r="I215" s="21">
        <f>I195-Baseline!I195</f>
        <v>0.64964009303097647</v>
      </c>
      <c r="J215" s="21">
        <f>J195-Baseline!J195</f>
        <v>0.79210582796897633</v>
      </c>
      <c r="K215" s="21">
        <f>K195-Baseline!K195</f>
        <v>0.79518960404888794</v>
      </c>
      <c r="L215" s="21">
        <f>L195-Baseline!L195</f>
        <v>0.79822973939500308</v>
      </c>
      <c r="M215" s="21">
        <f>M195-Baseline!M195</f>
        <v>0.8012270805862638</v>
      </c>
      <c r="N215" s="21">
        <f>N195-Baseline!N195</f>
        <v>0.80418245806007249</v>
      </c>
      <c r="O215" s="21">
        <f>O195-Baseline!O195</f>
        <v>0.80709668613556218</v>
      </c>
      <c r="P215" s="21">
        <f>P195-Baseline!P195</f>
        <v>0.80997056385381683</v>
      </c>
      <c r="Q215" s="21">
        <f>Q195-Baseline!Q195</f>
        <v>0.81236266207557151</v>
      </c>
      <c r="R215" s="21">
        <f>R195-Baseline!R195</f>
        <v>0.81428681160594074</v>
      </c>
      <c r="S215" s="21">
        <f>S195-Baseline!S195</f>
        <v>0.8155616845008069</v>
      </c>
      <c r="T215" s="21">
        <f>T195-Baseline!T195</f>
        <v>0.81639784860196229</v>
      </c>
      <c r="U215" s="21">
        <f>U195-Baseline!U195</f>
        <v>0.81689561472364325</v>
      </c>
      <c r="V215" s="21">
        <f>V195-Baseline!V195</f>
        <v>0.81739373851571528</v>
      </c>
      <c r="W215" s="21">
        <f>W195-Baseline!W195</f>
        <v>0.81789221923344968</v>
      </c>
      <c r="X215" s="21">
        <f>X195-Baseline!X195</f>
        <v>0.81839105615059715</v>
      </c>
      <c r="Y215" s="21">
        <f>Y195-Baseline!Y195</f>
        <v>0.81889024855609271</v>
      </c>
      <c r="Z215" s="21">
        <f>Z195-Baseline!Z195</f>
        <v>0.81938979545940605</v>
      </c>
      <c r="AA215" s="21">
        <f>AA195-Baseline!AA195</f>
        <v>0.81988969642881138</v>
      </c>
      <c r="AB215" s="21">
        <f>AB195-Baseline!AB195</f>
        <v>0.82038995056219477</v>
      </c>
      <c r="AC215" s="21">
        <f>AC195-Baseline!AC195</f>
        <v>8.2036267928871638</v>
      </c>
      <c r="AD215" s="21">
        <f>AD195-Baseline!AD195</f>
        <v>8.2026857948269765</v>
      </c>
      <c r="AE215" s="21">
        <f>AE195-Baseline!AE195</f>
        <v>8.2005516862559347</v>
      </c>
      <c r="AF215" s="21">
        <f>AF195-Baseline!AF195</f>
        <v>8.1968724395277519</v>
      </c>
      <c r="AG215" s="21">
        <f>AG195-Baseline!AG195</f>
        <v>8.1914762816067963</v>
      </c>
      <c r="AH215" s="21">
        <f>AH195-Baseline!AH195</f>
        <v>8.1844229642160258</v>
      </c>
      <c r="AI215" s="21">
        <f>AI195-Baseline!AI195</f>
        <v>8.1760945472192788</v>
      </c>
      <c r="AJ215" s="21">
        <f>AJ195-Baseline!AJ195</f>
        <v>8.2060116060028179</v>
      </c>
      <c r="AK215" s="21">
        <f>AK195-Baseline!AK195</f>
        <v>8.2346133071665264</v>
      </c>
      <c r="AL215" s="21">
        <f>AL195-Baseline!AL195</f>
        <v>8.2619359446846659</v>
      </c>
      <c r="AM215" s="21">
        <f>AM195-Baseline!AM195</f>
        <v>8.2880278996182852</v>
      </c>
      <c r="AN215" s="21">
        <f>AN195-Baseline!AN195</f>
        <v>8.2907811236825353</v>
      </c>
      <c r="AO215" s="21">
        <f>AO195-Baseline!AO195</f>
        <v>8.2891071498379461</v>
      </c>
      <c r="AP215" s="21">
        <f>AP195-Baseline!AP195</f>
        <v>8.2866233480724816</v>
      </c>
      <c r="AQ215" s="21">
        <f>AQ195-Baseline!AQ195</f>
        <v>8.2833591084880851</v>
      </c>
      <c r="AR215" s="21">
        <f>AR195-Baseline!AR195</f>
        <v>8.2793388895796625</v>
      </c>
      <c r="AS215" s="21">
        <f>AS195-Baseline!AS195</f>
        <v>8.2745834404128118</v>
      </c>
      <c r="AT215" s="21">
        <f>AT195-Baseline!AT195</f>
        <v>8.2691135714724595</v>
      </c>
      <c r="AU215" s="21">
        <f>AU195-Baseline!AU195</f>
        <v>8.2629515680206396</v>
      </c>
      <c r="AV215" s="21">
        <f>AV195-Baseline!AV195</f>
        <v>8.2561182454440143</v>
      </c>
      <c r="AW215" s="21">
        <f>AW195-Baseline!AW195</f>
        <v>8.2486331418923839</v>
      </c>
      <c r="AX215" s="21">
        <f>AX195-Baseline!AX195</f>
        <v>8.0943089968414483</v>
      </c>
      <c r="AY215" s="21">
        <f>AY195-Baseline!AY195</f>
        <v>7.9233052063372753</v>
      </c>
      <c r="AZ215" s="21">
        <f>AZ195-Baseline!AZ195</f>
        <v>7.7545061728160931</v>
      </c>
      <c r="BA215" s="21">
        <f>BA195-Baseline!BA195</f>
        <v>7.5879322488574985</v>
      </c>
      <c r="BB215" s="21">
        <f>BB195-Baseline!BB195</f>
        <v>7.4239450565493854</v>
      </c>
    </row>
    <row r="216" spans="1:54" outlineLevel="2">
      <c r="A216" s="478"/>
      <c r="B216" s="150" t="s">
        <v>289</v>
      </c>
      <c r="C216" s="19"/>
      <c r="D216" s="135" t="s">
        <v>390</v>
      </c>
      <c r="E216" s="21">
        <f>E196-Baseline!E196</f>
        <v>0</v>
      </c>
      <c r="F216" s="21">
        <f>F196-Baseline!F196</f>
        <v>1.248285750287037E-2</v>
      </c>
      <c r="G216" s="21">
        <f>G196-Baseline!G196</f>
        <v>2.4595152848341684E-2</v>
      </c>
      <c r="H216" s="21">
        <f>H196-Baseline!H196</f>
        <v>3.4879742974760264E-2</v>
      </c>
      <c r="I216" s="21">
        <f>I196-Baseline!I196</f>
        <v>4.5145807235857927E-2</v>
      </c>
      <c r="J216" s="21">
        <f>J196-Baseline!J196</f>
        <v>5.6869151593366585E-2</v>
      </c>
      <c r="K216" s="21">
        <f>K196-Baseline!K196</f>
        <v>5.7274978236997232E-2</v>
      </c>
      <c r="L216" s="21">
        <f>L196-Baseline!L196</f>
        <v>5.7681351284788906E-2</v>
      </c>
      <c r="M216" s="21">
        <f>M196-Baseline!M196</f>
        <v>5.8088297022175439E-2</v>
      </c>
      <c r="N216" s="21">
        <f>N196-Baseline!N196</f>
        <v>5.8495841526557291E-2</v>
      </c>
      <c r="O216" s="21">
        <f>O196-Baseline!O196</f>
        <v>5.8904010671321005E-2</v>
      </c>
      <c r="P216" s="21">
        <f>P196-Baseline!P196</f>
        <v>5.9312830129804262E-2</v>
      </c>
      <c r="Q216" s="21">
        <f>Q196-Baseline!Q196</f>
        <v>5.9685592803162324E-2</v>
      </c>
      <c r="R216" s="21">
        <f>R196-Baseline!R196</f>
        <v>6.0029114316112908E-2</v>
      </c>
      <c r="S216" s="21">
        <f>S196-Baseline!S196</f>
        <v>6.0345396614516211E-2</v>
      </c>
      <c r="T216" s="21">
        <f>T196-Baseline!T196</f>
        <v>6.0635913457990576E-2</v>
      </c>
      <c r="U216" s="21">
        <f>U196-Baseline!U196</f>
        <v>6.0906374300773169E-2</v>
      </c>
      <c r="V216" s="21">
        <f>V196-Baseline!V196</f>
        <v>6.1178963542493525E-2</v>
      </c>
      <c r="W216" s="21">
        <f>W196-Baseline!W196</f>
        <v>6.1453681891973977E-2</v>
      </c>
      <c r="X216" s="21">
        <f>X196-Baseline!X196</f>
        <v>6.1730530216442148E-2</v>
      </c>
      <c r="Y216" s="21">
        <f>Y196-Baseline!Y196</f>
        <v>6.200950954008122E-2</v>
      </c>
      <c r="Z216" s="21">
        <f>Z196-Baseline!Z196</f>
        <v>6.229062104259242E-2</v>
      </c>
      <c r="AA216" s="21">
        <f>AA196-Baseline!AA196</f>
        <v>6.257386605780324E-2</v>
      </c>
      <c r="AB216" s="21">
        <f>AB196-Baseline!AB196</f>
        <v>6.2859246072284103E-2</v>
      </c>
      <c r="AC216" s="21">
        <f>AC196-Baseline!AC196</f>
        <v>0.10740404116488711</v>
      </c>
      <c r="AD216" s="21">
        <f>AD196-Baseline!AD196</f>
        <v>0.10754884154923983</v>
      </c>
      <c r="AE216" s="21">
        <f>AE196-Baseline!AE196</f>
        <v>0.10770059667735543</v>
      </c>
      <c r="AF216" s="21">
        <f>AF196-Baseline!AF196</f>
        <v>0.10785925152391584</v>
      </c>
      <c r="AG216" s="21">
        <f>AG196-Baseline!AG196</f>
        <v>0.10802475212753126</v>
      </c>
      <c r="AH216" s="21">
        <f>AH196-Baseline!AH196</f>
        <v>0.1081970455763368</v>
      </c>
      <c r="AI216" s="21">
        <f>AI196-Baseline!AI196</f>
        <v>0.10837607999380161</v>
      </c>
      <c r="AJ216" s="21">
        <f>AJ196-Baseline!AJ196</f>
        <v>0.10879117705569841</v>
      </c>
      <c r="AK216" s="21">
        <f>AK196-Baseline!AK196</f>
        <v>0.10921421273505039</v>
      </c>
      <c r="AL216" s="21">
        <f>AL196-Baseline!AL196</f>
        <v>0.10964518365002096</v>
      </c>
      <c r="AM216" s="21">
        <f>AM196-Baseline!AM196</f>
        <v>0.11008408718009854</v>
      </c>
      <c r="AN216" s="21">
        <f>AN196-Baseline!AN196</f>
        <v>0.11037384442245934</v>
      </c>
      <c r="AO216" s="21">
        <f>AO196-Baseline!AO196</f>
        <v>0.11064714091419381</v>
      </c>
      <c r="AP216" s="21">
        <f>AP196-Baseline!AP196</f>
        <v>0.11092931774647319</v>
      </c>
      <c r="AQ216" s="21">
        <f>AQ196-Baseline!AQ196</f>
        <v>0.1112203532481475</v>
      </c>
      <c r="AR216" s="21">
        <f>AR196-Baseline!AR196</f>
        <v>0.11152022669491002</v>
      </c>
      <c r="AS216" s="21">
        <f>AS196-Baseline!AS196</f>
        <v>0.11182891830222763</v>
      </c>
      <c r="AT216" s="21">
        <f>AT196-Baseline!AT196</f>
        <v>0.11214640921839947</v>
      </c>
      <c r="AU216" s="21">
        <f>AU196-Baseline!AU196</f>
        <v>0.11247268151773659</v>
      </c>
      <c r="AV216" s="21">
        <f>AV196-Baseline!AV196</f>
        <v>0.11280771819387692</v>
      </c>
      <c r="AW216" s="21">
        <f>AW196-Baseline!AW196</f>
        <v>0.11315150315320466</v>
      </c>
      <c r="AX216" s="21">
        <f>AX196-Baseline!AX196</f>
        <v>0.11233905438755598</v>
      </c>
      <c r="AY216" s="21">
        <f>AY196-Baseline!AY196</f>
        <v>0.11139290978943395</v>
      </c>
      <c r="AZ216" s="21">
        <f>AZ196-Baseline!AZ196</f>
        <v>0.11046231941200313</v>
      </c>
      <c r="BA216" s="21">
        <f>BA196-Baseline!BA196</f>
        <v>0.10954711188367372</v>
      </c>
      <c r="BB216" s="21">
        <f>BB196-Baseline!BB196</f>
        <v>0.10863946009957659</v>
      </c>
    </row>
    <row r="217" spans="1:54" outlineLevel="2">
      <c r="A217" s="478"/>
      <c r="B217" s="150" t="s">
        <v>292</v>
      </c>
      <c r="C217" s="19"/>
      <c r="D217" s="135"/>
      <c r="E217" s="21">
        <f>E197-Baseline!E197</f>
        <v>0</v>
      </c>
      <c r="F217" s="21">
        <f>F197-Baseline!F197</f>
        <v>5.2304806937772064E-2</v>
      </c>
      <c r="G217" s="21">
        <f>G197-Baseline!G197</f>
        <v>0.10340700075195386</v>
      </c>
      <c r="H217" s="21">
        <f>H197-Baseline!H197</f>
        <v>0.14741254784101532</v>
      </c>
      <c r="I217" s="21">
        <f>I197-Baseline!I197</f>
        <v>0.18946010284856651</v>
      </c>
      <c r="J217" s="21">
        <f>J197-Baseline!J197</f>
        <v>0.23129126768792707</v>
      </c>
      <c r="K217" s="21">
        <f>K197-Baseline!K197</f>
        <v>0.22836606846885621</v>
      </c>
      <c r="L217" s="21">
        <f>L197-Baseline!L197</f>
        <v>0.22547038798801333</v>
      </c>
      <c r="M217" s="21">
        <f>M197-Baseline!M197</f>
        <v>0.22260421174125344</v>
      </c>
      <c r="N217" s="21">
        <f>N197-Baseline!N197</f>
        <v>0.21976751177141418</v>
      </c>
      <c r="O217" s="21">
        <f>O197-Baseline!O197</f>
        <v>0.21696024732087693</v>
      </c>
      <c r="P217" s="21">
        <f>P197-Baseline!P197</f>
        <v>0.21418236545928915</v>
      </c>
      <c r="Q217" s="21">
        <f>Q197-Baseline!Q197</f>
        <v>0.2113325281259284</v>
      </c>
      <c r="R217" s="21">
        <f>R197-Baseline!R197</f>
        <v>0.20843109204977672</v>
      </c>
      <c r="S217" s="21">
        <f>S197-Baseline!S197</f>
        <v>0.20548677991327269</v>
      </c>
      <c r="T217" s="21">
        <f>T197-Baseline!T197</f>
        <v>0.20250789382324275</v>
      </c>
      <c r="U217" s="21">
        <f>U197-Baseline!U197</f>
        <v>0.1995140202630834</v>
      </c>
      <c r="V217" s="21">
        <f>V197-Baseline!V197</f>
        <v>0.19656675778192589</v>
      </c>
      <c r="W217" s="21">
        <f>W197-Baseline!W197</f>
        <v>0.19366530451846176</v>
      </c>
      <c r="X217" s="21">
        <f>X197-Baseline!X197</f>
        <v>0.19080887475143626</v>
      </c>
      <c r="Y217" s="21">
        <f>Y197-Baseline!Y197</f>
        <v>0.18799669850942502</v>
      </c>
      <c r="Z217" s="21">
        <f>Z197-Baseline!Z197</f>
        <v>0.18522802119162529</v>
      </c>
      <c r="AA217" s="21">
        <f>AA197-Baseline!AA197</f>
        <v>0.18250210319924731</v>
      </c>
      <c r="AB217" s="21">
        <f>AB197-Baseline!AB197</f>
        <v>0.17981821957727284</v>
      </c>
      <c r="AC217" s="21">
        <f>AC197-Baseline!AC197</f>
        <v>0.86663043513763682</v>
      </c>
      <c r="AD217" s="21">
        <f>AD197-Baseline!AD197</f>
        <v>0.85361585384627858</v>
      </c>
      <c r="AE217" s="21">
        <f>AE197-Baseline!AE197</f>
        <v>0.84081045417520528</v>
      </c>
      <c r="AF217" s="21">
        <f>AF197-Baseline!AF197</f>
        <v>0.82821043555948748</v>
      </c>
      <c r="AG217" s="21">
        <f>AG197-Baseline!AG197</f>
        <v>0.81581207956011603</v>
      </c>
      <c r="AH217" s="21">
        <f>AH197-Baseline!AH197</f>
        <v>0.80361174774444066</v>
      </c>
      <c r="AI217" s="21">
        <f>AI197-Baseline!AI197</f>
        <v>0.79160516757859689</v>
      </c>
      <c r="AJ217" s="21">
        <f>AJ197-Baseline!AJ197</f>
        <v>0.78357428857814071</v>
      </c>
      <c r="AK217" s="21">
        <f>AK197-Baseline!AK197</f>
        <v>0.775636246791926</v>
      </c>
      <c r="AL217" s="21">
        <f>AL197-Baseline!AL197</f>
        <v>0.76778966271626814</v>
      </c>
      <c r="AM217" s="21">
        <f>AM197-Baseline!AM197</f>
        <v>0.76003318459183156</v>
      </c>
      <c r="AN217" s="21">
        <f>AN197-Baseline!AN197</f>
        <v>0.75065826055719853</v>
      </c>
      <c r="AO217" s="21">
        <f>AO197-Baseline!AO197</f>
        <v>0.74116695750033124</v>
      </c>
      <c r="AP217" s="21">
        <f>AP197-Baseline!AP197</f>
        <v>0.73183593720569728</v>
      </c>
      <c r="AQ217" s="21">
        <f>AQ197-Baseline!AQ197</f>
        <v>0.72266162187176253</v>
      </c>
      <c r="AR217" s="21">
        <f>AR197-Baseline!AR197</f>
        <v>0.7136405276651292</v>
      </c>
      <c r="AS217" s="21">
        <f>AS197-Baseline!AS197</f>
        <v>0.70476926207975144</v>
      </c>
      <c r="AT217" s="21">
        <f>AT197-Baseline!AT197</f>
        <v>0.69604452137214246</v>
      </c>
      <c r="AU217" s="21">
        <f>AU197-Baseline!AU197</f>
        <v>0.68746308807040002</v>
      </c>
      <c r="AV217" s="21">
        <f>AV197-Baseline!AV197</f>
        <v>0.6790218285548848</v>
      </c>
      <c r="AW217" s="21">
        <f>AW197-Baseline!AW197</f>
        <v>0.67071769070851683</v>
      </c>
      <c r="AX217" s="21">
        <f>AX197-Baseline!AX197</f>
        <v>0.65242569533408368</v>
      </c>
      <c r="AY217" s="21">
        <f>AY197-Baseline!AY197</f>
        <v>0.63338502702517552</v>
      </c>
      <c r="AZ217" s="21">
        <f>AZ197-Baseline!AZ197</f>
        <v>0.61489929785689501</v>
      </c>
      <c r="BA217" s="21">
        <f>BA197-Baseline!BA197</f>
        <v>0.59695234120555085</v>
      </c>
      <c r="BB217" s="21">
        <f>BB197-Baseline!BB197</f>
        <v>0.57952927751251604</v>
      </c>
    </row>
    <row r="218" spans="1:54" outlineLevel="2">
      <c r="A218" s="479"/>
      <c r="B218" s="150" t="s">
        <v>477</v>
      </c>
      <c r="C218" s="19"/>
      <c r="D218" s="135" t="s">
        <v>390</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7" t="s">
        <v>497</v>
      </c>
      <c r="B220" s="150" t="s">
        <v>498</v>
      </c>
      <c r="C220" s="19"/>
      <c r="D220" s="135" t="s">
        <v>390</v>
      </c>
      <c r="E220" s="21">
        <f>E200-Baseline!E200</f>
        <v>-0.32798446112393975</v>
      </c>
      <c r="F220" s="21">
        <f>F200-Baseline!F200</f>
        <v>-0.15083281788668579</v>
      </c>
      <c r="G220" s="21">
        <f>G200-Baseline!G200</f>
        <v>-0.35136516808626084</v>
      </c>
      <c r="H220" s="21">
        <f>H200-Baseline!H200</f>
        <v>-0.18736974662299133</v>
      </c>
      <c r="I220" s="21">
        <f>I200-Baseline!I200</f>
        <v>0.25038960482007688</v>
      </c>
      <c r="J220" s="21">
        <f>J200-Baseline!J200</f>
        <v>0.7725916960884387</v>
      </c>
      <c r="K220" s="21">
        <f>K200-Baseline!K200</f>
        <v>0.78246737176938197</v>
      </c>
      <c r="L220" s="21">
        <f>L200-Baseline!L200</f>
        <v>0.79308943615761152</v>
      </c>
      <c r="M220" s="21">
        <f>M200-Baseline!M200</f>
        <v>0.80277161308675637</v>
      </c>
      <c r="N220" s="21">
        <f>N200-Baseline!N200</f>
        <v>0.80990208331181357</v>
      </c>
      <c r="O220" s="21">
        <f>O200-Baseline!O200</f>
        <v>0.81787342118739481</v>
      </c>
      <c r="P220" s="21">
        <f>P200-Baseline!P200</f>
        <v>0.82504978768451842</v>
      </c>
      <c r="Q220" s="21">
        <f>Q200-Baseline!Q200</f>
        <v>0.83100118200497519</v>
      </c>
      <c r="R220" s="21">
        <f>R200-Baseline!R200</f>
        <v>0.83739313644788993</v>
      </c>
      <c r="S220" s="21">
        <f>S200-Baseline!S200</f>
        <v>0.84108888151451211</v>
      </c>
      <c r="T220" s="21">
        <f>T200-Baseline!T200</f>
        <v>0.84376372956072032</v>
      </c>
      <c r="U220" s="21">
        <f>U200-Baseline!U200</f>
        <v>0.84555635762615289</v>
      </c>
      <c r="V220" s="21">
        <f>V200-Baseline!V200</f>
        <v>0.84833977704289509</v>
      </c>
      <c r="W220" s="21">
        <f>W200-Baseline!W200</f>
        <v>0.84912627955204734</v>
      </c>
      <c r="X220" s="21">
        <f>X200-Baseline!X200</f>
        <v>0.85092246962416596</v>
      </c>
      <c r="Y220" s="21">
        <f>Y200-Baseline!Y200</f>
        <v>0.85082245026813297</v>
      </c>
      <c r="Z220" s="21">
        <f>Z200-Baseline!Z200</f>
        <v>0.85174598292378789</v>
      </c>
      <c r="AA220" s="21">
        <f>AA200-Baseline!AA200</f>
        <v>0.85226244854796818</v>
      </c>
      <c r="AB220" s="21">
        <f>AB200-Baseline!AB200</f>
        <v>0.85239651519416526</v>
      </c>
      <c r="AC220" s="21">
        <f>AC200-Baseline!AC200</f>
        <v>7.0894258836498096</v>
      </c>
      <c r="AD220" s="21">
        <f>AD200-Baseline!AD200</f>
        <v>7.0677334478428122</v>
      </c>
      <c r="AE220" s="21">
        <f>AE200-Baseline!AE200</f>
        <v>7.046572773811917</v>
      </c>
      <c r="AF220" s="21">
        <f>AF200-Baseline!AF200</f>
        <v>7.0242147118607932</v>
      </c>
      <c r="AG220" s="21">
        <f>AG200-Baseline!AG200</f>
        <v>7.0008543752072825</v>
      </c>
      <c r="AH220" s="21">
        <f>AH200-Baseline!AH200</f>
        <v>6.9767190080884234</v>
      </c>
      <c r="AI220" s="21">
        <f>AI200-Baseline!AI200</f>
        <v>6.9521063220910406</v>
      </c>
      <c r="AJ220" s="21">
        <f>AJ200-Baseline!AJ200</f>
        <v>6.960189544031266</v>
      </c>
      <c r="AK220" s="21">
        <f>AK200-Baseline!AK200</f>
        <v>6.9674609406884827</v>
      </c>
      <c r="AL220" s="21">
        <f>AL200-Baseline!AL200</f>
        <v>6.9740115580867581</v>
      </c>
      <c r="AM220" s="21">
        <f>AM200-Baseline!AM200</f>
        <v>6.9798828196869067</v>
      </c>
      <c r="AN220" s="21">
        <f>AN200-Baseline!AN200</f>
        <v>6.9669131487389677</v>
      </c>
      <c r="AO220" s="21">
        <f>AO200-Baseline!AO200</f>
        <v>6.9506883416490268</v>
      </c>
      <c r="AP220" s="21">
        <f>AP200-Baseline!AP200</f>
        <v>6.9341756830555568</v>
      </c>
      <c r="AQ220" s="21">
        <f>AQ200-Baseline!AQ200</f>
        <v>6.9173961268644035</v>
      </c>
      <c r="AR220" s="21">
        <f>AR200-Baseline!AR200</f>
        <v>6.9003585937049934</v>
      </c>
      <c r="AS220" s="21">
        <f>AS200-Baseline!AS200</f>
        <v>6.8830698635316026</v>
      </c>
      <c r="AT220" s="21">
        <f>AT200-Baseline!AT200</f>
        <v>6.8655389786296013</v>
      </c>
      <c r="AU220" s="21">
        <f>AU200-Baseline!AU200</f>
        <v>6.8477767936938108</v>
      </c>
      <c r="AV220" s="21">
        <f>AV200-Baseline!AV200</f>
        <v>6.829792572152229</v>
      </c>
      <c r="AW220" s="21">
        <f>AW200-Baseline!AW200</f>
        <v>6.8115942667802756</v>
      </c>
      <c r="AX220" s="21">
        <f>AX200-Baseline!AX200</f>
        <v>6.6751447412137992</v>
      </c>
      <c r="AY220" s="21">
        <f>AY200-Baseline!AY200</f>
        <v>6.5259146781027368</v>
      </c>
      <c r="AZ220" s="21">
        <f>AZ200-Baseline!AZ200</f>
        <v>6.379143801743254</v>
      </c>
      <c r="BA220" s="21">
        <f>BA200-Baseline!BA200</f>
        <v>6.234818074688306</v>
      </c>
      <c r="BB220" s="21">
        <f>BB200-Baseline!BB200</f>
        <v>6.0931660581258882</v>
      </c>
    </row>
    <row r="221" spans="1:54" outlineLevel="2">
      <c r="A221" s="478"/>
      <c r="B221" s="150" t="s">
        <v>499</v>
      </c>
      <c r="C221" s="19"/>
      <c r="D221" s="135" t="s">
        <v>390</v>
      </c>
      <c r="E221" s="21">
        <f>E201-Baseline!E201</f>
        <v>-0.32798446112393975</v>
      </c>
      <c r="F221" s="21">
        <f>F201-Baseline!F201</f>
        <v>-0.2025881290105751</v>
      </c>
      <c r="G221" s="21">
        <f>G201-Baseline!G201</f>
        <v>-0.45919980395925819</v>
      </c>
      <c r="H221" s="21">
        <f>H201-Baseline!H201</f>
        <v>-0.34947045351777462</v>
      </c>
      <c r="I221" s="21">
        <f>I201-Baseline!I201</f>
        <v>3.3819966173046723E-2</v>
      </c>
      <c r="J221" s="21">
        <f>J201-Baseline!J201</f>
        <v>0.50775131332126655</v>
      </c>
      <c r="K221" s="21">
        <f>K201-Baseline!K201</f>
        <v>0.51767875649005113</v>
      </c>
      <c r="L221" s="21">
        <f>L201-Baseline!L201</f>
        <v>0.52676179528066847</v>
      </c>
      <c r="M221" s="21">
        <f>M201-Baseline!M201</f>
        <v>0.53505122315961984</v>
      </c>
      <c r="N221" s="21">
        <f>N201-Baseline!N201</f>
        <v>0.54259518966573239</v>
      </c>
      <c r="O221" s="21">
        <f>O201-Baseline!O201</f>
        <v>0.54943932773317172</v>
      </c>
      <c r="P221" s="21">
        <f>P201-Baseline!P201</f>
        <v>0.55562687519916132</v>
      </c>
      <c r="Q221" s="21">
        <f>Q201-Baseline!Q201</f>
        <v>0.56087220332840282</v>
      </c>
      <c r="R221" s="21">
        <f>R201-Baseline!R201</f>
        <v>0.56524872899252543</v>
      </c>
      <c r="S221" s="21">
        <f>S201-Baseline!S201</f>
        <v>0.56874514527104125</v>
      </c>
      <c r="T221" s="21">
        <f>T201-Baseline!T201</f>
        <v>0.57148006601429202</v>
      </c>
      <c r="U221" s="21">
        <f>U201-Baseline!U201</f>
        <v>0.5735551949924993</v>
      </c>
      <c r="V221" s="21">
        <f>V201-Baseline!V201</f>
        <v>0.57522848864076614</v>
      </c>
      <c r="W221" s="21">
        <f>W201-Baseline!W201</f>
        <v>0.57652812558231936</v>
      </c>
      <c r="X221" s="21">
        <f>X201-Baseline!X201</f>
        <v>0.57748072048269528</v>
      </c>
      <c r="Y221" s="21">
        <f>Y201-Baseline!Y201</f>
        <v>0.57811140134295691</v>
      </c>
      <c r="Z221" s="21">
        <f>Z201-Baseline!Z201</f>
        <v>0.57844388419710135</v>
      </c>
      <c r="AA221" s="21">
        <f>AA201-Baseline!AA201</f>
        <v>0.57850054401921192</v>
      </c>
      <c r="AB221" s="21">
        <f>AB201-Baseline!AB201</f>
        <v>0.57830248271320439</v>
      </c>
      <c r="AC221" s="21">
        <f>AC201-Baseline!AC201</f>
        <v>4.3477465879299331</v>
      </c>
      <c r="AD221" s="21">
        <f>AD201-Baseline!AD201</f>
        <v>4.3255015780058983</v>
      </c>
      <c r="AE221" s="21">
        <f>AE201-Baseline!AE201</f>
        <v>4.3032035018496231</v>
      </c>
      <c r="AF221" s="21">
        <f>AF201-Baseline!AF201</f>
        <v>4.2807293379018674</v>
      </c>
      <c r="AG221" s="21">
        <f>AG201-Baseline!AG201</f>
        <v>4.2580162586632042</v>
      </c>
      <c r="AH221" s="21">
        <f>AH201-Baseline!AH201</f>
        <v>4.2350787179332769</v>
      </c>
      <c r="AI221" s="21">
        <f>AI201-Baseline!AI201</f>
        <v>4.2120379978717679</v>
      </c>
      <c r="AJ221" s="21">
        <f>AJ201-Baseline!AJ201</f>
        <v>4.2088848160658259</v>
      </c>
      <c r="AK221" s="21">
        <f>AK201-Baseline!AK201</f>
        <v>4.2054457291107781</v>
      </c>
      <c r="AL221" s="21">
        <f>AL201-Baseline!AL201</f>
        <v>4.2017309648235113</v>
      </c>
      <c r="AM221" s="21">
        <f>AM201-Baseline!AM201</f>
        <v>4.1977548131634066</v>
      </c>
      <c r="AN221" s="21">
        <f>AN201-Baseline!AN201</f>
        <v>4.1827916047122926</v>
      </c>
      <c r="AO221" s="21">
        <f>AO201-Baseline!AO201</f>
        <v>4.1660917259394878</v>
      </c>
      <c r="AP221" s="21">
        <f>AP201-Baseline!AP201</f>
        <v>4.1494051050594081</v>
      </c>
      <c r="AQ221" s="21">
        <f>AQ201-Baseline!AQ201</f>
        <v>4.1327354405506824</v>
      </c>
      <c r="AR221" s="21">
        <f>AR201-Baseline!AR201</f>
        <v>4.1160849469930056</v>
      </c>
      <c r="AS221" s="21">
        <f>AS201-Baseline!AS201</f>
        <v>4.0994547579893634</v>
      </c>
      <c r="AT221" s="21">
        <f>AT201-Baseline!AT201</f>
        <v>4.0828461787730532</v>
      </c>
      <c r="AU221" s="21">
        <f>AU201-Baseline!AU201</f>
        <v>4.0662611531110855</v>
      </c>
      <c r="AV221" s="21">
        <f>AV201-Baseline!AV201</f>
        <v>4.0497012776576824</v>
      </c>
      <c r="AW221" s="21">
        <f>AW201-Baseline!AW201</f>
        <v>4.0331678621889395</v>
      </c>
      <c r="AX221" s="21">
        <f>AX201-Baseline!AX201</f>
        <v>3.9478790954801255</v>
      </c>
      <c r="AY221" s="21">
        <f>AY201-Baseline!AY201</f>
        <v>3.8554802388424108</v>
      </c>
      <c r="AZ221" s="21">
        <f>AZ201-Baseline!AZ201</f>
        <v>3.7648477096476043</v>
      </c>
      <c r="BA221" s="21">
        <f>BA201-Baseline!BA201</f>
        <v>3.6759584161779344</v>
      </c>
      <c r="BB221" s="21">
        <f>BB201-Baseline!BB201</f>
        <v>3.5889168124913482</v>
      </c>
    </row>
    <row r="222" spans="1:54" outlineLevel="2">
      <c r="A222" s="479"/>
      <c r="B222" s="150" t="s">
        <v>500</v>
      </c>
      <c r="C222" s="19"/>
      <c r="D222" s="135" t="s">
        <v>390</v>
      </c>
      <c r="E222" s="21">
        <f>E202-Baseline!E202</f>
        <v>-0.3279844611239433</v>
      </c>
      <c r="F222" s="21">
        <f>F202-Baseline!F202</f>
        <v>-9.9272270233981885E-2</v>
      </c>
      <c r="G222" s="21">
        <f>G202-Baseline!G202</f>
        <v>-0.24340866785764348</v>
      </c>
      <c r="H222" s="21">
        <f>H202-Baseline!H202</f>
        <v>-2.4165762147525527E-2</v>
      </c>
      <c r="I222" s="21">
        <f>I202-Baseline!I202</f>
        <v>0.46691336152703045</v>
      </c>
      <c r="J222" s="21">
        <f>J202-Baseline!J202</f>
        <v>1.0358218652425926</v>
      </c>
      <c r="K222" s="21">
        <f>K202-Baseline!K202</f>
        <v>1.0478051591893092</v>
      </c>
      <c r="L222" s="21">
        <f>L202-Baseline!L202</f>
        <v>1.0589149548773378</v>
      </c>
      <c r="M222" s="21">
        <f>M202-Baseline!M202</f>
        <v>1.0692026101610708</v>
      </c>
      <c r="N222" s="21">
        <f>N202-Baseline!N202</f>
        <v>1.0787168283170239</v>
      </c>
      <c r="O222" s="21">
        <f>O202-Baseline!O202</f>
        <v>1.0875037851568834</v>
      </c>
      <c r="P222" s="21">
        <f>P202-Baseline!P202</f>
        <v>1.0956072511558617</v>
      </c>
      <c r="Q222" s="21">
        <f>Q202-Baseline!Q202</f>
        <v>1.1024473113787838</v>
      </c>
      <c r="R222" s="21">
        <f>R202-Baseline!R202</f>
        <v>1.1081066033964859</v>
      </c>
      <c r="S222" s="21">
        <f>S202-Baseline!S202</f>
        <v>1.1124529348861216</v>
      </c>
      <c r="T222" s="21">
        <f>T202-Baseline!T202</f>
        <v>1.1157452983641925</v>
      </c>
      <c r="U222" s="21">
        <f>U202-Baseline!U202</f>
        <v>1.1181522715256094</v>
      </c>
      <c r="V222" s="21">
        <f>V202-Baseline!V202</f>
        <v>1.1201576476012853</v>
      </c>
      <c r="W222" s="21">
        <f>W202-Baseline!W202</f>
        <v>1.121789605071287</v>
      </c>
      <c r="X222" s="21">
        <f>X202-Baseline!X202</f>
        <v>1.1230747579164291</v>
      </c>
      <c r="Y222" s="21">
        <f>Y202-Baseline!Y202</f>
        <v>1.1240382337136836</v>
      </c>
      <c r="Z222" s="21">
        <f>Z202-Baseline!Z202</f>
        <v>1.1247037477895194</v>
      </c>
      <c r="AA222" s="21">
        <f>AA202-Baseline!AA202</f>
        <v>1.1250936750182703</v>
      </c>
      <c r="AB222" s="21">
        <f>AB202-Baseline!AB202</f>
        <v>1.1252291164213339</v>
      </c>
      <c r="AC222" s="21">
        <f>AC202-Baseline!AC202</f>
        <v>9.8168311165472346</v>
      </c>
      <c r="AD222" s="21">
        <f>AD202-Baseline!AD202</f>
        <v>9.7939587746117809</v>
      </c>
      <c r="AE222" s="21">
        <f>AE202-Baseline!AE202</f>
        <v>9.7702379594423263</v>
      </c>
      <c r="AF222" s="21">
        <f>AF202-Baseline!AF202</f>
        <v>9.745310964383691</v>
      </c>
      <c r="AG222" s="21">
        <f>AG202-Baseline!AG202</f>
        <v>9.7190004464946753</v>
      </c>
      <c r="AH222" s="21">
        <f>AH202-Baseline!AH202</f>
        <v>9.6913606941925394</v>
      </c>
      <c r="AI222" s="21">
        <f>AI202-Baseline!AI202</f>
        <v>9.6627676961490039</v>
      </c>
      <c r="AJ222" s="21">
        <f>AJ202-Baseline!AJ202</f>
        <v>9.6795592202104359</v>
      </c>
      <c r="AK222" s="21">
        <f>AK202-Baseline!AK202</f>
        <v>9.6951879340394527</v>
      </c>
      <c r="AL222" s="21">
        <f>AL202-Baseline!AL202</f>
        <v>9.7096882614385436</v>
      </c>
      <c r="AM222" s="21">
        <f>AM202-Baseline!AM202</f>
        <v>9.7231067464129808</v>
      </c>
      <c r="AN222" s="21">
        <f>AN202-Baseline!AN202</f>
        <v>9.709979020680862</v>
      </c>
      <c r="AO222" s="21">
        <f>AO202-Baseline!AO202</f>
        <v>9.6921631593535125</v>
      </c>
      <c r="AP222" s="21">
        <f>AP202-Baseline!AP202</f>
        <v>9.6738206706381789</v>
      </c>
      <c r="AQ222" s="21">
        <f>AQ202-Baseline!AQ202</f>
        <v>9.6549748464150582</v>
      </c>
      <c r="AR222" s="21">
        <f>AR202-Baseline!AR202</f>
        <v>9.6356442069268553</v>
      </c>
      <c r="AS222" s="21">
        <f>AS202-Baseline!AS202</f>
        <v>9.6158437184865448</v>
      </c>
      <c r="AT222" s="21">
        <f>AT202-Baseline!AT202</f>
        <v>9.5955885599843498</v>
      </c>
      <c r="AU222" s="21">
        <f>AU202-Baseline!AU202</f>
        <v>9.5748955320287905</v>
      </c>
      <c r="AV222" s="21">
        <f>AV202-Baseline!AV202</f>
        <v>9.5537801081983247</v>
      </c>
      <c r="AW222" s="21">
        <f>AW202-Baseline!AW202</f>
        <v>9.5322566237023381</v>
      </c>
      <c r="AX222" s="21">
        <f>AX202-Baseline!AX202</f>
        <v>9.3440850936286068</v>
      </c>
      <c r="AY222" s="21">
        <f>AY202-Baseline!AY202</f>
        <v>9.137683709989517</v>
      </c>
      <c r="AZ222" s="21">
        <f>AZ202-Baseline!AZ202</f>
        <v>8.9345184917816454</v>
      </c>
      <c r="BA222" s="21">
        <f>BA202-Baseline!BA202</f>
        <v>8.7345799156736064</v>
      </c>
      <c r="BB222" s="21">
        <f>BB202-Baseline!BB202</f>
        <v>8.5382135171153664</v>
      </c>
    </row>
    <row r="223" spans="1:54" outlineLevel="2">
      <c r="B223" s="19"/>
      <c r="C223" s="19"/>
      <c r="D223" s="19"/>
      <c r="E223" s="15"/>
    </row>
    <row r="224" spans="1:54" outlineLevel="2">
      <c r="A224" s="477" t="s">
        <v>501</v>
      </c>
      <c r="B224" s="150" t="s">
        <v>498</v>
      </c>
      <c r="C224" s="19"/>
      <c r="D224" s="135" t="s">
        <v>390</v>
      </c>
      <c r="E224" s="21">
        <f>E204-Baseline!E204</f>
        <v>-0.32798446112393975</v>
      </c>
      <c r="F224" s="21">
        <f>F204-Baseline!F204</f>
        <v>-0.47881727901062732</v>
      </c>
      <c r="G224" s="21">
        <f>G204-Baseline!G204</f>
        <v>-0.83018244709688815</v>
      </c>
      <c r="H224" s="21">
        <f>H204-Baseline!H204</f>
        <v>-1.0175521937198795</v>
      </c>
      <c r="I224" s="21">
        <f>I204-Baseline!I204</f>
        <v>-0.76716258889980793</v>
      </c>
      <c r="J224" s="21">
        <f>J204-Baseline!J204</f>
        <v>5.4291071886325426E-3</v>
      </c>
      <c r="K224" s="21">
        <f>K204-Baseline!K204</f>
        <v>0.78789647895801806</v>
      </c>
      <c r="L224" s="21">
        <f>L204-Baseline!L204</f>
        <v>1.5809859151156331</v>
      </c>
      <c r="M224" s="21">
        <f>M204-Baseline!M204</f>
        <v>2.3837575282023806</v>
      </c>
      <c r="N224" s="21">
        <f>N204-Baseline!N204</f>
        <v>3.1936596115141924</v>
      </c>
      <c r="O224" s="21">
        <f>O204-Baseline!O204</f>
        <v>4.0115330327016068</v>
      </c>
      <c r="P224" s="21">
        <f>P204-Baseline!P204</f>
        <v>4.836582820386127</v>
      </c>
      <c r="Q224" s="21">
        <f>Q204-Baseline!Q204</f>
        <v>5.6675840023910951</v>
      </c>
      <c r="R224" s="21">
        <f>R204-Baseline!R204</f>
        <v>6.5049771388389956</v>
      </c>
      <c r="S224" s="21">
        <f>S204-Baseline!S204</f>
        <v>7.3460660203535042</v>
      </c>
      <c r="T224" s="21">
        <f>T204-Baseline!T204</f>
        <v>8.1898297499142245</v>
      </c>
      <c r="U224" s="21">
        <f>U204-Baseline!U204</f>
        <v>9.0353861075403756</v>
      </c>
      <c r="V224" s="21">
        <f>V204-Baseline!V204</f>
        <v>9.8837258845832707</v>
      </c>
      <c r="W224" s="21">
        <f>W204-Baseline!W204</f>
        <v>10.732852164135295</v>
      </c>
      <c r="X224" s="21">
        <f>X204-Baseline!X204</f>
        <v>11.583774633759504</v>
      </c>
      <c r="Y224" s="21">
        <f>Y204-Baseline!Y204</f>
        <v>12.434597084027644</v>
      </c>
      <c r="Z224" s="21">
        <f>Z204-Baseline!Z204</f>
        <v>13.286343066951417</v>
      </c>
      <c r="AA224" s="21">
        <f>AA204-Baseline!AA204</f>
        <v>14.138605515499421</v>
      </c>
      <c r="AB224" s="21">
        <f>AB204-Baseline!AB204</f>
        <v>14.991002030693551</v>
      </c>
      <c r="AC224" s="21">
        <f>AC204-Baseline!AC204</f>
        <v>22.080427914343375</v>
      </c>
      <c r="AD224" s="21">
        <f>AD204-Baseline!AD204</f>
        <v>29.148161362186215</v>
      </c>
      <c r="AE224" s="21">
        <f>AE204-Baseline!AE204</f>
        <v>36.194734135998146</v>
      </c>
      <c r="AF224" s="21">
        <f>AF204-Baseline!AF204</f>
        <v>43.218948847858996</v>
      </c>
      <c r="AG224" s="21">
        <f>AG204-Baseline!AG204</f>
        <v>50.219803223066265</v>
      </c>
      <c r="AH224" s="21">
        <f>AH204-Baseline!AH204</f>
        <v>57.196522231154631</v>
      </c>
      <c r="AI224" s="21">
        <f>AI204-Baseline!AI204</f>
        <v>64.148628553245658</v>
      </c>
      <c r="AJ224" s="21">
        <f>AJ204-Baseline!AJ204</f>
        <v>71.108818097276867</v>
      </c>
      <c r="AK224" s="21">
        <f>AK204-Baseline!AK204</f>
        <v>78.076279037965378</v>
      </c>
      <c r="AL224" s="21">
        <f>AL204-Baseline!AL204</f>
        <v>85.050290596052037</v>
      </c>
      <c r="AM224" s="21">
        <f>AM204-Baseline!AM204</f>
        <v>92.030173415739</v>
      </c>
      <c r="AN224" s="21">
        <f>AN204-Baseline!AN204</f>
        <v>98.997086564477968</v>
      </c>
      <c r="AO224" s="21">
        <f>AO204-Baseline!AO204</f>
        <v>105.94777490612682</v>
      </c>
      <c r="AP224" s="21">
        <f>AP204-Baseline!AP204</f>
        <v>112.88195058918245</v>
      </c>
      <c r="AQ224" s="21">
        <f>AQ204-Baseline!AQ204</f>
        <v>119.79934671604678</v>
      </c>
      <c r="AR224" s="21">
        <f>AR204-Baseline!AR204</f>
        <v>126.69970530975161</v>
      </c>
      <c r="AS224" s="21">
        <f>AS204-Baseline!AS204</f>
        <v>133.58277517328315</v>
      </c>
      <c r="AT224" s="21">
        <f>AT204-Baseline!AT204</f>
        <v>140.44831415191288</v>
      </c>
      <c r="AU224" s="21">
        <f>AU204-Baseline!AU204</f>
        <v>147.29609094560669</v>
      </c>
      <c r="AV224" s="21">
        <f>AV204-Baseline!AV204</f>
        <v>154.12588351775889</v>
      </c>
      <c r="AW224" s="21">
        <f>AW204-Baseline!AW204</f>
        <v>160.93747778453917</v>
      </c>
      <c r="AX224" s="21">
        <f>AX204-Baseline!AX204</f>
        <v>167.61262252575307</v>
      </c>
      <c r="AY224" s="21">
        <f>AY204-Baseline!AY204</f>
        <v>174.13853720385623</v>
      </c>
      <c r="AZ224" s="21">
        <f>AZ204-Baseline!AZ204</f>
        <v>180.51768100559957</v>
      </c>
      <c r="BA224" s="21">
        <f>BA204-Baseline!BA204</f>
        <v>186.75249908028763</v>
      </c>
      <c r="BB224" s="21">
        <f>BB204-Baseline!BB204</f>
        <v>192.84566513841355</v>
      </c>
    </row>
    <row r="225" spans="1:54" outlineLevel="2">
      <c r="A225" s="478"/>
      <c r="B225" s="150" t="s">
        <v>499</v>
      </c>
      <c r="C225" s="19"/>
      <c r="D225" s="135" t="s">
        <v>390</v>
      </c>
      <c r="E225" s="21">
        <f>E205-Baseline!E205</f>
        <v>-0.32798446112393975</v>
      </c>
      <c r="F225" s="21">
        <f>F205-Baseline!F205</f>
        <v>-0.53057259013451485</v>
      </c>
      <c r="G225" s="21">
        <f>G205-Baseline!G205</f>
        <v>-0.9897723940937766</v>
      </c>
      <c r="H225" s="21">
        <f>H205-Baseline!H205</f>
        <v>-1.3392428476115512</v>
      </c>
      <c r="I225" s="21">
        <f>I205-Baseline!I205</f>
        <v>-1.3054228814385027</v>
      </c>
      <c r="J225" s="21">
        <f>J205-Baseline!J205</f>
        <v>-0.79767156811723794</v>
      </c>
      <c r="K225" s="21">
        <f>K205-Baseline!K205</f>
        <v>-0.27999281162718148</v>
      </c>
      <c r="L225" s="21">
        <f>L205-Baseline!L205</f>
        <v>0.24676898365348165</v>
      </c>
      <c r="M225" s="21">
        <f>M205-Baseline!M205</f>
        <v>0.78182020681309439</v>
      </c>
      <c r="N225" s="21">
        <f>N205-Baseline!N205</f>
        <v>1.3244153964788268</v>
      </c>
      <c r="O225" s="21">
        <f>O205-Baseline!O205</f>
        <v>1.8738547242120092</v>
      </c>
      <c r="P225" s="21">
        <f>P205-Baseline!P205</f>
        <v>2.4294815994111758</v>
      </c>
      <c r="Q225" s="21">
        <f>Q205-Baseline!Q205</f>
        <v>2.9903538027395768</v>
      </c>
      <c r="R225" s="21">
        <f>R205-Baseline!R205</f>
        <v>3.55560253173212</v>
      </c>
      <c r="S225" s="21">
        <f>S205-Baseline!S205</f>
        <v>4.1243476770031577</v>
      </c>
      <c r="T225" s="21">
        <f>T205-Baseline!T205</f>
        <v>4.6958277430174462</v>
      </c>
      <c r="U225" s="21">
        <f>U205-Baseline!U205</f>
        <v>5.2693829380099544</v>
      </c>
      <c r="V225" s="21">
        <f>V205-Baseline!V205</f>
        <v>5.8446114266507152</v>
      </c>
      <c r="W225" s="21">
        <f>W205-Baseline!W205</f>
        <v>6.4211395522330292</v>
      </c>
      <c r="X225" s="21">
        <f>X205-Baseline!X205</f>
        <v>6.9986202727156979</v>
      </c>
      <c r="Y225" s="21">
        <f>Y205-Baseline!Y205</f>
        <v>7.5767316740586637</v>
      </c>
      <c r="Z225" s="21">
        <f>Z205-Baseline!Z205</f>
        <v>8.1551755582557632</v>
      </c>
      <c r="AA225" s="21">
        <f>AA205-Baseline!AA205</f>
        <v>8.733676102274984</v>
      </c>
      <c r="AB225" s="21">
        <f>AB205-Baseline!AB205</f>
        <v>9.311978584988168</v>
      </c>
      <c r="AC225" s="21">
        <f>AC205-Baseline!AC205</f>
        <v>13.659725172918115</v>
      </c>
      <c r="AD225" s="21">
        <f>AD205-Baseline!AD205</f>
        <v>17.985226750924028</v>
      </c>
      <c r="AE225" s="21">
        <f>AE205-Baseline!AE205</f>
        <v>22.288430252773651</v>
      </c>
      <c r="AF225" s="21">
        <f>AF205-Baseline!AF205</f>
        <v>26.569159590675497</v>
      </c>
      <c r="AG225" s="21">
        <f>AG205-Baseline!AG205</f>
        <v>30.827175849338744</v>
      </c>
      <c r="AH225" s="21">
        <f>AH205-Baseline!AH205</f>
        <v>35.062254567272021</v>
      </c>
      <c r="AI225" s="21">
        <f>AI205-Baseline!AI205</f>
        <v>39.274292565143696</v>
      </c>
      <c r="AJ225" s="21">
        <f>AJ205-Baseline!AJ205</f>
        <v>43.48317738120943</v>
      </c>
      <c r="AK225" s="21">
        <f>AK205-Baseline!AK205</f>
        <v>47.688623110320236</v>
      </c>
      <c r="AL225" s="21">
        <f>AL205-Baseline!AL205</f>
        <v>51.890354075143705</v>
      </c>
      <c r="AM225" s="21">
        <f>AM205-Baseline!AM205</f>
        <v>56.088108888307147</v>
      </c>
      <c r="AN225" s="21">
        <f>AN205-Baseline!AN205</f>
        <v>60.27090049301944</v>
      </c>
      <c r="AO225" s="21">
        <f>AO205-Baseline!AO205</f>
        <v>64.436992218958949</v>
      </c>
      <c r="AP225" s="21">
        <f>AP205-Baseline!AP205</f>
        <v>68.586397324018321</v>
      </c>
      <c r="AQ225" s="21">
        <f>AQ205-Baseline!AQ205</f>
        <v>72.71913276456894</v>
      </c>
      <c r="AR225" s="21">
        <f>AR205-Baseline!AR205</f>
        <v>76.835217711561882</v>
      </c>
      <c r="AS225" s="21">
        <f>AS205-Baseline!AS205</f>
        <v>80.934672469551288</v>
      </c>
      <c r="AT225" s="21">
        <f>AT205-Baseline!AT205</f>
        <v>85.017518648324312</v>
      </c>
      <c r="AU225" s="21">
        <f>AU205-Baseline!AU205</f>
        <v>89.083779801435412</v>
      </c>
      <c r="AV225" s="21">
        <f>AV205-Baseline!AV205</f>
        <v>93.133481079093144</v>
      </c>
      <c r="AW225" s="21">
        <f>AW205-Baseline!AW205</f>
        <v>97.166648941281892</v>
      </c>
      <c r="AX225" s="21">
        <f>AX205-Baseline!AX205</f>
        <v>101.11452803676207</v>
      </c>
      <c r="AY225" s="21">
        <f>AY205-Baseline!AY205</f>
        <v>104.97000827560441</v>
      </c>
      <c r="AZ225" s="21">
        <f>AZ205-Baseline!AZ205</f>
        <v>108.73485598525212</v>
      </c>
      <c r="BA225" s="21">
        <f>BA205-Baseline!BA205</f>
        <v>112.41081440143012</v>
      </c>
      <c r="BB225" s="21">
        <f>BB205-Baseline!BB205</f>
        <v>115.99973121392145</v>
      </c>
    </row>
    <row r="226" spans="1:54" outlineLevel="2">
      <c r="A226" s="479"/>
      <c r="B226" s="150" t="s">
        <v>500</v>
      </c>
      <c r="C226" s="19"/>
      <c r="D226" s="135" t="s">
        <v>390</v>
      </c>
      <c r="E226" s="21">
        <f>E206-Baseline!E206</f>
        <v>-0.3279844611239433</v>
      </c>
      <c r="F226" s="21">
        <f>F206-Baseline!F206</f>
        <v>-0.42725673135792874</v>
      </c>
      <c r="G226" s="21">
        <f>G206-Baseline!G206</f>
        <v>-0.67066539921556512</v>
      </c>
      <c r="H226" s="21">
        <f>H206-Baseline!H206</f>
        <v>-0.69483116136309775</v>
      </c>
      <c r="I226" s="21">
        <f>I206-Baseline!I206</f>
        <v>-0.22791779983606375</v>
      </c>
      <c r="J226" s="21">
        <f>J206-Baseline!J206</f>
        <v>0.80790406540653237</v>
      </c>
      <c r="K226" s="21">
        <f>K206-Baseline!K206</f>
        <v>1.8557092245958415</v>
      </c>
      <c r="L226" s="21">
        <f>L206-Baseline!L206</f>
        <v>2.9146241794731793</v>
      </c>
      <c r="M226" s="21">
        <f>M206-Baseline!M206</f>
        <v>3.9838267896342643</v>
      </c>
      <c r="N226" s="21">
        <f>N206-Baseline!N206</f>
        <v>5.0625436179512917</v>
      </c>
      <c r="O226" s="21">
        <f>O206-Baseline!O206</f>
        <v>6.1500474031081751</v>
      </c>
      <c r="P226" s="21">
        <f>P206-Baseline!P206</f>
        <v>7.2456546542640297</v>
      </c>
      <c r="Q226" s="21">
        <f>Q206-Baseline!Q206</f>
        <v>8.3481019656427975</v>
      </c>
      <c r="R226" s="21">
        <f>R206-Baseline!R206</f>
        <v>9.4562085690392905</v>
      </c>
      <c r="S226" s="21">
        <f>S206-Baseline!S206</f>
        <v>10.568661503925426</v>
      </c>
      <c r="T226" s="21">
        <f>T206-Baseline!T206</f>
        <v>11.684406802289629</v>
      </c>
      <c r="U226" s="21">
        <f>U206-Baseline!U206</f>
        <v>12.802559073815189</v>
      </c>
      <c r="V226" s="21">
        <f>V206-Baseline!V206</f>
        <v>13.922716721416464</v>
      </c>
      <c r="W226" s="21">
        <f>W206-Baseline!W206</f>
        <v>15.044506326487749</v>
      </c>
      <c r="X226" s="21">
        <f>X206-Baseline!X206</f>
        <v>16.167581084404162</v>
      </c>
      <c r="Y226" s="21">
        <f>Y206-Baseline!Y206</f>
        <v>17.291619318117853</v>
      </c>
      <c r="Z226" s="21">
        <f>Z206-Baseline!Z206</f>
        <v>18.416323065907363</v>
      </c>
      <c r="AA226" s="21">
        <f>AA206-Baseline!AA206</f>
        <v>19.541416740925627</v>
      </c>
      <c r="AB226" s="21">
        <f>AB206-Baseline!AB206</f>
        <v>20.666645857346964</v>
      </c>
      <c r="AC226" s="21">
        <f>AC206-Baseline!AC206</f>
        <v>30.483476973894255</v>
      </c>
      <c r="AD226" s="21">
        <f>AD206-Baseline!AD206</f>
        <v>40.277435748506036</v>
      </c>
      <c r="AE226" s="21">
        <f>AE206-Baseline!AE206</f>
        <v>50.04767370794832</v>
      </c>
      <c r="AF226" s="21">
        <f>AF206-Baseline!AF206</f>
        <v>59.792984672332068</v>
      </c>
      <c r="AG226" s="21">
        <f>AG206-Baseline!AG206</f>
        <v>69.511985118826715</v>
      </c>
      <c r="AH226" s="21">
        <f>AH206-Baseline!AH206</f>
        <v>79.203345813019268</v>
      </c>
      <c r="AI226" s="21">
        <f>AI206-Baseline!AI206</f>
        <v>88.866113509168372</v>
      </c>
      <c r="AJ226" s="21">
        <f>AJ206-Baseline!AJ206</f>
        <v>98.545672729378794</v>
      </c>
      <c r="AK226" s="21">
        <f>AK206-Baseline!AK206</f>
        <v>108.24086066341829</v>
      </c>
      <c r="AL226" s="21">
        <f>AL206-Baseline!AL206</f>
        <v>117.95054892485678</v>
      </c>
      <c r="AM226" s="21">
        <f>AM206-Baseline!AM206</f>
        <v>127.67365567126967</v>
      </c>
      <c r="AN226" s="21">
        <f>AN206-Baseline!AN206</f>
        <v>137.38363469195042</v>
      </c>
      <c r="AO226" s="21">
        <f>AO206-Baseline!AO206</f>
        <v>147.07579785130383</v>
      </c>
      <c r="AP226" s="21">
        <f>AP206-Baseline!AP206</f>
        <v>156.74961852194224</v>
      </c>
      <c r="AQ226" s="21">
        <f>AQ206-Baseline!AQ206</f>
        <v>166.40459336835738</v>
      </c>
      <c r="AR226" s="21">
        <f>AR206-Baseline!AR206</f>
        <v>176.04023757528421</v>
      </c>
      <c r="AS226" s="21">
        <f>AS206-Baseline!AS206</f>
        <v>185.65608129377097</v>
      </c>
      <c r="AT226" s="21">
        <f>AT206-Baseline!AT206</f>
        <v>195.25166985375563</v>
      </c>
      <c r="AU226" s="21">
        <f>AU206-Baseline!AU206</f>
        <v>204.82656538578476</v>
      </c>
      <c r="AV226" s="21">
        <f>AV206-Baseline!AV206</f>
        <v>214.38034549398344</v>
      </c>
      <c r="AW226" s="21">
        <f>AW206-Baseline!AW206</f>
        <v>223.91260211768576</v>
      </c>
      <c r="AX226" s="21">
        <f>AX206-Baseline!AX206</f>
        <v>233.25668721131433</v>
      </c>
      <c r="AY226" s="21">
        <f>AY206-Baseline!AY206</f>
        <v>242.39437092130402</v>
      </c>
      <c r="AZ226" s="21">
        <f>AZ206-Baseline!AZ206</f>
        <v>251.32888941308602</v>
      </c>
      <c r="BA226" s="21">
        <f>BA206-Baseline!BA206</f>
        <v>260.06346932875977</v>
      </c>
      <c r="BB226" s="21">
        <f>BB206-Baseline!BB206</f>
        <v>268.60168284587553</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505</v>
      </c>
      <c r="C229" s="57"/>
      <c r="D229" s="56" t="s">
        <v>390</v>
      </c>
      <c r="E229" s="279">
        <v>-15.88335994164955</v>
      </c>
      <c r="F229" s="279">
        <v>-16.238430105276759</v>
      </c>
      <c r="G229" s="279">
        <v>-16.561911295164837</v>
      </c>
      <c r="H229" s="279">
        <v>-16.893185435053518</v>
      </c>
      <c r="I229" s="279">
        <v>-16.008945674966782</v>
      </c>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c r="B310" s="19"/>
      <c r="C310" s="19"/>
      <c r="D310" s="19"/>
      <c r="E310" s="15"/>
    </row>
    <row r="311" spans="2:5">
      <c r="B311" s="19"/>
      <c r="C311" s="19"/>
      <c r="D311" s="19"/>
      <c r="E311" s="15"/>
    </row>
    <row r="312" spans="2:5">
      <c r="B312" s="19"/>
      <c r="C312" s="19"/>
      <c r="D312" s="19"/>
      <c r="E312" s="15"/>
    </row>
    <row r="313" spans="2:5">
      <c r="B313" s="19"/>
      <c r="C313" s="19"/>
      <c r="D313" s="19"/>
      <c r="E313" s="15"/>
    </row>
    <row r="314" spans="2:5">
      <c r="B314" s="19"/>
      <c r="C314" s="19"/>
      <c r="D314" s="19"/>
      <c r="E314" s="15"/>
    </row>
    <row r="315" spans="2:5">
      <c r="B315" s="19"/>
      <c r="C315" s="19"/>
      <c r="D315" s="19"/>
      <c r="E315" s="15"/>
    </row>
    <row r="316" spans="2:5">
      <c r="B316" s="19"/>
      <c r="C316" s="19"/>
      <c r="D316" s="19"/>
      <c r="E316" s="15"/>
    </row>
    <row r="317" spans="2:5">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2:5" ht="12.75" customHeight="1">
      <c r="B337" s="19"/>
      <c r="C337" s="19"/>
      <c r="D337" s="19"/>
      <c r="E337" s="15"/>
    </row>
    <row r="338" spans="2:5" ht="12.75" customHeight="1">
      <c r="B338" s="19"/>
      <c r="C338" s="19"/>
      <c r="D338" s="19"/>
      <c r="E338" s="15"/>
    </row>
    <row r="339" spans="2:5" ht="12.75" customHeight="1">
      <c r="B339" s="19"/>
      <c r="C339" s="19"/>
      <c r="D339" s="19"/>
      <c r="E339" s="15"/>
    </row>
    <row r="340" spans="2:5" ht="12.75" customHeight="1">
      <c r="B340" s="19"/>
      <c r="C340" s="19"/>
      <c r="D340" s="19"/>
      <c r="E340" s="15"/>
    </row>
    <row r="341" spans="2:5" ht="12.75" customHeight="1">
      <c r="B341" s="19"/>
      <c r="C341" s="19"/>
      <c r="D341" s="19"/>
      <c r="E341" s="15"/>
    </row>
    <row r="342" spans="2:5" ht="12.75" customHeight="1">
      <c r="B342" s="19"/>
      <c r="C342" s="19"/>
      <c r="D342" s="19"/>
      <c r="E342" s="15"/>
    </row>
    <row r="343" spans="2:5" ht="12.75" customHeight="1">
      <c r="B343" s="19"/>
      <c r="C343" s="19"/>
      <c r="D343" s="19"/>
      <c r="E343" s="15"/>
    </row>
    <row r="344" spans="2:5" ht="12.75" customHeight="1">
      <c r="B344" s="19"/>
      <c r="C344" s="19"/>
      <c r="D344" s="19"/>
      <c r="E344" s="15"/>
    </row>
    <row r="345" spans="2:5" ht="12.75" customHeight="1">
      <c r="B345" s="19"/>
      <c r="C345" s="19"/>
      <c r="D345" s="19"/>
      <c r="E345" s="15"/>
    </row>
    <row r="346" spans="2:5" ht="12.75" customHeight="1">
      <c r="B346" s="19"/>
      <c r="C346" s="19"/>
      <c r="D346" s="19"/>
      <c r="E346" s="15"/>
    </row>
    <row r="347" spans="2:5" ht="12.75" customHeight="1">
      <c r="B347" s="19"/>
      <c r="C347" s="19"/>
      <c r="D347" s="19"/>
      <c r="E347" s="15"/>
    </row>
    <row r="348" spans="2:5" ht="12.75" customHeight="1">
      <c r="B348" s="19"/>
      <c r="C348" s="19"/>
      <c r="D348" s="19"/>
      <c r="E348" s="15"/>
    </row>
    <row r="349" spans="2:5" ht="12.75" customHeight="1">
      <c r="B349" s="19"/>
      <c r="C349" s="19"/>
      <c r="D349" s="19"/>
      <c r="E349" s="15"/>
    </row>
    <row r="350" spans="2:5" ht="12.75" customHeight="1">
      <c r="B350" s="19"/>
      <c r="C350" s="19"/>
      <c r="D350" s="19"/>
      <c r="E350" s="15"/>
    </row>
    <row r="351" spans="2:5" ht="12.75" customHeight="1">
      <c r="B351" s="19"/>
      <c r="C351" s="19"/>
      <c r="D351" s="19"/>
      <c r="E351" s="15"/>
    </row>
    <row r="352" spans="2:5" ht="12.75" customHeight="1">
      <c r="B352" s="19"/>
      <c r="C352" s="19"/>
      <c r="D352" s="19"/>
      <c r="E352" s="15"/>
    </row>
    <row r="353" spans="1:5" ht="12.75" customHeight="1">
      <c r="B353" s="19"/>
      <c r="C353" s="19"/>
      <c r="D353" s="19"/>
      <c r="E353" s="15"/>
    </row>
    <row r="354" spans="1:5" ht="12.75" customHeight="1">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A358" s="20"/>
      <c r="B358" s="19"/>
      <c r="C358" s="19"/>
      <c r="D358" s="19"/>
      <c r="E358" s="15"/>
    </row>
    <row r="359" spans="1:5" ht="12.75" customHeight="1">
      <c r="B359" s="19"/>
      <c r="C359" s="19"/>
      <c r="D359" s="19"/>
      <c r="E359" s="15"/>
    </row>
    <row r="360" spans="1:5" ht="12.75" customHeight="1">
      <c r="B360" s="19"/>
      <c r="C360" s="19"/>
      <c r="D360" s="19"/>
      <c r="E360" s="15"/>
    </row>
    <row r="361" spans="1:5" ht="12.75" customHeight="1">
      <c r="B361" s="19"/>
      <c r="C361" s="19"/>
      <c r="D361" s="19"/>
      <c r="E361" s="15"/>
    </row>
    <row r="362" spans="1:5" ht="13.5" customHeight="1" thickBot="1">
      <c r="A362" s="29"/>
      <c r="B362" s="19"/>
      <c r="C362" s="19"/>
      <c r="D362" s="19"/>
      <c r="E362" s="15"/>
    </row>
    <row r="363" spans="1:5" ht="12.75" customHeight="1">
      <c r="B363" s="19"/>
      <c r="C363" s="19"/>
      <c r="D363" s="19"/>
      <c r="E363" s="15"/>
    </row>
    <row r="364" spans="1:5" ht="12.75" customHeight="1">
      <c r="B364" s="19"/>
      <c r="C364" s="19"/>
      <c r="D364" s="19"/>
      <c r="E364" s="15"/>
    </row>
    <row r="365" spans="1:5" ht="12.75" customHeight="1">
      <c r="B365" s="19"/>
      <c r="C365" s="19"/>
      <c r="D365" s="19"/>
      <c r="E365" s="15"/>
    </row>
    <row r="366" spans="1:5" ht="12.75" customHeight="1">
      <c r="B366" s="19"/>
      <c r="C366" s="19"/>
      <c r="D366" s="19"/>
      <c r="E366" s="15"/>
    </row>
  </sheetData>
  <mergeCells count="45">
    <mergeCell ref="A19:B19"/>
    <mergeCell ref="I2:U2"/>
    <mergeCell ref="I3:N4"/>
    <mergeCell ref="P3:U4"/>
    <mergeCell ref="I5:N18"/>
    <mergeCell ref="P5:U18"/>
    <mergeCell ref="I20:N20"/>
    <mergeCell ref="P20:U20"/>
    <mergeCell ref="I21:N45"/>
    <mergeCell ref="P21:U45"/>
    <mergeCell ref="B23:G23"/>
    <mergeCell ref="D30:G30"/>
    <mergeCell ref="AX51:BB51"/>
    <mergeCell ref="A54:A64"/>
    <mergeCell ref="Y51:AC51"/>
    <mergeCell ref="AD51:AH51"/>
    <mergeCell ref="A66:A71"/>
    <mergeCell ref="E51:I51"/>
    <mergeCell ref="J51:N51"/>
    <mergeCell ref="O51:S51"/>
    <mergeCell ref="T51:X51"/>
    <mergeCell ref="A186:A187"/>
    <mergeCell ref="A204:A206"/>
    <mergeCell ref="AI51:AM51"/>
    <mergeCell ref="AN51:AR51"/>
    <mergeCell ref="AS51:AW51"/>
    <mergeCell ref="A75:A77"/>
    <mergeCell ref="A143:A154"/>
    <mergeCell ref="A158:A169"/>
    <mergeCell ref="A172:A174"/>
    <mergeCell ref="A176:A178"/>
    <mergeCell ref="A224:A226"/>
    <mergeCell ref="A190:A198"/>
    <mergeCell ref="A200:A202"/>
    <mergeCell ref="A210:A218"/>
    <mergeCell ref="A220:A222"/>
    <mergeCell ref="A31:A40"/>
    <mergeCell ref="D34:G34"/>
    <mergeCell ref="D35:G35"/>
    <mergeCell ref="D36:G36"/>
    <mergeCell ref="D37:G37"/>
    <mergeCell ref="D38:G38"/>
    <mergeCell ref="D39:G39"/>
    <mergeCell ref="D40:G40"/>
    <mergeCell ref="D31:G33"/>
  </mergeCells>
  <pageMargins left="0.7" right="0.7" top="0.75" bottom="0.75" header="0.3" footer="0.3"/>
  <legacyDrawing r:id="rId1"/>
  <extLst>
    <ext xmlns:x14="http://schemas.microsoft.com/office/spreadsheetml/2009/9/main" uri="{CCE6A557-97BC-4b89-ADB6-D9C93CAAB3DF}">
      <x14:dataValidations xmlns:xm="http://schemas.microsoft.com/office/excel/2006/main" disablePrompts="1" count="4">
        <x14:dataValidation type="list" allowBlank="1" showInputMessage="1" showErrorMessage="1" xr:uid="{52EC8162-14FC-4574-9D0D-58AF58D1D078}">
          <x14:formula1>
            <xm:f>'Fixed Data'!$E$55:$E$58</xm:f>
          </x14:formula1>
          <xm:sqref>B158:B169 B143:B154</xm:sqref>
        </x14:dataValidation>
        <x14:dataValidation type="list" allowBlank="1" showInputMessage="1" showErrorMessage="1" xr:uid="{B0598D84-B337-401F-B7EF-DF3FDC5A8369}">
          <x14:formula1>
            <xm:f>'Fixed Data'!$C$64:$C$65</xm:f>
          </x14:formula1>
          <xm:sqref>B66:B70</xm:sqref>
        </x14:dataValidation>
        <x14:dataValidation type="list" allowBlank="1" showInputMessage="1" showErrorMessage="1" xr:uid="{68B6272B-E00A-40F8-B3EA-C2B1F1AA056F}">
          <x14:formula1>
            <xm:f>'Fixed Data'!$C$55:$C$61</xm:f>
          </x14:formula1>
          <xm:sqref>C57:C63</xm:sqref>
        </x14:dataValidation>
        <x14:dataValidation type="list" allowBlank="1" showInputMessage="1" showErrorMessage="1" xr:uid="{44981C67-D259-46AB-9ECC-8ADD27C4852B}">
          <x14:formula1>
            <xm:f>'Fixed Data'!$A$55:$A$78</xm:f>
          </x14:formula1>
          <xm:sqref>B54:B63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19D58-2AE7-4474-8DBF-75D3CBDF048C}">
  <sheetPr>
    <tabColor theme="9" tint="0.59999389629810485"/>
  </sheetPr>
  <dimension ref="A1:S34"/>
  <sheetViews>
    <sheetView workbookViewId="0">
      <selection activeCell="A34" sqref="A34"/>
    </sheetView>
  </sheetViews>
  <sheetFormatPr defaultRowHeight="13.5"/>
  <cols>
    <col min="1" max="1" width="22" customWidth="1"/>
  </cols>
  <sheetData>
    <row r="1" spans="1:19">
      <c r="A1" s="4" t="s">
        <v>506</v>
      </c>
    </row>
    <row r="2" spans="1:19">
      <c r="A2" s="470" t="s">
        <v>507</v>
      </c>
      <c r="B2" s="470"/>
      <c r="C2" s="470"/>
      <c r="D2" s="470"/>
      <c r="E2" s="470"/>
      <c r="F2" s="470"/>
      <c r="G2" s="470"/>
      <c r="H2" s="470"/>
      <c r="I2" s="470"/>
      <c r="J2" s="470"/>
      <c r="K2" s="470"/>
      <c r="L2" s="470"/>
      <c r="M2" s="470"/>
      <c r="N2" s="470"/>
      <c r="O2" s="470"/>
      <c r="P2" s="470"/>
      <c r="Q2" s="470"/>
      <c r="R2" s="470"/>
      <c r="S2" s="470"/>
    </row>
    <row r="3" spans="1:19">
      <c r="A3" s="470"/>
      <c r="B3" s="470"/>
      <c r="C3" s="470"/>
      <c r="D3" s="470"/>
      <c r="E3" s="470"/>
      <c r="F3" s="470"/>
      <c r="G3" s="470"/>
      <c r="H3" s="470"/>
      <c r="I3" s="470"/>
      <c r="J3" s="470"/>
      <c r="K3" s="470"/>
      <c r="L3" s="470"/>
      <c r="M3" s="470"/>
      <c r="N3" s="470"/>
      <c r="O3" s="470"/>
      <c r="P3" s="470"/>
      <c r="Q3" s="470"/>
      <c r="R3" s="470"/>
      <c r="S3" s="470"/>
    </row>
    <row r="4" spans="1:19">
      <c r="A4" s="470"/>
      <c r="B4" s="470"/>
      <c r="C4" s="470"/>
      <c r="D4" s="470"/>
      <c r="E4" s="470"/>
      <c r="F4" s="470"/>
      <c r="G4" s="470"/>
      <c r="H4" s="470"/>
      <c r="I4" s="470"/>
      <c r="J4" s="470"/>
      <c r="K4" s="470"/>
      <c r="L4" s="470"/>
      <c r="M4" s="470"/>
      <c r="N4" s="470"/>
      <c r="O4" s="470"/>
      <c r="P4" s="470"/>
      <c r="Q4" s="470"/>
      <c r="R4" s="470"/>
      <c r="S4" s="470"/>
    </row>
    <row r="6" spans="1:19">
      <c r="A6" s="4" t="s">
        <v>508</v>
      </c>
    </row>
    <row r="19" spans="1:19">
      <c r="A19" s="4" t="s">
        <v>509</v>
      </c>
    </row>
    <row r="20" spans="1:19">
      <c r="A20" s="470" t="s">
        <v>510</v>
      </c>
      <c r="B20" s="470"/>
      <c r="C20" s="470"/>
      <c r="D20" s="470"/>
      <c r="E20" s="470"/>
      <c r="F20" s="470"/>
      <c r="G20" s="470"/>
      <c r="H20" s="470"/>
      <c r="I20" s="470"/>
      <c r="J20" s="470"/>
      <c r="K20" s="470"/>
      <c r="L20" s="470"/>
      <c r="M20" s="470"/>
      <c r="N20" s="470"/>
      <c r="O20" s="470"/>
      <c r="P20" s="470"/>
      <c r="Q20" s="470"/>
      <c r="R20" s="470"/>
      <c r="S20" s="470"/>
    </row>
    <row r="21" spans="1:19" ht="25.5" customHeight="1">
      <c r="A21" s="470"/>
      <c r="B21" s="470"/>
      <c r="C21" s="470"/>
      <c r="D21" s="470"/>
      <c r="E21" s="470"/>
      <c r="F21" s="470"/>
      <c r="G21" s="470"/>
      <c r="H21" s="470"/>
      <c r="I21" s="470"/>
      <c r="J21" s="470"/>
      <c r="K21" s="470"/>
      <c r="L21" s="470"/>
      <c r="M21" s="470"/>
      <c r="N21" s="470"/>
      <c r="O21" s="470"/>
      <c r="P21" s="470"/>
      <c r="Q21" s="470"/>
      <c r="R21" s="470"/>
      <c r="S21" s="470"/>
    </row>
    <row r="23" spans="1:19">
      <c r="A23" s="158" t="s">
        <v>352</v>
      </c>
      <c r="B23" s="471" t="s">
        <v>511</v>
      </c>
      <c r="C23" s="471"/>
      <c r="D23" s="471"/>
      <c r="E23" s="471"/>
      <c r="F23" s="471"/>
      <c r="G23" s="471"/>
      <c r="H23" s="471"/>
      <c r="I23" s="471"/>
      <c r="J23" s="471"/>
      <c r="K23" s="471"/>
      <c r="L23" s="471"/>
      <c r="M23" s="471"/>
      <c r="N23" s="471"/>
      <c r="O23" s="471"/>
      <c r="P23" s="471"/>
      <c r="Q23" s="471"/>
      <c r="R23" s="471"/>
      <c r="S23" s="471"/>
    </row>
    <row r="24" spans="1:19">
      <c r="A24" s="158" t="s">
        <v>493</v>
      </c>
      <c r="B24" s="471" t="s">
        <v>512</v>
      </c>
      <c r="C24" s="471"/>
      <c r="D24" s="471"/>
      <c r="E24" s="471"/>
      <c r="F24" s="471"/>
      <c r="G24" s="471"/>
      <c r="H24" s="471"/>
      <c r="I24" s="471"/>
      <c r="J24" s="471"/>
      <c r="K24" s="471"/>
      <c r="L24" s="471"/>
      <c r="M24" s="471"/>
      <c r="N24" s="471"/>
      <c r="O24" s="471"/>
      <c r="P24" s="471"/>
      <c r="Q24" s="471"/>
      <c r="R24" s="471"/>
      <c r="S24" s="471"/>
    </row>
    <row r="25" spans="1:19">
      <c r="A25" s="159" t="s">
        <v>396</v>
      </c>
      <c r="B25" s="471" t="s">
        <v>513</v>
      </c>
      <c r="C25" s="471"/>
      <c r="D25" s="471"/>
      <c r="E25" s="471"/>
      <c r="F25" s="471"/>
      <c r="G25" s="471"/>
      <c r="H25" s="471"/>
      <c r="I25" s="471"/>
      <c r="J25" s="471"/>
      <c r="K25" s="471"/>
      <c r="L25" s="471"/>
      <c r="M25" s="471"/>
      <c r="N25" s="471"/>
      <c r="O25" s="471"/>
      <c r="P25" s="471"/>
      <c r="Q25" s="471"/>
      <c r="R25" s="471"/>
      <c r="S25" s="471"/>
    </row>
    <row r="26" spans="1:19">
      <c r="A26" s="159" t="s">
        <v>472</v>
      </c>
      <c r="B26" s="471" t="s">
        <v>513</v>
      </c>
      <c r="C26" s="471"/>
      <c r="D26" s="471"/>
      <c r="E26" s="471"/>
      <c r="F26" s="471"/>
      <c r="G26" s="471"/>
      <c r="H26" s="471"/>
      <c r="I26" s="471"/>
      <c r="J26" s="471"/>
      <c r="K26" s="471"/>
      <c r="L26" s="471"/>
      <c r="M26" s="471"/>
      <c r="N26" s="471"/>
      <c r="O26" s="471"/>
      <c r="P26" s="471"/>
      <c r="Q26" s="471"/>
      <c r="R26" s="471"/>
      <c r="S26" s="471"/>
    </row>
    <row r="27" spans="1:19">
      <c r="A27" s="159" t="s">
        <v>473</v>
      </c>
      <c r="B27" s="471" t="s">
        <v>513</v>
      </c>
      <c r="C27" s="471"/>
      <c r="D27" s="471"/>
      <c r="E27" s="471"/>
      <c r="F27" s="471"/>
      <c r="G27" s="471"/>
      <c r="H27" s="471"/>
      <c r="I27" s="471"/>
      <c r="J27" s="471"/>
      <c r="K27" s="471"/>
      <c r="L27" s="471"/>
      <c r="M27" s="471"/>
      <c r="N27" s="471"/>
      <c r="O27" s="471"/>
      <c r="P27" s="471"/>
      <c r="Q27" s="471"/>
      <c r="R27" s="471"/>
      <c r="S27" s="471"/>
    </row>
    <row r="31" spans="1:19">
      <c r="A31" s="4" t="s">
        <v>514</v>
      </c>
    </row>
    <row r="32" spans="1:19">
      <c r="A32" t="s">
        <v>515</v>
      </c>
    </row>
    <row r="34" spans="1:1">
      <c r="A34" s="4" t="s">
        <v>516</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rgb="FF92D050"/>
    <pageSetUpPr autoPageBreaks="0"/>
  </sheetPr>
  <dimension ref="A1:BB358"/>
  <sheetViews>
    <sheetView zoomScale="70" zoomScaleNormal="70" workbookViewId="0">
      <selection activeCell="B5" sqref="B5"/>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35" t="s">
        <v>344</v>
      </c>
      <c r="J2" s="436"/>
      <c r="K2" s="436"/>
      <c r="L2" s="436"/>
      <c r="M2" s="436"/>
      <c r="N2" s="436"/>
      <c r="O2" s="436"/>
      <c r="P2" s="436"/>
      <c r="Q2" s="436"/>
      <c r="R2" s="436"/>
      <c r="S2" s="436"/>
      <c r="T2" s="436"/>
      <c r="U2" s="437"/>
    </row>
    <row r="3" spans="1:21" ht="13.5" customHeight="1" outlineLevel="1" thickBot="1">
      <c r="A3" s="3"/>
      <c r="B3" s="7"/>
      <c r="F3" s="24"/>
      <c r="G3" s="10"/>
      <c r="I3" s="438" t="s">
        <v>345</v>
      </c>
      <c r="J3" s="439"/>
      <c r="K3" s="439"/>
      <c r="L3" s="439"/>
      <c r="M3" s="439"/>
      <c r="N3" s="440"/>
      <c r="O3" s="1"/>
      <c r="P3" s="444" t="s">
        <v>346</v>
      </c>
      <c r="Q3" s="445"/>
      <c r="R3" s="445"/>
      <c r="S3" s="445"/>
      <c r="T3" s="445"/>
      <c r="U3" s="446"/>
    </row>
    <row r="4" spans="1:21" ht="56.25" customHeight="1" outlineLevel="1">
      <c r="A4" s="31" t="s">
        <v>157</v>
      </c>
      <c r="B4" s="316" t="s">
        <v>568</v>
      </c>
      <c r="E4" s="53" t="s">
        <v>347</v>
      </c>
      <c r="F4" s="91">
        <v>45632</v>
      </c>
      <c r="G4" s="28"/>
      <c r="H4" s="10"/>
      <c r="I4" s="441"/>
      <c r="J4" s="442"/>
      <c r="K4" s="442"/>
      <c r="L4" s="442"/>
      <c r="M4" s="442"/>
      <c r="N4" s="443"/>
      <c r="P4" s="447"/>
      <c r="Q4" s="448"/>
      <c r="R4" s="448"/>
      <c r="S4" s="448"/>
      <c r="T4" s="448"/>
      <c r="U4" s="449"/>
    </row>
    <row r="5" spans="1:21" outlineLevel="1">
      <c r="A5" s="13" t="s">
        <v>348</v>
      </c>
      <c r="B5" s="88" t="s">
        <v>349</v>
      </c>
      <c r="E5" s="14"/>
      <c r="H5" s="10"/>
      <c r="I5" s="450" t="s">
        <v>168</v>
      </c>
      <c r="J5" s="451"/>
      <c r="K5" s="451"/>
      <c r="L5" s="451"/>
      <c r="M5" s="451"/>
      <c r="N5" s="452"/>
      <c r="P5" s="450" t="s">
        <v>569</v>
      </c>
      <c r="Q5" s="462"/>
      <c r="R5" s="462"/>
      <c r="S5" s="462"/>
      <c r="T5" s="462"/>
      <c r="U5" s="463"/>
    </row>
    <row r="6" spans="1:21" outlineLevel="1">
      <c r="A6" s="13" t="s">
        <v>351</v>
      </c>
      <c r="B6" s="317" t="s">
        <v>352</v>
      </c>
      <c r="E6" s="53" t="s">
        <v>353</v>
      </c>
      <c r="F6" s="90" t="s">
        <v>354</v>
      </c>
      <c r="H6" s="10"/>
      <c r="I6" s="453"/>
      <c r="J6" s="454"/>
      <c r="K6" s="454"/>
      <c r="L6" s="454"/>
      <c r="M6" s="454"/>
      <c r="N6" s="455"/>
      <c r="P6" s="464"/>
      <c r="Q6" s="465"/>
      <c r="R6" s="465"/>
      <c r="S6" s="465"/>
      <c r="T6" s="465"/>
      <c r="U6" s="466"/>
    </row>
    <row r="7" spans="1:21" outlineLevel="1">
      <c r="A7" s="13" t="s">
        <v>355</v>
      </c>
      <c r="B7" s="317" t="s">
        <v>174</v>
      </c>
      <c r="E7" s="14"/>
      <c r="H7" s="10"/>
      <c r="I7" s="453"/>
      <c r="J7" s="454"/>
      <c r="K7" s="454"/>
      <c r="L7" s="454"/>
      <c r="M7" s="454"/>
      <c r="N7" s="455"/>
      <c r="P7" s="464"/>
      <c r="Q7" s="465"/>
      <c r="R7" s="465"/>
      <c r="S7" s="465"/>
      <c r="T7" s="465"/>
      <c r="U7" s="466"/>
    </row>
    <row r="8" spans="1:21" ht="41" outlineLevel="1" thickBot="1">
      <c r="A8" s="34" t="s">
        <v>356</v>
      </c>
      <c r="B8" s="89" t="s">
        <v>357</v>
      </c>
      <c r="E8" s="14"/>
      <c r="H8" s="10"/>
      <c r="I8" s="453"/>
      <c r="J8" s="454"/>
      <c r="K8" s="454"/>
      <c r="L8" s="454"/>
      <c r="M8" s="454"/>
      <c r="N8" s="455"/>
      <c r="P8" s="464"/>
      <c r="Q8" s="465"/>
      <c r="R8" s="465"/>
      <c r="S8" s="465"/>
      <c r="T8" s="465"/>
      <c r="U8" s="466"/>
    </row>
    <row r="9" spans="1:21" outlineLevel="1">
      <c r="E9" s="14"/>
      <c r="H9" s="10"/>
      <c r="I9" s="453"/>
      <c r="J9" s="454"/>
      <c r="K9" s="454"/>
      <c r="L9" s="454"/>
      <c r="M9" s="454"/>
      <c r="N9" s="455"/>
      <c r="P9" s="464"/>
      <c r="Q9" s="465"/>
      <c r="R9" s="465"/>
      <c r="S9" s="465"/>
      <c r="T9" s="465"/>
      <c r="U9" s="466"/>
    </row>
    <row r="10" spans="1:21" ht="14" outlineLevel="1" thickBot="1">
      <c r="A10" s="32" t="s">
        <v>358</v>
      </c>
      <c r="B10" s="35">
        <f>Baseline!B10</f>
        <v>2027</v>
      </c>
      <c r="E10" s="14"/>
      <c r="H10" s="10"/>
      <c r="I10" s="453"/>
      <c r="J10" s="454"/>
      <c r="K10" s="454"/>
      <c r="L10" s="454"/>
      <c r="M10" s="454"/>
      <c r="N10" s="455"/>
      <c r="P10" s="464"/>
      <c r="Q10" s="465"/>
      <c r="R10" s="465"/>
      <c r="S10" s="465"/>
      <c r="T10" s="465"/>
      <c r="U10" s="466"/>
    </row>
    <row r="11" spans="1:21" outlineLevel="1">
      <c r="A11" s="16"/>
      <c r="H11" s="10"/>
      <c r="I11" s="453"/>
      <c r="J11" s="454"/>
      <c r="K11" s="454"/>
      <c r="L11" s="454"/>
      <c r="M11" s="454"/>
      <c r="N11" s="455"/>
      <c r="P11" s="464"/>
      <c r="Q11" s="465"/>
      <c r="R11" s="465"/>
      <c r="S11" s="465"/>
      <c r="T11" s="465"/>
      <c r="U11" s="466"/>
    </row>
    <row r="12" spans="1:21" ht="40.5" outlineLevel="1">
      <c r="A12" s="26" t="s">
        <v>359</v>
      </c>
      <c r="B12" s="26" t="s">
        <v>360</v>
      </c>
      <c r="C12" s="26" t="s">
        <v>361</v>
      </c>
      <c r="D12" s="26" t="s">
        <v>362</v>
      </c>
      <c r="E12" s="26" t="s">
        <v>363</v>
      </c>
      <c r="F12" s="26" t="s">
        <v>364</v>
      </c>
      <c r="G12" s="26" t="s">
        <v>365</v>
      </c>
      <c r="I12" s="453"/>
      <c r="J12" s="454"/>
      <c r="K12" s="454"/>
      <c r="L12" s="454"/>
      <c r="M12" s="454"/>
      <c r="N12" s="455"/>
      <c r="P12" s="464"/>
      <c r="Q12" s="465"/>
      <c r="R12" s="465"/>
      <c r="S12" s="465"/>
      <c r="T12" s="465"/>
      <c r="U12" s="466"/>
    </row>
    <row r="13" spans="1:21" outlineLevel="1">
      <c r="A13" s="58">
        <v>2035</v>
      </c>
      <c r="B13" s="21">
        <f t="shared" ref="B13:B18" si="0">INDEX($E$204:$AW$204,1,MATCH($A13,$E$53:$BB$53,0))</f>
        <v>-125.3556930156501</v>
      </c>
      <c r="C13" s="21">
        <f>B13-Baseline!B13</f>
        <v>2.9969434788561102</v>
      </c>
      <c r="D13" s="21">
        <f t="shared" ref="D13:D18" si="1">INDEX($E$205:$AW$205,1,MATCH($A13,$E$53:$BB$53,0))</f>
        <v>-93.03253194490371</v>
      </c>
      <c r="E13" s="21">
        <f>D13-Baseline!D13</f>
        <v>1.0894243888803743</v>
      </c>
      <c r="F13" s="21">
        <f t="shared" ref="F13:F18" si="2">INDEX($E$206:$AW$206,1,MATCH($A13,$E$53:$BB$53,0))</f>
        <v>-157.67989766627798</v>
      </c>
      <c r="G13" s="21">
        <f>F13-Baseline!F13</f>
        <v>4.9020729311265256</v>
      </c>
      <c r="I13" s="453"/>
      <c r="J13" s="454"/>
      <c r="K13" s="454"/>
      <c r="L13" s="454"/>
      <c r="M13" s="454"/>
      <c r="N13" s="455"/>
      <c r="P13" s="464"/>
      <c r="Q13" s="465"/>
      <c r="R13" s="465"/>
      <c r="S13" s="465"/>
      <c r="T13" s="465"/>
      <c r="U13" s="466"/>
    </row>
    <row r="14" spans="1:21" outlineLevel="1">
      <c r="A14" s="58">
        <v>2040</v>
      </c>
      <c r="B14" s="21">
        <f t="shared" si="0"/>
        <v>-187.23415105875452</v>
      </c>
      <c r="C14" s="21">
        <f>B14-Baseline!B14</f>
        <v>8.0369179998305356</v>
      </c>
      <c r="D14" s="21">
        <f t="shared" si="1"/>
        <v>-137.91414999998597</v>
      </c>
      <c r="E14" s="21">
        <f>D14-Baseline!D14</f>
        <v>4.4836264095830529</v>
      </c>
      <c r="F14" s="21">
        <f t="shared" si="2"/>
        <v>-236.60262643903093</v>
      </c>
      <c r="G14" s="21">
        <f>F14-Baseline!F14</f>
        <v>11.592369297979531</v>
      </c>
      <c r="I14" s="453"/>
      <c r="J14" s="454"/>
      <c r="K14" s="454"/>
      <c r="L14" s="454"/>
      <c r="M14" s="454"/>
      <c r="N14" s="455"/>
      <c r="P14" s="464"/>
      <c r="Q14" s="465"/>
      <c r="R14" s="465"/>
      <c r="S14" s="465"/>
      <c r="T14" s="465"/>
      <c r="U14" s="466"/>
    </row>
    <row r="15" spans="1:21" outlineLevel="1">
      <c r="A15" s="58">
        <v>2045</v>
      </c>
      <c r="B15" s="21">
        <f t="shared" si="0"/>
        <v>-246.28309769638037</v>
      </c>
      <c r="C15" s="21">
        <f>B15-Baseline!B15</f>
        <v>13.193170761131114</v>
      </c>
      <c r="D15" s="21">
        <f t="shared" si="1"/>
        <v>-180.19035758690686</v>
      </c>
      <c r="E15" s="21">
        <f>D15-Baseline!D15</f>
        <v>7.9754678370212275</v>
      </c>
      <c r="F15" s="21">
        <f t="shared" si="2"/>
        <v>-312.40068011142347</v>
      </c>
      <c r="G15" s="21">
        <f>F15-Baseline!F15</f>
        <v>18.410693473795334</v>
      </c>
      <c r="I15" s="453"/>
      <c r="J15" s="454"/>
      <c r="K15" s="454"/>
      <c r="L15" s="454"/>
      <c r="M15" s="454"/>
      <c r="N15" s="455"/>
      <c r="P15" s="464"/>
      <c r="Q15" s="465"/>
      <c r="R15" s="465"/>
      <c r="S15" s="465"/>
      <c r="T15" s="465"/>
      <c r="U15" s="466"/>
    </row>
    <row r="16" spans="1:21" outlineLevel="1">
      <c r="A16" s="58">
        <v>2050</v>
      </c>
      <c r="B16" s="21">
        <f t="shared" si="0"/>
        <v>-302.85785115868907</v>
      </c>
      <c r="C16" s="21">
        <f>B16-Baseline!B16</f>
        <v>18.376909112892406</v>
      </c>
      <c r="D16" s="21">
        <f t="shared" si="1"/>
        <v>-220.21451423553106</v>
      </c>
      <c r="E16" s="21">
        <f>D16-Baseline!D16</f>
        <v>11.488701411978525</v>
      </c>
      <c r="F16" s="21">
        <f t="shared" si="2"/>
        <v>-385.48588156040717</v>
      </c>
      <c r="G16" s="21">
        <f>F16-Baseline!F16</f>
        <v>25.260878980211544</v>
      </c>
      <c r="I16" s="453"/>
      <c r="J16" s="454"/>
      <c r="K16" s="454"/>
      <c r="L16" s="454"/>
      <c r="M16" s="454"/>
      <c r="N16" s="455"/>
      <c r="P16" s="464"/>
      <c r="Q16" s="465"/>
      <c r="R16" s="465"/>
      <c r="S16" s="465"/>
      <c r="T16" s="465"/>
      <c r="U16" s="466"/>
    </row>
    <row r="17" spans="1:21" outlineLevel="1">
      <c r="A17" s="58">
        <v>2060</v>
      </c>
      <c r="B17" s="21">
        <f t="shared" si="0"/>
        <v>-1087.4389299955094</v>
      </c>
      <c r="C17" s="21">
        <f>B17-Baseline!B17</f>
        <v>103.71192259813938</v>
      </c>
      <c r="D17" s="21">
        <f t="shared" si="1"/>
        <v>-695.64146303376151</v>
      </c>
      <c r="E17" s="21">
        <f>D17-Baseline!D17</f>
        <v>63.248929071862221</v>
      </c>
      <c r="F17" s="21">
        <f t="shared" si="2"/>
        <v>-1476.3446941571938</v>
      </c>
      <c r="G17" s="21">
        <f>F17-Baseline!F17</f>
        <v>143.85754557653354</v>
      </c>
      <c r="I17" s="453"/>
      <c r="J17" s="454"/>
      <c r="K17" s="454"/>
      <c r="L17" s="454"/>
      <c r="M17" s="454"/>
      <c r="N17" s="455"/>
      <c r="P17" s="464"/>
      <c r="Q17" s="465"/>
      <c r="R17" s="465"/>
      <c r="S17" s="465"/>
      <c r="T17" s="465"/>
      <c r="U17" s="466"/>
    </row>
    <row r="18" spans="1:21" outlineLevel="1">
      <c r="A18" s="58">
        <v>2070</v>
      </c>
      <c r="B18" s="21">
        <f t="shared" si="0"/>
        <v>-1846.5991625561419</v>
      </c>
      <c r="C18" s="21">
        <f>B18-Baseline!B18</f>
        <v>187.64051799124741</v>
      </c>
      <c r="D18" s="21">
        <f t="shared" si="1"/>
        <v>-1147.6502310377214</v>
      </c>
      <c r="E18" s="21">
        <f>D18-Baseline!D18</f>
        <v>113.26999677707909</v>
      </c>
      <c r="F18" s="21">
        <f t="shared" si="2"/>
        <v>-2537.3795981256685</v>
      </c>
      <c r="G18" s="21">
        <f>F18-Baseline!F18</f>
        <v>261.11113729557337</v>
      </c>
      <c r="I18" s="456"/>
      <c r="J18" s="457"/>
      <c r="K18" s="457"/>
      <c r="L18" s="457"/>
      <c r="M18" s="457"/>
      <c r="N18" s="458"/>
      <c r="P18" s="467"/>
      <c r="Q18" s="468"/>
      <c r="R18" s="468"/>
      <c r="S18" s="468"/>
      <c r="T18" s="468"/>
      <c r="U18" s="469"/>
    </row>
    <row r="19" spans="1:21" ht="14" outlineLevel="1" thickBot="1">
      <c r="A19" s="425"/>
      <c r="B19" s="425"/>
      <c r="I19" s="250"/>
      <c r="J19" s="251"/>
      <c r="K19" s="251"/>
      <c r="L19" s="251"/>
      <c r="M19" s="251"/>
      <c r="N19" s="251"/>
      <c r="P19" s="249"/>
      <c r="Q19" s="249"/>
      <c r="R19" s="249"/>
      <c r="S19" s="249"/>
      <c r="T19" s="249"/>
      <c r="U19" s="232"/>
    </row>
    <row r="20" spans="1:21" ht="26.25" customHeight="1" outlineLevel="1">
      <c r="A20" s="54" t="s">
        <v>366</v>
      </c>
      <c r="B20" s="55">
        <f>Baseline!B20</f>
        <v>0.33700000000000002</v>
      </c>
      <c r="E20" s="154"/>
      <c r="I20" s="459" t="s">
        <v>367</v>
      </c>
      <c r="J20" s="460"/>
      <c r="K20" s="460"/>
      <c r="L20" s="460"/>
      <c r="M20" s="460"/>
      <c r="N20" s="461"/>
      <c r="P20" s="459" t="s">
        <v>368</v>
      </c>
      <c r="Q20" s="460"/>
      <c r="R20" s="460"/>
      <c r="S20" s="460"/>
      <c r="T20" s="460"/>
      <c r="U20" s="461"/>
    </row>
    <row r="21" spans="1:21" ht="12.75" customHeight="1" outlineLevel="1">
      <c r="A21" s="154"/>
      <c r="B21" s="155"/>
      <c r="I21" s="450" t="s">
        <v>570</v>
      </c>
      <c r="J21" s="451"/>
      <c r="K21" s="451"/>
      <c r="L21" s="451"/>
      <c r="M21" s="451"/>
      <c r="N21" s="452"/>
      <c r="P21" s="450" t="s">
        <v>169</v>
      </c>
      <c r="Q21" s="451"/>
      <c r="R21" s="451"/>
      <c r="S21" s="451"/>
      <c r="T21" s="451"/>
      <c r="U21" s="452"/>
    </row>
    <row r="22" spans="1:21" ht="12.75" customHeight="1" outlineLevel="1">
      <c r="A22" s="154"/>
      <c r="B22" s="155"/>
      <c r="I22" s="453"/>
      <c r="J22" s="454"/>
      <c r="K22" s="454"/>
      <c r="L22" s="454"/>
      <c r="M22" s="454"/>
      <c r="N22" s="455"/>
      <c r="P22" s="453"/>
      <c r="Q22" s="454"/>
      <c r="R22" s="454"/>
      <c r="S22" s="454"/>
      <c r="T22" s="454"/>
      <c r="U22" s="455"/>
    </row>
    <row r="23" spans="1:21" outlineLevel="1">
      <c r="A23" s="154"/>
      <c r="B23" s="407" t="s">
        <v>370</v>
      </c>
      <c r="C23" s="408"/>
      <c r="D23" s="408"/>
      <c r="E23" s="408"/>
      <c r="F23" s="408"/>
      <c r="G23" s="409"/>
      <c r="I23" s="453"/>
      <c r="J23" s="454"/>
      <c r="K23" s="454"/>
      <c r="L23" s="454"/>
      <c r="M23" s="454"/>
      <c r="N23" s="455"/>
      <c r="P23" s="453"/>
      <c r="Q23" s="454"/>
      <c r="R23" s="454"/>
      <c r="S23" s="454"/>
      <c r="T23" s="454"/>
      <c r="U23" s="455"/>
    </row>
    <row r="24" spans="1:21" outlineLevel="1">
      <c r="B24" s="17">
        <v>2027</v>
      </c>
      <c r="C24" s="17">
        <v>2028</v>
      </c>
      <c r="D24" s="17">
        <v>2029</v>
      </c>
      <c r="E24" s="17">
        <v>2030</v>
      </c>
      <c r="F24" s="17">
        <v>2031</v>
      </c>
      <c r="G24" s="17" t="s">
        <v>371</v>
      </c>
      <c r="I24" s="453"/>
      <c r="J24" s="454"/>
      <c r="K24" s="454"/>
      <c r="L24" s="454"/>
      <c r="M24" s="454"/>
      <c r="N24" s="455"/>
      <c r="P24" s="453"/>
      <c r="Q24" s="454"/>
      <c r="R24" s="454"/>
      <c r="S24" s="454"/>
      <c r="T24" s="454"/>
      <c r="U24" s="455"/>
    </row>
    <row r="25" spans="1:21" ht="14" outlineLevel="1" thickBot="1">
      <c r="B25" s="30" t="s">
        <v>372</v>
      </c>
      <c r="C25" s="30" t="s">
        <v>372</v>
      </c>
      <c r="D25" s="30" t="s">
        <v>372</v>
      </c>
      <c r="E25" s="30" t="s">
        <v>372</v>
      </c>
      <c r="F25" s="30" t="s">
        <v>372</v>
      </c>
      <c r="G25" s="30" t="s">
        <v>372</v>
      </c>
      <c r="I25" s="453"/>
      <c r="J25" s="454"/>
      <c r="K25" s="454"/>
      <c r="L25" s="454"/>
      <c r="M25" s="454"/>
      <c r="N25" s="455"/>
      <c r="P25" s="453"/>
      <c r="Q25" s="454"/>
      <c r="R25" s="454"/>
      <c r="S25" s="454"/>
      <c r="T25" s="454"/>
      <c r="U25" s="455"/>
    </row>
    <row r="26" spans="1:21" outlineLevel="1">
      <c r="A26" s="54" t="s">
        <v>373</v>
      </c>
      <c r="B26" s="21">
        <f>E64</f>
        <v>-0.49</v>
      </c>
      <c r="C26" s="21">
        <f>F64</f>
        <v>-0.75</v>
      </c>
      <c r="D26" s="21">
        <f>G64</f>
        <v>-1.1099999999999999</v>
      </c>
      <c r="E26" s="21">
        <f>H64</f>
        <v>-1.37</v>
      </c>
      <c r="F26" s="21">
        <f>I64</f>
        <v>-0.6</v>
      </c>
      <c r="G26" s="21">
        <f>SUM(J64:BB64)</f>
        <v>0</v>
      </c>
      <c r="I26" s="453"/>
      <c r="J26" s="454"/>
      <c r="K26" s="454"/>
      <c r="L26" s="454"/>
      <c r="M26" s="454"/>
      <c r="N26" s="455"/>
      <c r="P26" s="453"/>
      <c r="Q26" s="454"/>
      <c r="R26" s="454"/>
      <c r="S26" s="454"/>
      <c r="T26" s="454"/>
      <c r="U26" s="455"/>
    </row>
    <row r="27" spans="1:21" outlineLevel="1">
      <c r="A27" s="54" t="s">
        <v>374</v>
      </c>
      <c r="B27" s="21">
        <f>E71+E77</f>
        <v>-1.2881006524165262</v>
      </c>
      <c r="C27" s="21">
        <f>F71+F77</f>
        <v>-1.2916748414470174</v>
      </c>
      <c r="D27" s="21">
        <f>G71+G77</f>
        <v>-1.2882008984856888</v>
      </c>
      <c r="E27" s="21">
        <f>H71+H77</f>
        <v>-1.289998052701963</v>
      </c>
      <c r="F27" s="21">
        <f>I71+I77</f>
        <v>-1.2827010965158863</v>
      </c>
      <c r="G27" s="21">
        <f>SUM(J71:BB71)+SUM(J77:BB77)</f>
        <v>-562.15538599128968</v>
      </c>
      <c r="I27" s="453"/>
      <c r="J27" s="454"/>
      <c r="K27" s="454"/>
      <c r="L27" s="454"/>
      <c r="M27" s="454"/>
      <c r="N27" s="455"/>
      <c r="P27" s="453"/>
      <c r="Q27" s="454"/>
      <c r="R27" s="454"/>
      <c r="S27" s="454"/>
      <c r="T27" s="454"/>
      <c r="U27" s="455"/>
    </row>
    <row r="28" spans="1:21" outlineLevel="1">
      <c r="A28" s="154"/>
      <c r="B28" s="248"/>
      <c r="C28" s="248"/>
      <c r="D28" s="248"/>
      <c r="E28" s="248"/>
      <c r="F28" s="248"/>
      <c r="G28" s="248"/>
      <c r="I28" s="453"/>
      <c r="J28" s="454"/>
      <c r="K28" s="454"/>
      <c r="L28" s="454"/>
      <c r="M28" s="454"/>
      <c r="N28" s="455"/>
      <c r="P28" s="453"/>
      <c r="Q28" s="454"/>
      <c r="R28" s="454"/>
      <c r="S28" s="454"/>
      <c r="T28" s="454"/>
      <c r="U28" s="455"/>
    </row>
    <row r="29" spans="1:21" ht="14" outlineLevel="1" thickBot="1">
      <c r="A29" s="154"/>
      <c r="B29" s="248"/>
      <c r="C29" s="248"/>
      <c r="D29" s="248"/>
      <c r="E29" s="248"/>
      <c r="F29" s="248"/>
      <c r="G29" s="248"/>
      <c r="I29" s="453"/>
      <c r="J29" s="454"/>
      <c r="K29" s="454"/>
      <c r="L29" s="454"/>
      <c r="M29" s="454"/>
      <c r="N29" s="455"/>
      <c r="P29" s="453"/>
      <c r="Q29" s="454"/>
      <c r="R29" s="454"/>
      <c r="S29" s="454"/>
      <c r="T29" s="454"/>
      <c r="U29" s="455"/>
    </row>
    <row r="30" spans="1:21" ht="14" outlineLevel="1" thickBot="1">
      <c r="A30" s="308"/>
      <c r="B30" s="309" t="s">
        <v>375</v>
      </c>
      <c r="C30" s="310" t="s">
        <v>376</v>
      </c>
      <c r="D30" s="411" t="s">
        <v>327</v>
      </c>
      <c r="E30" s="412"/>
      <c r="F30" s="412"/>
      <c r="G30" s="413"/>
      <c r="I30" s="453"/>
      <c r="J30" s="454"/>
      <c r="K30" s="454"/>
      <c r="L30" s="454"/>
      <c r="M30" s="454"/>
      <c r="N30" s="455"/>
      <c r="P30" s="453"/>
      <c r="Q30" s="454"/>
      <c r="R30" s="454"/>
      <c r="S30" s="454"/>
      <c r="T30" s="454"/>
      <c r="U30" s="455"/>
    </row>
    <row r="31" spans="1:21" outlineLevel="1">
      <c r="A31" s="431" t="s">
        <v>377</v>
      </c>
      <c r="B31" s="329" t="s">
        <v>519</v>
      </c>
      <c r="C31" s="307">
        <v>11</v>
      </c>
      <c r="D31" s="472" t="s">
        <v>520</v>
      </c>
      <c r="E31" s="473"/>
      <c r="F31" s="473"/>
      <c r="G31" s="474"/>
      <c r="I31" s="453"/>
      <c r="J31" s="454"/>
      <c r="K31" s="454"/>
      <c r="L31" s="454"/>
      <c r="M31" s="454"/>
      <c r="N31" s="455"/>
      <c r="P31" s="453"/>
      <c r="Q31" s="454"/>
      <c r="R31" s="454"/>
      <c r="S31" s="454"/>
      <c r="T31" s="454"/>
      <c r="U31" s="455"/>
    </row>
    <row r="32" spans="1:21" outlineLevel="1">
      <c r="A32" s="431"/>
      <c r="B32" s="329" t="s">
        <v>521</v>
      </c>
      <c r="C32" s="252">
        <v>7</v>
      </c>
      <c r="D32" s="453"/>
      <c r="E32" s="454"/>
      <c r="F32" s="454"/>
      <c r="G32" s="475"/>
      <c r="I32" s="453"/>
      <c r="J32" s="454"/>
      <c r="K32" s="454"/>
      <c r="L32" s="454"/>
      <c r="M32" s="454"/>
      <c r="N32" s="455"/>
      <c r="P32" s="453"/>
      <c r="Q32" s="454"/>
      <c r="R32" s="454"/>
      <c r="S32" s="454"/>
      <c r="T32" s="454"/>
      <c r="U32" s="455"/>
    </row>
    <row r="33" spans="1:21" outlineLevel="1">
      <c r="A33" s="431"/>
      <c r="B33" s="329" t="s">
        <v>522</v>
      </c>
      <c r="C33" s="252">
        <v>2</v>
      </c>
      <c r="D33" s="456"/>
      <c r="E33" s="457"/>
      <c r="F33" s="457"/>
      <c r="G33" s="476"/>
      <c r="I33" s="453"/>
      <c r="J33" s="454"/>
      <c r="K33" s="454"/>
      <c r="L33" s="454"/>
      <c r="M33" s="454"/>
      <c r="N33" s="455"/>
      <c r="P33" s="453"/>
      <c r="Q33" s="454"/>
      <c r="R33" s="454"/>
      <c r="S33" s="454"/>
      <c r="T33" s="454"/>
      <c r="U33" s="455"/>
    </row>
    <row r="34" spans="1:21" outlineLevel="1">
      <c r="A34" s="431"/>
      <c r="B34" s="312"/>
      <c r="C34" s="252"/>
      <c r="D34" s="416"/>
      <c r="E34" s="416"/>
      <c r="F34" s="416"/>
      <c r="G34" s="417"/>
      <c r="I34" s="453"/>
      <c r="J34" s="454"/>
      <c r="K34" s="454"/>
      <c r="L34" s="454"/>
      <c r="M34" s="454"/>
      <c r="N34" s="455"/>
      <c r="P34" s="453"/>
      <c r="Q34" s="454"/>
      <c r="R34" s="454"/>
      <c r="S34" s="454"/>
      <c r="T34" s="454"/>
      <c r="U34" s="455"/>
    </row>
    <row r="35" spans="1:21" outlineLevel="1">
      <c r="A35" s="431"/>
      <c r="B35" s="312"/>
      <c r="C35" s="252"/>
      <c r="D35" s="416"/>
      <c r="E35" s="416"/>
      <c r="F35" s="416"/>
      <c r="G35" s="417"/>
      <c r="I35" s="453"/>
      <c r="J35" s="454"/>
      <c r="K35" s="454"/>
      <c r="L35" s="454"/>
      <c r="M35" s="454"/>
      <c r="N35" s="455"/>
      <c r="P35" s="453"/>
      <c r="Q35" s="454"/>
      <c r="R35" s="454"/>
      <c r="S35" s="454"/>
      <c r="T35" s="454"/>
      <c r="U35" s="455"/>
    </row>
    <row r="36" spans="1:21" outlineLevel="1">
      <c r="A36" s="431"/>
      <c r="B36" s="312"/>
      <c r="C36" s="252"/>
      <c r="D36" s="416"/>
      <c r="E36" s="416"/>
      <c r="F36" s="416"/>
      <c r="G36" s="417"/>
      <c r="I36" s="453"/>
      <c r="J36" s="454"/>
      <c r="K36" s="454"/>
      <c r="L36" s="454"/>
      <c r="M36" s="454"/>
      <c r="N36" s="455"/>
      <c r="P36" s="453"/>
      <c r="Q36" s="454"/>
      <c r="R36" s="454"/>
      <c r="S36" s="454"/>
      <c r="T36" s="454"/>
      <c r="U36" s="455"/>
    </row>
    <row r="37" spans="1:21" outlineLevel="1">
      <c r="A37" s="431"/>
      <c r="B37" s="312"/>
      <c r="C37" s="252"/>
      <c r="D37" s="416"/>
      <c r="E37" s="416"/>
      <c r="F37" s="416"/>
      <c r="G37" s="417"/>
      <c r="I37" s="453"/>
      <c r="J37" s="454"/>
      <c r="K37" s="454"/>
      <c r="L37" s="454"/>
      <c r="M37" s="454"/>
      <c r="N37" s="455"/>
      <c r="P37" s="453"/>
      <c r="Q37" s="454"/>
      <c r="R37" s="454"/>
      <c r="S37" s="454"/>
      <c r="T37" s="454"/>
      <c r="U37" s="455"/>
    </row>
    <row r="38" spans="1:21" outlineLevel="1">
      <c r="A38" s="431"/>
      <c r="B38" s="312"/>
      <c r="C38" s="252"/>
      <c r="D38" s="416"/>
      <c r="E38" s="416"/>
      <c r="F38" s="416"/>
      <c r="G38" s="417"/>
      <c r="I38" s="453"/>
      <c r="J38" s="454"/>
      <c r="K38" s="454"/>
      <c r="L38" s="454"/>
      <c r="M38" s="454"/>
      <c r="N38" s="455"/>
      <c r="P38" s="453"/>
      <c r="Q38" s="454"/>
      <c r="R38" s="454"/>
      <c r="S38" s="454"/>
      <c r="T38" s="454"/>
      <c r="U38" s="455"/>
    </row>
    <row r="39" spans="1:21" outlineLevel="1">
      <c r="A39" s="431"/>
      <c r="B39" s="312"/>
      <c r="C39" s="252"/>
      <c r="D39" s="416"/>
      <c r="E39" s="416"/>
      <c r="F39" s="416"/>
      <c r="G39" s="417"/>
      <c r="I39" s="453"/>
      <c r="J39" s="454"/>
      <c r="K39" s="454"/>
      <c r="L39" s="454"/>
      <c r="M39" s="454"/>
      <c r="N39" s="455"/>
      <c r="P39" s="453"/>
      <c r="Q39" s="454"/>
      <c r="R39" s="454"/>
      <c r="S39" s="454"/>
      <c r="T39" s="454"/>
      <c r="U39" s="455"/>
    </row>
    <row r="40" spans="1:21" ht="14" outlineLevel="1" thickBot="1">
      <c r="A40" s="432"/>
      <c r="B40" s="313"/>
      <c r="C40" s="314"/>
      <c r="D40" s="414"/>
      <c r="E40" s="414"/>
      <c r="F40" s="414"/>
      <c r="G40" s="415"/>
      <c r="I40" s="453"/>
      <c r="J40" s="454"/>
      <c r="K40" s="454"/>
      <c r="L40" s="454"/>
      <c r="M40" s="454"/>
      <c r="N40" s="455"/>
      <c r="P40" s="453"/>
      <c r="Q40" s="454"/>
      <c r="R40" s="454"/>
      <c r="S40" s="454"/>
      <c r="T40" s="454"/>
      <c r="U40" s="455"/>
    </row>
    <row r="41" spans="1:21" outlineLevel="1">
      <c r="A41" s="154"/>
      <c r="B41" s="248"/>
      <c r="C41" s="248"/>
      <c r="D41" s="248"/>
      <c r="E41" s="248"/>
      <c r="F41" s="248"/>
      <c r="G41" s="248"/>
      <c r="I41" s="453"/>
      <c r="J41" s="454"/>
      <c r="K41" s="454"/>
      <c r="L41" s="454"/>
      <c r="M41" s="454"/>
      <c r="N41" s="455"/>
      <c r="P41" s="453"/>
      <c r="Q41" s="454"/>
      <c r="R41" s="454"/>
      <c r="S41" s="454"/>
      <c r="T41" s="454"/>
      <c r="U41" s="455"/>
    </row>
    <row r="42" spans="1:21" outlineLevel="1">
      <c r="A42" s="154"/>
      <c r="B42" s="248"/>
      <c r="C42" s="248"/>
      <c r="D42" s="248"/>
      <c r="E42" s="248"/>
      <c r="F42" s="248"/>
      <c r="G42" s="248"/>
      <c r="I42" s="453"/>
      <c r="J42" s="454"/>
      <c r="K42" s="454"/>
      <c r="L42" s="454"/>
      <c r="M42" s="454"/>
      <c r="N42" s="455"/>
      <c r="P42" s="453"/>
      <c r="Q42" s="454"/>
      <c r="R42" s="454"/>
      <c r="S42" s="454"/>
      <c r="T42" s="454"/>
      <c r="U42" s="455"/>
    </row>
    <row r="43" spans="1:21" outlineLevel="1">
      <c r="A43" s="154"/>
      <c r="B43" s="248"/>
      <c r="C43" s="248"/>
      <c r="D43" s="248"/>
      <c r="E43" s="248"/>
      <c r="F43" s="248"/>
      <c r="G43" s="248"/>
      <c r="I43" s="453"/>
      <c r="J43" s="454"/>
      <c r="K43" s="454"/>
      <c r="L43" s="454"/>
      <c r="M43" s="454"/>
      <c r="N43" s="455"/>
      <c r="P43" s="453"/>
      <c r="Q43" s="454"/>
      <c r="R43" s="454"/>
      <c r="S43" s="454"/>
      <c r="T43" s="454"/>
      <c r="U43" s="455"/>
    </row>
    <row r="44" spans="1:21" outlineLevel="1">
      <c r="A44" s="154"/>
      <c r="B44" s="248"/>
      <c r="C44" s="248"/>
      <c r="D44" s="248"/>
      <c r="E44" s="248"/>
      <c r="F44" s="248"/>
      <c r="G44" s="248"/>
      <c r="I44" s="453"/>
      <c r="J44" s="454"/>
      <c r="K44" s="454"/>
      <c r="L44" s="454"/>
      <c r="M44" s="454"/>
      <c r="N44" s="455"/>
      <c r="P44" s="453"/>
      <c r="Q44" s="454"/>
      <c r="R44" s="454"/>
      <c r="S44" s="454"/>
      <c r="T44" s="454"/>
      <c r="U44" s="455"/>
    </row>
    <row r="45" spans="1:21" outlineLevel="1">
      <c r="A45" s="154"/>
      <c r="B45" s="248"/>
      <c r="C45" s="248"/>
      <c r="D45" s="248"/>
      <c r="E45" s="248"/>
      <c r="F45" s="248"/>
      <c r="G45" s="248"/>
      <c r="I45" s="456"/>
      <c r="J45" s="457"/>
      <c r="K45" s="457"/>
      <c r="L45" s="457"/>
      <c r="M45" s="457"/>
      <c r="N45" s="458"/>
      <c r="P45" s="456"/>
      <c r="Q45" s="457"/>
      <c r="R45" s="457"/>
      <c r="S45" s="457"/>
      <c r="T45" s="457"/>
      <c r="U45" s="458"/>
    </row>
    <row r="46" spans="1:21" outlineLevel="1">
      <c r="A46" s="154"/>
      <c r="B46" s="248"/>
      <c r="C46" s="248"/>
      <c r="D46" s="248"/>
      <c r="E46" s="248"/>
      <c r="F46" s="248"/>
      <c r="G46" s="248"/>
    </row>
    <row r="47" spans="1:21">
      <c r="A47" s="154"/>
      <c r="B47" s="155"/>
    </row>
    <row r="48" spans="1:21" ht="15">
      <c r="A48" s="12" t="s">
        <v>380</v>
      </c>
    </row>
    <row r="49" spans="1:54" ht="15" outlineLevel="1">
      <c r="A49" s="12"/>
    </row>
    <row r="50" spans="1:54" ht="14" outlineLevel="1" thickBot="1">
      <c r="A50" s="4" t="s">
        <v>381</v>
      </c>
    </row>
    <row r="51" spans="1:54" outlineLevel="2">
      <c r="B51" s="19"/>
      <c r="C51" s="19"/>
      <c r="D51" s="19"/>
      <c r="E51" s="418" t="s">
        <v>274</v>
      </c>
      <c r="F51" s="406"/>
      <c r="G51" s="406"/>
      <c r="H51" s="406"/>
      <c r="I51" s="406"/>
      <c r="J51" s="406" t="s">
        <v>275</v>
      </c>
      <c r="K51" s="406"/>
      <c r="L51" s="406"/>
      <c r="M51" s="406"/>
      <c r="N51" s="406"/>
      <c r="O51" s="406" t="s">
        <v>276</v>
      </c>
      <c r="P51" s="406"/>
      <c r="Q51" s="406"/>
      <c r="R51" s="406"/>
      <c r="S51" s="406"/>
      <c r="T51" s="406" t="s">
        <v>277</v>
      </c>
      <c r="U51" s="406"/>
      <c r="V51" s="406"/>
      <c r="W51" s="406"/>
      <c r="X51" s="406"/>
      <c r="Y51" s="406" t="s">
        <v>382</v>
      </c>
      <c r="Z51" s="406"/>
      <c r="AA51" s="406"/>
      <c r="AB51" s="406"/>
      <c r="AC51" s="406"/>
      <c r="AD51" s="406" t="s">
        <v>383</v>
      </c>
      <c r="AE51" s="406"/>
      <c r="AF51" s="406"/>
      <c r="AG51" s="406"/>
      <c r="AH51" s="406"/>
      <c r="AI51" s="406" t="s">
        <v>384</v>
      </c>
      <c r="AJ51" s="406"/>
      <c r="AK51" s="406"/>
      <c r="AL51" s="406"/>
      <c r="AM51" s="406"/>
      <c r="AN51" s="406" t="s">
        <v>385</v>
      </c>
      <c r="AO51" s="406"/>
      <c r="AP51" s="406"/>
      <c r="AQ51" s="406"/>
      <c r="AR51" s="406"/>
      <c r="AS51" s="406" t="s">
        <v>386</v>
      </c>
      <c r="AT51" s="406"/>
      <c r="AU51" s="406"/>
      <c r="AV51" s="406"/>
      <c r="AW51" s="406"/>
      <c r="AX51" s="406" t="s">
        <v>387</v>
      </c>
      <c r="AY51" s="406"/>
      <c r="AZ51" s="406"/>
      <c r="BA51" s="406"/>
      <c r="BB51" s="410"/>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375</v>
      </c>
      <c r="C53" s="19" t="s">
        <v>388</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6" t="s">
        <v>389</v>
      </c>
      <c r="B54" s="127" t="s">
        <v>320</v>
      </c>
      <c r="C54" s="127" t="s">
        <v>285</v>
      </c>
      <c r="D54" s="124" t="s">
        <v>390</v>
      </c>
      <c r="E54" s="242">
        <v>-0.49</v>
      </c>
      <c r="F54" s="242">
        <v>-0.75</v>
      </c>
      <c r="G54" s="242">
        <v>-0.49</v>
      </c>
      <c r="H54" s="242">
        <v>-0.75</v>
      </c>
      <c r="I54" s="242">
        <v>-0.6</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7"/>
      <c r="B55" s="36" t="s">
        <v>320</v>
      </c>
      <c r="C55" s="121" t="s">
        <v>285</v>
      </c>
      <c r="D55" s="2" t="s">
        <v>390</v>
      </c>
      <c r="E55" s="241">
        <v>0</v>
      </c>
      <c r="F55" s="241">
        <v>0</v>
      </c>
      <c r="G55" s="241">
        <v>-0.62</v>
      </c>
      <c r="H55" s="241">
        <v>-0.62</v>
      </c>
      <c r="I55" s="241">
        <v>0</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7"/>
      <c r="B56" s="36"/>
      <c r="C56" s="121"/>
      <c r="D56" s="2" t="s">
        <v>390</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7"/>
      <c r="B57" s="36"/>
      <c r="C57" s="121"/>
      <c r="D57" s="2" t="s">
        <v>390</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7"/>
      <c r="B58" s="36"/>
      <c r="C58" s="121"/>
      <c r="D58" s="2" t="s">
        <v>390</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7"/>
      <c r="B59" s="36"/>
      <c r="C59" s="121"/>
      <c r="D59" s="2" t="s">
        <v>390</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7"/>
      <c r="B60" s="36"/>
      <c r="C60" s="121"/>
      <c r="D60" s="2" t="s">
        <v>390</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7"/>
      <c r="B61" s="36"/>
      <c r="C61" s="121"/>
      <c r="D61" s="2" t="s">
        <v>390</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7"/>
      <c r="B62" s="36"/>
      <c r="C62" s="121"/>
      <c r="D62" s="2" t="s">
        <v>390</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7"/>
      <c r="B63" s="36"/>
      <c r="C63" s="121"/>
      <c r="D63" s="2" t="s">
        <v>390</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28"/>
      <c r="B64" s="122" t="s">
        <v>391</v>
      </c>
      <c r="C64" s="296" t="s">
        <v>392</v>
      </c>
      <c r="D64" s="123" t="s">
        <v>390</v>
      </c>
      <c r="E64" s="23">
        <f>SUM(E54:E63)</f>
        <v>-0.49</v>
      </c>
      <c r="F64" s="23">
        <f t="shared" ref="F64:BB64" si="3">SUM(F54:F63)</f>
        <v>-0.75</v>
      </c>
      <c r="G64" s="23">
        <f t="shared" si="3"/>
        <v>-1.1099999999999999</v>
      </c>
      <c r="H64" s="23">
        <f t="shared" si="3"/>
        <v>-1.37</v>
      </c>
      <c r="I64" s="23">
        <f t="shared" si="3"/>
        <v>-0.6</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19" t="s">
        <v>393</v>
      </c>
      <c r="B66" s="266"/>
      <c r="C66" s="267"/>
      <c r="D66" s="268" t="s">
        <v>390</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0"/>
      <c r="B67" s="252"/>
      <c r="C67" s="267"/>
      <c r="D67" s="269" t="s">
        <v>390</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0"/>
      <c r="B68" s="252"/>
      <c r="C68" s="267"/>
      <c r="D68" s="269" t="s">
        <v>390</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0"/>
      <c r="B69" s="252"/>
      <c r="C69" s="267"/>
      <c r="D69" s="269" t="s">
        <v>390</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0"/>
      <c r="B70" s="252"/>
      <c r="C70" s="267"/>
      <c r="D70" s="269" t="s">
        <v>390</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1"/>
      <c r="B71" s="122" t="s">
        <v>394</v>
      </c>
      <c r="C71" s="123"/>
      <c r="D71" s="270" t="s">
        <v>390</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19" t="s">
        <v>395</v>
      </c>
      <c r="B75" s="127" t="s">
        <v>396</v>
      </c>
      <c r="C75" s="274"/>
      <c r="D75" s="124" t="s">
        <v>390</v>
      </c>
      <c r="E75" s="275">
        <f>-E158*'Fixed Data'!$B$27/10^2</f>
        <v>-1.2881006524165262</v>
      </c>
      <c r="F75" s="275">
        <f>-F158*'Fixed Data'!$B$27/10^2</f>
        <v>-1.2916748414470174</v>
      </c>
      <c r="G75" s="275">
        <f>-G158*'Fixed Data'!$B$27/10^2</f>
        <v>-1.2882008984856888</v>
      </c>
      <c r="H75" s="275">
        <f>-H158*'Fixed Data'!$B$27/10^2</f>
        <v>-1.289998052701963</v>
      </c>
      <c r="I75" s="275">
        <f>-I158*'Fixed Data'!$B$27/10^2</f>
        <v>-1.2827010965158863</v>
      </c>
      <c r="J75" s="275">
        <f>-J158*'Fixed Data'!$B$27/10^2</f>
        <v>-1.2796142075660557</v>
      </c>
      <c r="K75" s="275">
        <f>-K158*'Fixed Data'!$B$27/10^2</f>
        <v>-1.3002845940687937</v>
      </c>
      <c r="L75" s="275">
        <f>-L158*'Fixed Data'!$B$27/10^2</f>
        <v>-1.3213752003677159</v>
      </c>
      <c r="M75" s="275">
        <f>-M158*'Fixed Data'!$B$27/10^2</f>
        <v>-1.3428945693450334</v>
      </c>
      <c r="N75" s="275">
        <f>-N158*'Fixed Data'!$B$27/10^2</f>
        <v>-1.364851417555963</v>
      </c>
      <c r="O75" s="275">
        <f>-O158*'Fixed Data'!$B$27/10^2</f>
        <v>-1.3869496892906832</v>
      </c>
      <c r="P75" s="275">
        <f>-P158*'Fixed Data'!$B$27/10^2</f>
        <v>-1.4093371464759699</v>
      </c>
      <c r="Q75" s="275">
        <f>-Q158*'Fixed Data'!$B$27/10^2</f>
        <v>-1.4322419516780951</v>
      </c>
      <c r="R75" s="275">
        <f>-R158*'Fixed Data'!$B$27/10^2</f>
        <v>-1.4556930317001429</v>
      </c>
      <c r="S75" s="275">
        <f>-S158*'Fixed Data'!$B$27/10^2</f>
        <v>-1.4796857324053472</v>
      </c>
      <c r="T75" s="275">
        <f>-T158*'Fixed Data'!$B$27/10^2</f>
        <v>-1.5042593692951187</v>
      </c>
      <c r="U75" s="275">
        <f>-U158*'Fixed Data'!$B$27/10^2</f>
        <v>-1.529400233047405</v>
      </c>
      <c r="V75" s="275">
        <f>-V158*'Fixed Data'!$B$27/10^2</f>
        <v>-1.5550521994169824</v>
      </c>
      <c r="W75" s="275">
        <f>-W158*'Fixed Data'!$B$27/10^2</f>
        <v>-1.5812256588935278</v>
      </c>
      <c r="X75" s="275">
        <f>-X158*'Fixed Data'!$B$27/10^2</f>
        <v>-1.6079312132007735</v>
      </c>
      <c r="Y75" s="275">
        <f>-Y158*'Fixed Data'!$B$27/10^2</f>
        <v>-1.6351796795907976</v>
      </c>
      <c r="Z75" s="275">
        <f>-Z158*'Fixed Data'!$B$27/10^2</f>
        <v>-1.6629820952256156</v>
      </c>
      <c r="AA75" s="275">
        <f>-AA158*'Fixed Data'!$B$27/10^2</f>
        <v>-1.6913497216478535</v>
      </c>
      <c r="AB75" s="275">
        <f>-AB158*'Fixed Data'!$B$27/10^2</f>
        <v>-1.7202940493423129</v>
      </c>
      <c r="AC75" s="275">
        <f>-AC158*'Fixed Data'!$B$27/10^2</f>
        <v>-16.646093687388742</v>
      </c>
      <c r="AD75" s="275">
        <f>-AD158*'Fixed Data'!$B$27/10^2</f>
        <v>-16.930107167292164</v>
      </c>
      <c r="AE75" s="275">
        <f>-AE158*'Fixed Data'!$B$27/10^2</f>
        <v>-17.219894515363134</v>
      </c>
      <c r="AF75" s="275">
        <f>-AF158*'Fixed Data'!$B$27/10^2</f>
        <v>-17.515573111782405</v>
      </c>
      <c r="AG75" s="275">
        <f>-AG158*'Fixed Data'!$B$27/10^2</f>
        <v>-17.817262723017862</v>
      </c>
      <c r="AH75" s="275">
        <f>-AH158*'Fixed Data'!$B$27/10^2</f>
        <v>-18.125085550336518</v>
      </c>
      <c r="AI75" s="275">
        <f>-AI158*'Fixed Data'!$B$27/10^2</f>
        <v>-18.43916627930302</v>
      </c>
      <c r="AJ75" s="275">
        <f>-AJ158*'Fixed Data'!$B$27/10^2</f>
        <v>-18.759632130284263</v>
      </c>
      <c r="AK75" s="275">
        <f>-AK158*'Fixed Data'!$B$27/10^2</f>
        <v>-19.086612909980825</v>
      </c>
      <c r="AL75" s="275">
        <f>-AL158*'Fixed Data'!$B$27/10^2</f>
        <v>-19.420241064006017</v>
      </c>
      <c r="AM75" s="275">
        <f>-AM158*'Fixed Data'!$B$27/10^2</f>
        <v>-19.760651730533695</v>
      </c>
      <c r="AN75" s="275">
        <f>-AN158*'Fixed Data'!$B$27/10^2</f>
        <v>-20.089017700773915</v>
      </c>
      <c r="AO75" s="275">
        <f>-AO158*'Fixed Data'!$B$27/10^2</f>
        <v>-20.420974269117593</v>
      </c>
      <c r="AP75" s="275">
        <f>-AP158*'Fixed Data'!$B$27/10^2</f>
        <v>-20.759679367367713</v>
      </c>
      <c r="AQ75" s="275">
        <f>-AQ158*'Fixed Data'!$B$27/10^2</f>
        <v>-21.10527019014626</v>
      </c>
      <c r="AR75" s="275">
        <f>-AR158*'Fixed Data'!$B$27/10^2</f>
        <v>-21.457886721181016</v>
      </c>
      <c r="AS75" s="275">
        <f>-AS158*'Fixed Data'!$B$27/10^2</f>
        <v>-21.817671790006958</v>
      </c>
      <c r="AT75" s="275">
        <f>-AT158*'Fixed Data'!$B$27/10^2</f>
        <v>-22.184771129820152</v>
      </c>
      <c r="AU75" s="275">
        <f>-AU158*'Fixed Data'!$B$27/10^2</f>
        <v>-22.55933343650802</v>
      </c>
      <c r="AV75" s="275">
        <f>-AV158*'Fixed Data'!$B$27/10^2</f>
        <v>-22.941510428879369</v>
      </c>
      <c r="AW75" s="275">
        <f>-AW158*'Fixed Data'!$B$27/10^2</f>
        <v>-23.331456910119257</v>
      </c>
      <c r="AX75" s="275">
        <f>-AX158*'Fixed Data'!$B$27/10^2</f>
        <v>-23.413642409973804</v>
      </c>
      <c r="AY75" s="275">
        <f>-AY158*'Fixed Data'!$B$27/10^2</f>
        <v>-23.456708490566289</v>
      </c>
      <c r="AZ75" s="275">
        <f>-AZ158*'Fixed Data'!$B$27/10^2</f>
        <v>-23.500650085489692</v>
      </c>
      <c r="BA75" s="275">
        <f>-BA158*'Fixed Data'!$B$27/10^2</f>
        <v>-23.545484993562368</v>
      </c>
      <c r="BB75" s="275">
        <f>-BB158*'Fixed Data'!$B$27/10^2</f>
        <v>-23.590405438374432</v>
      </c>
    </row>
    <row r="76" spans="1:54" ht="19.5" customHeight="1" outlineLevel="2">
      <c r="A76" s="420"/>
      <c r="B76" s="121"/>
      <c r="C76" s="272"/>
      <c r="D76" s="2" t="s">
        <v>390</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1"/>
      <c r="B77" s="273" t="s">
        <v>397</v>
      </c>
      <c r="C77" s="271"/>
      <c r="D77" s="123" t="s">
        <v>390</v>
      </c>
      <c r="E77" s="23">
        <f t="shared" ref="E77:AJ77" si="5">SUM(E75:E76)</f>
        <v>-1.2881006524165262</v>
      </c>
      <c r="F77" s="23">
        <f t="shared" si="5"/>
        <v>-1.2916748414470174</v>
      </c>
      <c r="G77" s="23">
        <f t="shared" si="5"/>
        <v>-1.2882008984856888</v>
      </c>
      <c r="H77" s="23">
        <f t="shared" si="5"/>
        <v>-1.289998052701963</v>
      </c>
      <c r="I77" s="23">
        <f t="shared" si="5"/>
        <v>-1.2827010965158863</v>
      </c>
      <c r="J77" s="23">
        <f t="shared" si="5"/>
        <v>-1.2796142075660557</v>
      </c>
      <c r="K77" s="23">
        <f t="shared" si="5"/>
        <v>-1.3002845940687937</v>
      </c>
      <c r="L77" s="23">
        <f t="shared" si="5"/>
        <v>-1.3213752003677159</v>
      </c>
      <c r="M77" s="23">
        <f t="shared" si="5"/>
        <v>-1.3428945693450334</v>
      </c>
      <c r="N77" s="23">
        <f t="shared" si="5"/>
        <v>-1.364851417555963</v>
      </c>
      <c r="O77" s="23">
        <f t="shared" si="5"/>
        <v>-1.3869496892906832</v>
      </c>
      <c r="P77" s="23">
        <f t="shared" si="5"/>
        <v>-1.4093371464759699</v>
      </c>
      <c r="Q77" s="23">
        <f t="shared" si="5"/>
        <v>-1.4322419516780951</v>
      </c>
      <c r="R77" s="23">
        <f t="shared" si="5"/>
        <v>-1.4556930317001429</v>
      </c>
      <c r="S77" s="23">
        <f t="shared" si="5"/>
        <v>-1.4796857324053472</v>
      </c>
      <c r="T77" s="23">
        <f t="shared" si="5"/>
        <v>-1.5042593692951187</v>
      </c>
      <c r="U77" s="23">
        <f t="shared" si="5"/>
        <v>-1.529400233047405</v>
      </c>
      <c r="V77" s="23">
        <f t="shared" si="5"/>
        <v>-1.5550521994169824</v>
      </c>
      <c r="W77" s="23">
        <f t="shared" si="5"/>
        <v>-1.5812256588935278</v>
      </c>
      <c r="X77" s="23">
        <f t="shared" si="5"/>
        <v>-1.6079312132007735</v>
      </c>
      <c r="Y77" s="23">
        <f t="shared" si="5"/>
        <v>-1.6351796795907976</v>
      </c>
      <c r="Z77" s="23">
        <f t="shared" si="5"/>
        <v>-1.6629820952256156</v>
      </c>
      <c r="AA77" s="23">
        <f t="shared" si="5"/>
        <v>-1.6913497216478535</v>
      </c>
      <c r="AB77" s="23">
        <f t="shared" si="5"/>
        <v>-1.7202940493423129</v>
      </c>
      <c r="AC77" s="23">
        <f t="shared" si="5"/>
        <v>-16.646093687388742</v>
      </c>
      <c r="AD77" s="23">
        <f t="shared" si="5"/>
        <v>-16.930107167292164</v>
      </c>
      <c r="AE77" s="23">
        <f t="shared" si="5"/>
        <v>-17.219894515363134</v>
      </c>
      <c r="AF77" s="23">
        <f t="shared" si="5"/>
        <v>-17.515573111782405</v>
      </c>
      <c r="AG77" s="23">
        <f t="shared" si="5"/>
        <v>-17.817262723017862</v>
      </c>
      <c r="AH77" s="23">
        <f t="shared" si="5"/>
        <v>-18.125085550336518</v>
      </c>
      <c r="AI77" s="23">
        <f t="shared" si="5"/>
        <v>-18.43916627930302</v>
      </c>
      <c r="AJ77" s="23">
        <f t="shared" si="5"/>
        <v>-18.759632130284263</v>
      </c>
      <c r="AK77" s="23">
        <f t="shared" ref="AK77:BB77" si="6">SUM(AK75:AK76)</f>
        <v>-19.086612909980825</v>
      </c>
      <c r="AL77" s="23">
        <f t="shared" si="6"/>
        <v>-19.420241064006017</v>
      </c>
      <c r="AM77" s="23">
        <f t="shared" si="6"/>
        <v>-19.760651730533695</v>
      </c>
      <c r="AN77" s="23">
        <f t="shared" si="6"/>
        <v>-20.089017700773915</v>
      </c>
      <c r="AO77" s="23">
        <f t="shared" si="6"/>
        <v>-20.420974269117593</v>
      </c>
      <c r="AP77" s="23">
        <f t="shared" si="6"/>
        <v>-20.759679367367713</v>
      </c>
      <c r="AQ77" s="23">
        <f t="shared" si="6"/>
        <v>-21.10527019014626</v>
      </c>
      <c r="AR77" s="23">
        <f t="shared" si="6"/>
        <v>-21.457886721181016</v>
      </c>
      <c r="AS77" s="23">
        <f t="shared" si="6"/>
        <v>-21.817671790006958</v>
      </c>
      <c r="AT77" s="23">
        <f t="shared" si="6"/>
        <v>-22.184771129820152</v>
      </c>
      <c r="AU77" s="23">
        <f t="shared" si="6"/>
        <v>-22.55933343650802</v>
      </c>
      <c r="AV77" s="23">
        <f t="shared" si="6"/>
        <v>-22.941510428879369</v>
      </c>
      <c r="AW77" s="23">
        <f t="shared" si="6"/>
        <v>-23.331456910119257</v>
      </c>
      <c r="AX77" s="23">
        <f t="shared" si="6"/>
        <v>-23.413642409973804</v>
      </c>
      <c r="AY77" s="23">
        <f t="shared" si="6"/>
        <v>-23.456708490566289</v>
      </c>
      <c r="AZ77" s="23">
        <f t="shared" si="6"/>
        <v>-23.500650085489692</v>
      </c>
      <c r="BA77" s="23">
        <f t="shared" si="6"/>
        <v>-23.545484993562368</v>
      </c>
      <c r="BB77" s="255">
        <f t="shared" si="6"/>
        <v>-23.590405438374432</v>
      </c>
    </row>
    <row r="78" spans="1:54" outlineLevel="2">
      <c r="B78" s="19"/>
      <c r="C78" s="19"/>
      <c r="D78" s="19"/>
      <c r="E78" s="15"/>
    </row>
    <row r="79" spans="1:54" s="7" customFormat="1" ht="14" outlineLevel="1" thickBot="1">
      <c r="B79" s="125"/>
      <c r="C79" s="125"/>
      <c r="D79" s="125"/>
      <c r="E79" s="247"/>
    </row>
    <row r="80" spans="1:54" outlineLevel="1">
      <c r="A80" s="4" t="s">
        <v>398</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399</v>
      </c>
      <c r="C81" s="6" t="s">
        <v>400</v>
      </c>
      <c r="D81" t="s">
        <v>401</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402</v>
      </c>
      <c r="C82" t="s">
        <v>403</v>
      </c>
      <c r="D82" t="s">
        <v>390</v>
      </c>
      <c r="E82" s="21">
        <f t="shared" ref="E82:BB82" si="8">E64*E81</f>
        <v>-0.16513</v>
      </c>
      <c r="F82" s="21">
        <f t="shared" si="8"/>
        <v>-0.25275000000000003</v>
      </c>
      <c r="G82" s="21">
        <f t="shared" si="8"/>
        <v>-0.37406999999999996</v>
      </c>
      <c r="H82" s="21">
        <f t="shared" si="8"/>
        <v>-0.46169000000000004</v>
      </c>
      <c r="I82" s="21">
        <f t="shared" si="8"/>
        <v>-0.20220000000000002</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404</v>
      </c>
      <c r="C83" t="s">
        <v>405</v>
      </c>
      <c r="D83" t="s">
        <v>390</v>
      </c>
      <c r="E83" s="21">
        <f t="shared" ref="E83:BB83" si="9">E64-E82</f>
        <v>-0.32486999999999999</v>
      </c>
      <c r="F83" s="21">
        <f t="shared" si="9"/>
        <v>-0.49724999999999997</v>
      </c>
      <c r="G83" s="21">
        <f t="shared" si="9"/>
        <v>-0.73592999999999997</v>
      </c>
      <c r="H83" s="21">
        <f t="shared" si="9"/>
        <v>-0.90831000000000006</v>
      </c>
      <c r="I83" s="21">
        <f t="shared" si="9"/>
        <v>-0.39779999999999993</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406</v>
      </c>
      <c r="C84" t="s">
        <v>407</v>
      </c>
      <c r="D84" t="s">
        <v>390</v>
      </c>
      <c r="E84" s="21"/>
      <c r="F84" s="21">
        <f>IF($E$82&lt;0,(IF(2050-E$80&lt;=0,0,(2/(2050-E$80+1))*(1-(SUM($E84:E84)/$E$82))*$E$82*'Fixed Data'!C$52)),0)</f>
        <v>-1.3760833333333333E-2</v>
      </c>
      <c r="G84" s="21">
        <f>IF($E$82&lt;0,(IF(2050-F$80&lt;=0,0,(2/(2050-F$80+1))*(1-(SUM($E84:F84)/$E$82))*$E$82*'Fixed Data'!D$52)),0)</f>
        <v>-1.3162536231884056E-2</v>
      </c>
      <c r="H84" s="21">
        <f>IF($E$82&lt;0,(IF(2050-G$80&lt;=0,0,(2/(2050-G$80+1))*(1-(SUM($E84:G84)/$E$82))*$E$82*'Fixed Data'!E$52)),0)</f>
        <v>-1.2564239130434781E-2</v>
      </c>
      <c r="I84" s="21">
        <f>IF($E$82&lt;0,(IF(2050-H$80&lt;=0,0,(2/(2050-H$80+1))*(1-(SUM($E84:H84)/$E$82))*$E$82*'Fixed Data'!F$52)),0)</f>
        <v>-1.1965942028985507E-2</v>
      </c>
      <c r="J84" s="21">
        <f>IF($E$82&lt;0,(IF(2050-I$80&lt;=0,0,(2/(2050-I$80+1))*(1-(SUM($E84:I84)/$E$82))*$E$82*'Fixed Data'!G$52)),0)</f>
        <v>-1.1367644927536232E-2</v>
      </c>
      <c r="K84" s="21">
        <f>IF($E$82&lt;0,(IF(2050-J$80&lt;=0,0,(2/(2050-J$80+1))*(1-(SUM($E84:J84)/$E$82))*$E$82*'Fixed Data'!H$52)),0)</f>
        <v>-1.0769347826086958E-2</v>
      </c>
      <c r="L84" s="21">
        <f>IF($E$82&lt;0,(IF(2050-K$80&lt;=0,0,(2/(2050-K$80+1))*(1-(SUM($E84:K84)/$E$82))*$E$82*'Fixed Data'!I$52)),0)</f>
        <v>-1.0171050724637681E-2</v>
      </c>
      <c r="M84" s="21">
        <f>IF($E$82&lt;0,(IF(2050-L$80&lt;=0,0,(2/(2050-L$80+1))*(1-(SUM($E84:L84)/$E$82))*$E$82*'Fixed Data'!J$52)),0)</f>
        <v>-9.5727536231884052E-3</v>
      </c>
      <c r="N84" s="21">
        <f>IF($E$82&lt;0,(IF(2050-M$80&lt;=0,0,(2/(2050-M$80+1))*(1-(SUM($E84:M84)/$E$82))*$E$82*'Fixed Data'!K$52)),0)</f>
        <v>-8.9744565217391298E-3</v>
      </c>
      <c r="O84" s="21">
        <f>IF($E$82&lt;0,(IF(2050-N$80&lt;=0,0,(2/(2050-N$80+1))*(1-(SUM($E84:N84)/$E$82))*$E$82*'Fixed Data'!L$52)),0)</f>
        <v>-8.3761594202898561E-3</v>
      </c>
      <c r="P84" s="21">
        <f>IF($E$82&lt;0,(IF(2050-O$80&lt;=0,0,(2/(2050-O$80+1))*(1-(SUM($E84:O84)/$E$82))*$E$82*'Fixed Data'!M$52)),0)</f>
        <v>-7.7778623188405798E-3</v>
      </c>
      <c r="Q84" s="21">
        <f>IF($E$82&lt;0,(IF(2050-P$80&lt;=0,0,(2/(2050-P$80+1))*(1-(SUM($E84:P84)/$E$82))*$E$82*'Fixed Data'!N$52)),0)</f>
        <v>-7.1795652173913052E-3</v>
      </c>
      <c r="R84" s="21">
        <f>IF($E$82&lt;0,(IF(2050-Q$80&lt;=0,0,(2/(2050-Q$80+1))*(1-(SUM($E84:Q84)/$E$82))*$E$82*'Fixed Data'!O$52)),0)</f>
        <v>-6.5812681159420306E-3</v>
      </c>
      <c r="S84" s="21">
        <f>IF($E$82&lt;0,(IF(2050-R$80&lt;=0,0,(2/(2050-R$80+1))*(1-(SUM($E84:R84)/$E$82))*$E$82*'Fixed Data'!P$52)),0)</f>
        <v>-5.9829710144927535E-3</v>
      </c>
      <c r="T84" s="21">
        <f>IF($E$82&lt;0,(IF(2050-S$80&lt;=0,0,(2/(2050-S$80+1))*(1-(SUM($E84:S84)/$E$82))*$E$82*'Fixed Data'!Q$52)),0)</f>
        <v>-5.3846739130434806E-3</v>
      </c>
      <c r="U84" s="21">
        <f>IF($E$82&lt;0,(IF(2050-T$80&lt;=0,0,(2/(2050-T$80+1))*(1-(SUM($E84:T84)/$E$82))*$E$82*'Fixed Data'!R$52)),0)</f>
        <v>-4.7863768115942035E-3</v>
      </c>
      <c r="V84" s="21">
        <f>IF($E$82&lt;0,(IF(2050-U$80&lt;=0,0,(2/(2050-U$80+1))*(1-(SUM($E84:U84)/$E$82))*$E$82*'Fixed Data'!S$52)),0)</f>
        <v>-4.188079710144928E-3</v>
      </c>
      <c r="W84" s="21">
        <f>IF($E$82&lt;0,(IF(2050-V$80&lt;=0,0,(2/(2050-V$80+1))*(1-(SUM($E84:V84)/$E$82))*$E$82*'Fixed Data'!T$52)),0)</f>
        <v>-3.5897826086956522E-3</v>
      </c>
      <c r="X84" s="21">
        <f>IF($E$82&lt;0,(IF(2050-W$80&lt;=0,0,(2/(2050-W$80+1))*(1-(SUM($E84:W84)/$E$82))*$E$82*'Fixed Data'!U$52)),0)</f>
        <v>-2.9914855072463715E-3</v>
      </c>
      <c r="Y84" s="21">
        <f>IF($E$82&lt;0,(IF(2050-X$80&lt;=0,0,(2/(2050-X$80+1))*(1-(SUM($E84:X84)/$E$82))*$E$82*'Fixed Data'!V$52)),0)</f>
        <v>-2.3931884057970974E-3</v>
      </c>
      <c r="Z84" s="21">
        <f>IF($E$82&lt;0,(IF(2050-Y$80&lt;=0,0,(2/(2050-Y$80+1))*(1-(SUM($E84:Y84)/$E$82))*$E$82*'Fixed Data'!W$52)),0)</f>
        <v>-1.7948913043478157E-3</v>
      </c>
      <c r="AA84" s="21">
        <f>IF($E$82&lt;0,(IF(2050-Z$80&lt;=0,0,(2/(2050-Z$80+1))*(1-(SUM($E84:Z84)/$E$82))*$E$82*'Fixed Data'!X$52)),0)</f>
        <v>-1.1965942028985437E-3</v>
      </c>
      <c r="AB84" s="21">
        <f>IF($E$82&lt;0,(IF(2050-AA$80&lt;=0,0,(2/(2050-AA$80+1))*(1-(SUM($E84:AA84)/$E$82))*$E$82*'Fixed Data'!Y$52)),0)</f>
        <v>-5.9829710144925971E-4</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408</v>
      </c>
      <c r="C85" t="s">
        <v>409</v>
      </c>
      <c r="D85" t="s">
        <v>390</v>
      </c>
      <c r="E85" s="18"/>
      <c r="F85" s="18"/>
      <c r="G85" s="21">
        <f>IF($F$82&lt;0,(IF(2050-F$80&lt;=0,0,(2/(2050-F$80+1))*(1-(SUM($E85:F85)/$F$82))*$F$82*'Fixed Data'!D$52)),0)</f>
        <v>-2.1978260869565218E-2</v>
      </c>
      <c r="H85" s="21">
        <f>IF($F$82&lt;0,(IF(2050-G$80&lt;=0,0,(2/(2050-G$80+1))*(1-(SUM($E85:G85)/$F$82))*$F$82*'Fixed Data'!E$52)),0)</f>
        <v>-2.0979249011857711E-2</v>
      </c>
      <c r="I85" s="21">
        <f>IF($F$82&lt;0,(IF(2050-H$80&lt;=0,0,(2/(2050-H$80+1))*(1-(SUM($E85:H85)/$F$82))*$F$82*'Fixed Data'!F$52)),0)</f>
        <v>-1.9980237154150197E-2</v>
      </c>
      <c r="J85" s="21">
        <f>IF($F$82&lt;0,(IF(2050-I$80&lt;=0,0,(2/(2050-I$80+1))*(1-(SUM($E85:I85)/$F$82))*$F$82*'Fixed Data'!G$52)),0)</f>
        <v>-1.8981225296442694E-2</v>
      </c>
      <c r="K85" s="21">
        <f>IF($F$82&lt;0,(IF(2050-J$80&lt;=0,0,(2/(2050-J$80+1))*(1-(SUM($E85:J85)/$F$82))*$F$82*'Fixed Data'!H$52)),0)</f>
        <v>-1.798221343873518E-2</v>
      </c>
      <c r="L85" s="21">
        <f>IF($F$82&lt;0,(IF(2050-K$80&lt;=0,0,(2/(2050-K$80+1))*(1-(SUM($E85:K85)/$F$82))*$F$82*'Fixed Data'!I$52)),0)</f>
        <v>-1.698320158102767E-2</v>
      </c>
      <c r="M85" s="21">
        <f>IF($F$82&lt;0,(IF(2050-L$80&lt;=0,0,(2/(2050-L$80+1))*(1-(SUM($E85:L85)/$F$82))*$F$82*'Fixed Data'!J$52)),0)</f>
        <v>-1.598418972332016E-2</v>
      </c>
      <c r="N85" s="21">
        <f>IF($F$82&lt;0,(IF(2050-M$80&lt;=0,0,(2/(2050-M$80+1))*(1-(SUM($E85:M85)/$F$82))*$F$82*'Fixed Data'!K$52)),0)</f>
        <v>-1.4985177865612652E-2</v>
      </c>
      <c r="O85" s="21">
        <f>IF($F$82&lt;0,(IF(2050-N$80&lt;=0,0,(2/(2050-N$80+1))*(1-(SUM($E85:N85)/$F$82))*$F$82*'Fixed Data'!L$52)),0)</f>
        <v>-1.3986166007905138E-2</v>
      </c>
      <c r="P85" s="21">
        <f>IF($F$82&lt;0,(IF(2050-O$80&lt;=0,0,(2/(2050-O$80+1))*(1-(SUM($E85:O85)/$F$82))*$F$82*'Fixed Data'!M$52)),0)</f>
        <v>-1.2987154150197628E-2</v>
      </c>
      <c r="Q85" s="21">
        <f>IF($F$82&lt;0,(IF(2050-P$80&lt;=0,0,(2/(2050-P$80+1))*(1-(SUM($E85:P85)/$F$82))*$F$82*'Fixed Data'!N$52)),0)</f>
        <v>-1.1988142292490121E-2</v>
      </c>
      <c r="R85" s="21">
        <f>IF($F$82&lt;0,(IF(2050-Q$80&lt;=0,0,(2/(2050-Q$80+1))*(1-(SUM($E85:Q85)/$F$82))*$F$82*'Fixed Data'!O$52)),0)</f>
        <v>-1.0989130434782605E-2</v>
      </c>
      <c r="S85" s="21">
        <f>IF($F$82&lt;0,(IF(2050-R$80&lt;=0,0,(2/(2050-R$80+1))*(1-(SUM($E85:R85)/$F$82))*$F$82*'Fixed Data'!P$52)),0)</f>
        <v>-9.9901185770750987E-3</v>
      </c>
      <c r="T85" s="21">
        <f>IF($F$82&lt;0,(IF(2050-S$80&lt;=0,0,(2/(2050-S$80+1))*(1-(SUM($E85:S85)/$F$82))*$F$82*'Fixed Data'!Q$52)),0)</f>
        <v>-8.9911067193675885E-3</v>
      </c>
      <c r="U85" s="21">
        <f>IF($F$82&lt;0,(IF(2050-T$80&lt;=0,0,(2/(2050-T$80+1))*(1-(SUM($E85:T85)/$F$82))*$F$82*'Fixed Data'!R$52)),0)</f>
        <v>-7.9920948616600783E-3</v>
      </c>
      <c r="V85" s="21">
        <f>IF($F$82&lt;0,(IF(2050-U$80&lt;=0,0,(2/(2050-U$80+1))*(1-(SUM($E85:U85)/$F$82))*$F$82*'Fixed Data'!S$52)),0)</f>
        <v>-6.9930830039525646E-3</v>
      </c>
      <c r="W85" s="21">
        <f>IF($F$82&lt;0,(IF(2050-V$80&lt;=0,0,(2/(2050-V$80+1))*(1-(SUM($E85:V85)/$F$82))*$F$82*'Fixed Data'!T$52)),0)</f>
        <v>-5.9940711462450492E-3</v>
      </c>
      <c r="X85" s="21">
        <f>IF($F$82&lt;0,(IF(2050-W$80&lt;=0,0,(2/(2050-W$80+1))*(1-(SUM($E85:W85)/$F$82))*$F$82*'Fixed Data'!U$52)),0)</f>
        <v>-4.9950592885375398E-3</v>
      </c>
      <c r="Y85" s="21">
        <f>IF($F$82&lt;0,(IF(2050-X$80&lt;=0,0,(2/(2050-X$80+1))*(1-(SUM($E85:X85)/$F$82))*$F$82*'Fixed Data'!V$52)),0)</f>
        <v>-3.9960474308300287E-3</v>
      </c>
      <c r="Z85" s="21">
        <f>IF($F$82&lt;0,(IF(2050-Y$80&lt;=0,0,(2/(2050-Y$80+1))*(1-(SUM($E85:Y85)/$F$82))*$F$82*'Fixed Data'!W$52)),0)</f>
        <v>-2.9970355731225129E-3</v>
      </c>
      <c r="AA85" s="21">
        <f>IF($F$82&lt;0,(IF(2050-Z$80&lt;=0,0,(2/(2050-Z$80+1))*(1-(SUM($E85:Z85)/$F$82))*$F$82*'Fixed Data'!X$52)),0)</f>
        <v>-1.9980237154150269E-3</v>
      </c>
      <c r="AB85" s="21">
        <f>IF($F$82&lt;0,(IF(2050-AA$80&lt;=0,0,(2/(2050-AA$80+1))*(1-(SUM($E85:AA85)/$F$82))*$F$82*'Fixed Data'!Y$52)),0)</f>
        <v>-9.9901185770750415E-4</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410</v>
      </c>
      <c r="C86" t="s">
        <v>411</v>
      </c>
      <c r="D86" t="s">
        <v>390</v>
      </c>
      <c r="E86" s="18"/>
      <c r="F86" s="18"/>
      <c r="G86" s="18"/>
      <c r="H86" s="21">
        <f>IF($G$82&lt;0,(IF(2050-G$80&lt;=0,0,(2/(2050-G$80+1))*(1-(SUM($E86:G86)/$G$82))*$G$82*'Fixed Data'!E$52)),0)</f>
        <v>-3.4006363636363633E-2</v>
      </c>
      <c r="I86" s="21">
        <f>IF($G$82&lt;0,(IF(2050-H$80&lt;=0,0,(2/(2050-H$80+1))*(1-(SUM($E86:H86)/$G$82))*$G$82*'Fixed Data'!F$52)),0)</f>
        <v>-3.2387012987012985E-2</v>
      </c>
      <c r="J86" s="21">
        <f>IF($G$82&lt;0,(IF(2050-I$80&lt;=0,0,(2/(2050-I$80+1))*(1-(SUM($E86:I86)/$G$82))*$G$82*'Fixed Data'!G$52)),0)</f>
        <v>-3.0767662337662337E-2</v>
      </c>
      <c r="K86" s="21">
        <f>IF($G$82&lt;0,(IF(2050-J$80&lt;=0,0,(2/(2050-J$80+1))*(1-(SUM($E86:J86)/$G$82))*$G$82*'Fixed Data'!H$52)),0)</f>
        <v>-2.9148311688311685E-2</v>
      </c>
      <c r="L86" s="21">
        <f>IF($G$82&lt;0,(IF(2050-K$80&lt;=0,0,(2/(2050-K$80+1))*(1-(SUM($E86:K86)/$G$82))*$G$82*'Fixed Data'!I$52)),0)</f>
        <v>-2.7528961038961033E-2</v>
      </c>
      <c r="M86" s="21">
        <f>IF($G$82&lt;0,(IF(2050-L$80&lt;=0,0,(2/(2050-L$80+1))*(1-(SUM($E86:L86)/$G$82))*$G$82*'Fixed Data'!J$52)),0)</f>
        <v>-2.5909610389610382E-2</v>
      </c>
      <c r="N86" s="21">
        <f>IF($G$82&lt;0,(IF(2050-M$80&lt;=0,0,(2/(2050-M$80+1))*(1-(SUM($E86:M86)/$G$82))*$G$82*'Fixed Data'!K$52)),0)</f>
        <v>-2.4290259740259734E-2</v>
      </c>
      <c r="O86" s="21">
        <f>IF($G$82&lt;0,(IF(2050-N$80&lt;=0,0,(2/(2050-N$80+1))*(1-(SUM($E86:N86)/$G$82))*$G$82*'Fixed Data'!L$52)),0)</f>
        <v>-2.2670909090909089E-2</v>
      </c>
      <c r="P86" s="21">
        <f>IF($G$82&lt;0,(IF(2050-O$80&lt;=0,0,(2/(2050-O$80+1))*(1-(SUM($E86:O86)/$G$82))*$G$82*'Fixed Data'!M$52)),0)</f>
        <v>-2.1051558441558444E-2</v>
      </c>
      <c r="Q86" s="21">
        <f>IF($G$82&lt;0,(IF(2050-P$80&lt;=0,0,(2/(2050-P$80+1))*(1-(SUM($E86:P86)/$G$82))*$G$82*'Fixed Data'!N$52)),0)</f>
        <v>-1.9432207792207792E-2</v>
      </c>
      <c r="R86" s="21">
        <f>IF($G$82&lt;0,(IF(2050-Q$80&lt;=0,0,(2/(2050-Q$80+1))*(1-(SUM($E86:Q86)/$G$82))*$G$82*'Fixed Data'!O$52)),0)</f>
        <v>-1.7812857142857141E-2</v>
      </c>
      <c r="S86" s="21">
        <f>IF($G$82&lt;0,(IF(2050-R$80&lt;=0,0,(2/(2050-R$80+1))*(1-(SUM($E86:R86)/$G$82))*$G$82*'Fixed Data'!P$52)),0)</f>
        <v>-1.6193506493506496E-2</v>
      </c>
      <c r="T86" s="21">
        <f>IF($G$82&lt;0,(IF(2050-S$80&lt;=0,0,(2/(2050-S$80+1))*(1-(SUM($E86:S86)/$G$82))*$G$82*'Fixed Data'!Q$52)),0)</f>
        <v>-1.4574155844155848E-2</v>
      </c>
      <c r="U86" s="21">
        <f>IF($G$82&lt;0,(IF(2050-T$80&lt;=0,0,(2/(2050-T$80+1))*(1-(SUM($E86:T86)/$G$82))*$G$82*'Fixed Data'!R$52)),0)</f>
        <v>-1.2954805194805196E-2</v>
      </c>
      <c r="V86" s="21">
        <f>IF($G$82&lt;0,(IF(2050-U$80&lt;=0,0,(2/(2050-U$80+1))*(1-(SUM($E86:U86)/$G$82))*$G$82*'Fixed Data'!S$52)),0)</f>
        <v>-1.1335454545454555E-2</v>
      </c>
      <c r="W86" s="21">
        <f>IF($G$82&lt;0,(IF(2050-V$80&lt;=0,0,(2/(2050-V$80+1))*(1-(SUM($E86:V86)/$G$82))*$G$82*'Fixed Data'!T$52)),0)</f>
        <v>-9.7161038961039101E-3</v>
      </c>
      <c r="X86" s="21">
        <f>IF($G$82&lt;0,(IF(2050-W$80&lt;=0,0,(2/(2050-W$80+1))*(1-(SUM($E86:W86)/$G$82))*$G$82*'Fixed Data'!U$52)),0)</f>
        <v>-8.0967532467532619E-3</v>
      </c>
      <c r="Y86" s="21">
        <f>IF($G$82&lt;0,(IF(2050-X$80&lt;=0,0,(2/(2050-X$80+1))*(1-(SUM($E86:X86)/$G$82))*$G$82*'Fixed Data'!V$52)),0)</f>
        <v>-6.4774025974026093E-3</v>
      </c>
      <c r="Z86" s="21">
        <f>IF($G$82&lt;0,(IF(2050-Y$80&lt;=0,0,(2/(2050-Y$80+1))*(1-(SUM($E86:Y86)/$G$82))*$G$82*'Fixed Data'!W$52)),0)</f>
        <v>-4.8580519480519698E-3</v>
      </c>
      <c r="AA86" s="21">
        <f>IF($G$82&lt;0,(IF(2050-Z$80&lt;=0,0,(2/(2050-Z$80+1))*(1-(SUM($E86:Z86)/$G$82))*$G$82*'Fixed Data'!X$52)),0)</f>
        <v>-3.2387012987013268E-3</v>
      </c>
      <c r="AB86" s="21">
        <f>IF($G$82&lt;0,(IF(2050-AA$80&lt;=0,0,(2/(2050-AA$80+1))*(1-(SUM($E86:AA86)/$G$82))*$G$82*'Fixed Data'!Y$52)),0)</f>
        <v>-1.6193506493506358E-3</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412</v>
      </c>
      <c r="C87" t="s">
        <v>413</v>
      </c>
      <c r="D87" t="s">
        <v>390</v>
      </c>
      <c r="E87" s="18"/>
      <c r="F87" s="18"/>
      <c r="G87" s="18"/>
      <c r="H87" s="18"/>
      <c r="I87" s="21">
        <f>IF($H$82&lt;0,(IF(2050-H$80&lt;=0,0,(2/(2050-H$80+1))*(1-(SUM($E87:H87)/$H$82))*$H$82*'Fixed Data'!F$52)),0)</f>
        <v>-4.3970476190476192E-2</v>
      </c>
      <c r="J87" s="21">
        <f>IF($H$82&lt;0,(IF(2050-I$80&lt;=0,0,(2/(2050-I$80+1))*(1-(SUM($E87:I87)/$H$82))*$H$82*'Fixed Data'!G$52)),0)</f>
        <v>-4.1771952380952389E-2</v>
      </c>
      <c r="K87" s="21">
        <f>IF($H$82&lt;0,(IF(2050-J$80&lt;=0,0,(2/(2050-J$80+1))*(1-(SUM($E87:J87)/$H$82))*$H$82*'Fixed Data'!H$52)),0)</f>
        <v>-3.9573428571428579E-2</v>
      </c>
      <c r="L87" s="21">
        <f>IF($H$82&lt;0,(IF(2050-K$80&lt;=0,0,(2/(2050-K$80+1))*(1-(SUM($E87:K87)/$H$82))*$H$82*'Fixed Data'!I$52)),0)</f>
        <v>-3.7374904761904769E-2</v>
      </c>
      <c r="M87" s="21">
        <f>IF($H$82&lt;0,(IF(2050-L$80&lt;=0,0,(2/(2050-L$80+1))*(1-(SUM($E87:L87)/$H$82))*$H$82*'Fixed Data'!J$52)),0)</f>
        <v>-3.5176380952380952E-2</v>
      </c>
      <c r="N87" s="21">
        <f>IF($H$82&lt;0,(IF(2050-M$80&lt;=0,0,(2/(2050-M$80+1))*(1-(SUM($E87:M87)/$H$82))*$H$82*'Fixed Data'!K$52)),0)</f>
        <v>-3.2977857142857142E-2</v>
      </c>
      <c r="O87" s="21">
        <f>IF($H$82&lt;0,(IF(2050-N$80&lt;=0,0,(2/(2050-N$80+1))*(1-(SUM($E87:N87)/$H$82))*$H$82*'Fixed Data'!L$52)),0)</f>
        <v>-3.0779333333333336E-2</v>
      </c>
      <c r="P87" s="21">
        <f>IF($H$82&lt;0,(IF(2050-O$80&lt;=0,0,(2/(2050-O$80+1))*(1-(SUM($E87:O87)/$H$82))*$H$82*'Fixed Data'!M$52)),0)</f>
        <v>-2.8580809523809529E-2</v>
      </c>
      <c r="Q87" s="21">
        <f>IF($H$82&lt;0,(IF(2050-P$80&lt;=0,0,(2/(2050-P$80+1))*(1-(SUM($E87:P87)/$H$82))*$H$82*'Fixed Data'!N$52)),0)</f>
        <v>-2.6382285714285719E-2</v>
      </c>
      <c r="R87" s="21">
        <f>IF($H$82&lt;0,(IF(2050-Q$80&lt;=0,0,(2/(2050-Q$80+1))*(1-(SUM($E87:Q87)/$H$82))*$H$82*'Fixed Data'!O$52)),0)</f>
        <v>-2.4183761904761906E-2</v>
      </c>
      <c r="S87" s="21">
        <f>IF($H$82&lt;0,(IF(2050-R$80&lt;=0,0,(2/(2050-R$80+1))*(1-(SUM($E87:R87)/$H$82))*$H$82*'Fixed Data'!P$52)),0)</f>
        <v>-2.1985238095238092E-2</v>
      </c>
      <c r="T87" s="21">
        <f>IF($H$82&lt;0,(IF(2050-S$80&lt;=0,0,(2/(2050-S$80+1))*(1-(SUM($E87:S87)/$H$82))*$H$82*'Fixed Data'!Q$52)),0)</f>
        <v>-1.9786714285714282E-2</v>
      </c>
      <c r="U87" s="21">
        <f>IF($H$82&lt;0,(IF(2050-T$80&lt;=0,0,(2/(2050-T$80+1))*(1-(SUM($E87:T87)/$H$82))*$H$82*'Fixed Data'!R$52)),0)</f>
        <v>-1.7588190476190469E-2</v>
      </c>
      <c r="V87" s="21">
        <f>IF($H$82&lt;0,(IF(2050-U$80&lt;=0,0,(2/(2050-U$80+1))*(1-(SUM($E87:U87)/$H$82))*$H$82*'Fixed Data'!S$52)),0)</f>
        <v>-1.5389666666666664E-2</v>
      </c>
      <c r="W87" s="21">
        <f>IF($H$82&lt;0,(IF(2050-V$80&lt;=0,0,(2/(2050-V$80+1))*(1-(SUM($E87:V87)/$H$82))*$H$82*'Fixed Data'!T$52)),0)</f>
        <v>-1.3191142857142841E-2</v>
      </c>
      <c r="X87" s="21">
        <f>IF($H$82&lt;0,(IF(2050-W$80&lt;=0,0,(2/(2050-W$80+1))*(1-(SUM($E87:W87)/$H$82))*$H$82*'Fixed Data'!U$52)),0)</f>
        <v>-1.0992619047619043E-2</v>
      </c>
      <c r="Y87" s="21">
        <f>IF($H$82&lt;0,(IF(2050-X$80&lt;=0,0,(2/(2050-X$80+1))*(1-(SUM($E87:X87)/$H$82))*$H$82*'Fixed Data'!V$52)),0)</f>
        <v>-8.7940952380952293E-3</v>
      </c>
      <c r="Z87" s="21">
        <f>IF($H$82&lt;0,(IF(2050-Y$80&lt;=0,0,(2/(2050-Y$80+1))*(1-(SUM($E87:Y87)/$H$82))*$H$82*'Fixed Data'!W$52)),0)</f>
        <v>-6.5955714285714315E-3</v>
      </c>
      <c r="AA87" s="21">
        <f>IF($H$82&lt;0,(IF(2050-Z$80&lt;=0,0,(2/(2050-Z$80+1))*(1-(SUM($E87:Z87)/$H$82))*$H$82*'Fixed Data'!X$52)),0)</f>
        <v>-4.3970476190476043E-3</v>
      </c>
      <c r="AB87" s="21">
        <f>IF($H$82&lt;0,(IF(2050-AA$80&lt;=0,0,(2/(2050-AA$80+1))*(1-(SUM($E87:AA87)/$H$82))*$H$82*'Fixed Data'!Y$52)),0)</f>
        <v>-2.1985238095238533E-3</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414</v>
      </c>
      <c r="C88" t="s">
        <v>415</v>
      </c>
      <c r="D88" t="s">
        <v>390</v>
      </c>
      <c r="E88" s="18"/>
      <c r="F88" s="18"/>
      <c r="G88" s="18"/>
      <c r="H88" s="18"/>
      <c r="I88" s="18"/>
      <c r="J88" s="21">
        <f>IF($I$82&lt;0,(IF(2050-I$80&lt;=0,0,(2/(2050-I$80+1))*(1-(SUM($E88:I88)/$I$82))*$I$82*'Fixed Data'!G$52)),0)</f>
        <v>-2.0220000000000002E-2</v>
      </c>
      <c r="K88" s="21">
        <f>IF($I$82&lt;0,(IF(2050-J$80&lt;=0,0,(2/(2050-J$80+1))*(1-(SUM($E88:J88)/$I$82))*$I$82*'Fixed Data'!H$52)),0)</f>
        <v>-1.9155789473684213E-2</v>
      </c>
      <c r="L88" s="21">
        <f>IF($I$82&lt;0,(IF(2050-K$80&lt;=0,0,(2/(2050-K$80+1))*(1-(SUM($E88:K88)/$I$82))*$I$82*'Fixed Data'!I$52)),0)</f>
        <v>-1.8091578947368424E-2</v>
      </c>
      <c r="M88" s="21">
        <f>IF($I$82&lt;0,(IF(2050-L$80&lt;=0,0,(2/(2050-L$80+1))*(1-(SUM($E88:L88)/$I$82))*$I$82*'Fixed Data'!J$52)),0)</f>
        <v>-1.7027368421052631E-2</v>
      </c>
      <c r="N88" s="21">
        <f>IF($I$82&lt;0,(IF(2050-M$80&lt;=0,0,(2/(2050-M$80+1))*(1-(SUM($E88:M88)/$I$82))*$I$82*'Fixed Data'!K$52)),0)</f>
        <v>-1.5963157894736842E-2</v>
      </c>
      <c r="O88" s="21">
        <f>IF($I$82&lt;0,(IF(2050-N$80&lt;=0,0,(2/(2050-N$80+1))*(1-(SUM($E88:N88)/$I$82))*$I$82*'Fixed Data'!L$52)),0)</f>
        <v>-1.4898947368421053E-2</v>
      </c>
      <c r="P88" s="21">
        <f>IF($I$82&lt;0,(IF(2050-O$80&lt;=0,0,(2/(2050-O$80+1))*(1-(SUM($E88:O88)/$I$82))*$I$82*'Fixed Data'!M$52)),0)</f>
        <v>-1.3834736842105266E-2</v>
      </c>
      <c r="Q88" s="21">
        <f>IF($I$82&lt;0,(IF(2050-P$80&lt;=0,0,(2/(2050-P$80+1))*(1-(SUM($E88:P88)/$I$82))*$I$82*'Fixed Data'!N$52)),0)</f>
        <v>-1.2770526315789479E-2</v>
      </c>
      <c r="R88" s="21">
        <f>IF($I$82&lt;0,(IF(2050-Q$80&lt;=0,0,(2/(2050-Q$80+1))*(1-(SUM($E88:Q88)/$I$82))*$I$82*'Fixed Data'!O$52)),0)</f>
        <v>-1.1706315789473684E-2</v>
      </c>
      <c r="S88" s="21">
        <f>IF($I$82&lt;0,(IF(2050-R$80&lt;=0,0,(2/(2050-R$80+1))*(1-(SUM($E88:R88)/$I$82))*$I$82*'Fixed Data'!P$52)),0)</f>
        <v>-1.0642105263157897E-2</v>
      </c>
      <c r="T88" s="21">
        <f>IF($I$82&lt;0,(IF(2050-S$80&lt;=0,0,(2/(2050-S$80+1))*(1-(SUM($E88:S88)/$I$82))*$I$82*'Fixed Data'!Q$52)),0)</f>
        <v>-9.5778947368421099E-3</v>
      </c>
      <c r="U88" s="21">
        <f>IF($I$82&lt;0,(IF(2050-T$80&lt;=0,0,(2/(2050-T$80+1))*(1-(SUM($E88:T88)/$I$82))*$I$82*'Fixed Data'!R$52)),0)</f>
        <v>-8.5136842105263122E-3</v>
      </c>
      <c r="V88" s="21">
        <f>IF($I$82&lt;0,(IF(2050-U$80&lt;=0,0,(2/(2050-U$80+1))*(1-(SUM($E88:U88)/$I$82))*$I$82*'Fixed Data'!S$52)),0)</f>
        <v>-7.4494736842105275E-3</v>
      </c>
      <c r="W88" s="21">
        <f>IF($I$82&lt;0,(IF(2050-V$80&lt;=0,0,(2/(2050-V$80+1))*(1-(SUM($E88:V88)/$I$82))*$I$82*'Fixed Data'!T$52)),0)</f>
        <v>-6.3852631578947376E-3</v>
      </c>
      <c r="X88" s="21">
        <f>IF($I$82&lt;0,(IF(2050-W$80&lt;=0,0,(2/(2050-W$80+1))*(1-(SUM($E88:W88)/$I$82))*$I$82*'Fixed Data'!U$52)),0)</f>
        <v>-5.3210526315789486E-3</v>
      </c>
      <c r="Y88" s="21">
        <f>IF($I$82&lt;0,(IF(2050-X$80&lt;=0,0,(2/(2050-X$80+1))*(1-(SUM($E88:X88)/$I$82))*$I$82*'Fixed Data'!V$52)),0)</f>
        <v>-4.256842105263163E-3</v>
      </c>
      <c r="Z88" s="21">
        <f>IF($I$82&lt;0,(IF(2050-Y$80&lt;=0,0,(2/(2050-Y$80+1))*(1-(SUM($E88:Y88)/$I$82))*$I$82*'Fixed Data'!W$52)),0)</f>
        <v>-3.1926315789473675E-3</v>
      </c>
      <c r="AA88" s="21">
        <f>IF($I$82&lt;0,(IF(2050-Z$80&lt;=0,0,(2/(2050-Z$80+1))*(1-(SUM($E88:Z88)/$I$82))*$I$82*'Fixed Data'!X$52)),0)</f>
        <v>-2.1284210526315707E-3</v>
      </c>
      <c r="AB88" s="21">
        <f>IF($I$82&lt;0,(IF(2050-AA$80&lt;=0,0,(2/(2050-AA$80+1))*(1-(SUM($E88:AA88)/$I$82))*$I$82*'Fixed Data'!Y$52)),0)</f>
        <v>-1.0642105263158153E-3</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416</v>
      </c>
      <c r="C89" t="s">
        <v>417</v>
      </c>
      <c r="D89" t="s">
        <v>390</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418</v>
      </c>
      <c r="C90" t="s">
        <v>419</v>
      </c>
      <c r="D90" t="s">
        <v>390</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420</v>
      </c>
      <c r="C91" t="s">
        <v>421</v>
      </c>
      <c r="D91" t="s">
        <v>390</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422</v>
      </c>
      <c r="C92" t="s">
        <v>423</v>
      </c>
      <c r="D92" t="s">
        <v>390</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424</v>
      </c>
      <c r="C93" t="s">
        <v>425</v>
      </c>
      <c r="D93" t="s">
        <v>390</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426</v>
      </c>
      <c r="C94" t="s">
        <v>427</v>
      </c>
      <c r="D94" t="s">
        <v>390</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428</v>
      </c>
      <c r="C95" t="s">
        <v>429</v>
      </c>
      <c r="D95" t="s">
        <v>390</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430</v>
      </c>
      <c r="C96" t="s">
        <v>431</v>
      </c>
      <c r="D96" t="s">
        <v>390</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432</v>
      </c>
      <c r="C97" t="s">
        <v>433</v>
      </c>
      <c r="D97" t="s">
        <v>390</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434</v>
      </c>
      <c r="C98" t="s">
        <v>435</v>
      </c>
      <c r="D98" t="s">
        <v>390</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436</v>
      </c>
      <c r="C99" t="s">
        <v>437</v>
      </c>
      <c r="D99" t="s">
        <v>390</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438</v>
      </c>
      <c r="C100" t="s">
        <v>439</v>
      </c>
      <c r="D100" t="s">
        <v>390</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440</v>
      </c>
      <c r="C101" t="s">
        <v>441</v>
      </c>
      <c r="D101" t="s">
        <v>390</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442</v>
      </c>
      <c r="C102" t="s">
        <v>443</v>
      </c>
      <c r="D102" t="s">
        <v>390</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444</v>
      </c>
      <c r="C103" t="s">
        <v>445</v>
      </c>
      <c r="D103" t="s">
        <v>390</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446</v>
      </c>
      <c r="C104" t="s">
        <v>447</v>
      </c>
      <c r="D104" t="s">
        <v>390</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448</v>
      </c>
      <c r="C105" t="s">
        <v>449</v>
      </c>
      <c r="D105" t="s">
        <v>390</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450</v>
      </c>
      <c r="C106" t="s">
        <v>451</v>
      </c>
      <c r="D106" t="s">
        <v>390</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452</v>
      </c>
      <c r="C107" t="s">
        <v>453</v>
      </c>
      <c r="D107" t="s">
        <v>390</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523</v>
      </c>
      <c r="C108" t="s">
        <v>524</v>
      </c>
      <c r="D108" t="s">
        <v>390</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525</v>
      </c>
      <c r="C109" t="s">
        <v>526</v>
      </c>
      <c r="D109" t="s">
        <v>390</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527</v>
      </c>
      <c r="C110" t="s">
        <v>528</v>
      </c>
      <c r="D110" t="s">
        <v>390</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529</v>
      </c>
      <c r="C111" t="s">
        <v>530</v>
      </c>
      <c r="D111" t="s">
        <v>390</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531</v>
      </c>
      <c r="C112" t="s">
        <v>532</v>
      </c>
      <c r="D112" t="s">
        <v>390</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533</v>
      </c>
      <c r="C113" t="s">
        <v>534</v>
      </c>
      <c r="D113" t="s">
        <v>390</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535</v>
      </c>
      <c r="C114" t="s">
        <v>536</v>
      </c>
      <c r="D114" t="s">
        <v>390</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537</v>
      </c>
      <c r="C115" t="s">
        <v>538</v>
      </c>
      <c r="D115" t="s">
        <v>390</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539</v>
      </c>
      <c r="C116" t="s">
        <v>540</v>
      </c>
      <c r="D116" t="s">
        <v>390</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541</v>
      </c>
      <c r="C117" t="s">
        <v>542</v>
      </c>
      <c r="D117" t="s">
        <v>390</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543</v>
      </c>
      <c r="C118" t="s">
        <v>544</v>
      </c>
      <c r="D118" t="s">
        <v>390</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545</v>
      </c>
      <c r="C119" t="s">
        <v>546</v>
      </c>
      <c r="D119" t="s">
        <v>390</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547</v>
      </c>
      <c r="C120" t="s">
        <v>548</v>
      </c>
      <c r="D120" t="s">
        <v>390</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549</v>
      </c>
      <c r="C121" t="s">
        <v>550</v>
      </c>
      <c r="D121" t="s">
        <v>390</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551</v>
      </c>
      <c r="C122" t="s">
        <v>552</v>
      </c>
      <c r="D122" t="s">
        <v>390</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553</v>
      </c>
      <c r="C123" t="s">
        <v>554</v>
      </c>
      <c r="D123" t="s">
        <v>390</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555</v>
      </c>
      <c r="C124" t="s">
        <v>556</v>
      </c>
      <c r="D124" t="s">
        <v>390</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557</v>
      </c>
      <c r="C125" t="s">
        <v>558</v>
      </c>
      <c r="D125" t="s">
        <v>390</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559</v>
      </c>
      <c r="C126" t="s">
        <v>560</v>
      </c>
      <c r="D126" t="s">
        <v>390</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561</v>
      </c>
      <c r="C127" t="s">
        <v>562</v>
      </c>
      <c r="D127" t="s">
        <v>390</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454</v>
      </c>
      <c r="C128" t="s">
        <v>455</v>
      </c>
      <c r="D128" t="s">
        <v>390</v>
      </c>
      <c r="E128" s="21">
        <f>SUM(E84:E127)</f>
        <v>0</v>
      </c>
      <c r="F128" s="21">
        <f t="shared" ref="F128:AW128" si="10">SUM(F84:F127)</f>
        <v>-1.3760833333333333E-2</v>
      </c>
      <c r="G128" s="21">
        <f t="shared" si="10"/>
        <v>-3.5140797101449274E-2</v>
      </c>
      <c r="H128" s="21">
        <f t="shared" si="10"/>
        <v>-6.7549851778656134E-2</v>
      </c>
      <c r="I128" s="21">
        <f t="shared" si="10"/>
        <v>-0.10830366836062488</v>
      </c>
      <c r="J128" s="21">
        <f t="shared" si="10"/>
        <v>-0.12310848494259365</v>
      </c>
      <c r="K128" s="21">
        <f t="shared" si="10"/>
        <v>-0.11662909099824662</v>
      </c>
      <c r="L128" s="21">
        <f t="shared" si="10"/>
        <v>-0.11014969705389957</v>
      </c>
      <c r="M128" s="21">
        <f t="shared" si="10"/>
        <v>-0.10367030310955253</v>
      </c>
      <c r="N128" s="21">
        <f t="shared" si="10"/>
        <v>-9.7190909165205508E-2</v>
      </c>
      <c r="O128" s="21">
        <f t="shared" si="10"/>
        <v>-9.0711515220858477E-2</v>
      </c>
      <c r="P128" s="21">
        <f t="shared" si="10"/>
        <v>-8.4232121276511446E-2</v>
      </c>
      <c r="Q128" s="21">
        <f t="shared" si="10"/>
        <v>-7.7752727332164429E-2</v>
      </c>
      <c r="R128" s="21">
        <f t="shared" si="10"/>
        <v>-7.127333338781737E-2</v>
      </c>
      <c r="S128" s="21">
        <f t="shared" si="10"/>
        <v>-6.4793939443470339E-2</v>
      </c>
      <c r="T128" s="21">
        <f t="shared" si="10"/>
        <v>-5.8314545499123314E-2</v>
      </c>
      <c r="U128" s="21">
        <f t="shared" si="10"/>
        <v>-5.1835151554776263E-2</v>
      </c>
      <c r="V128" s="21">
        <f t="shared" si="10"/>
        <v>-4.5355757610429238E-2</v>
      </c>
      <c r="W128" s="21">
        <f t="shared" si="10"/>
        <v>-3.8876363666082187E-2</v>
      </c>
      <c r="X128" s="21">
        <f t="shared" si="10"/>
        <v>-3.2396969721735162E-2</v>
      </c>
      <c r="Y128" s="21">
        <f t="shared" si="10"/>
        <v>-2.5917575777388128E-2</v>
      </c>
      <c r="Z128" s="21">
        <f t="shared" si="10"/>
        <v>-1.9438181833041097E-2</v>
      </c>
      <c r="AA128" s="21">
        <f t="shared" si="10"/>
        <v>-1.2958787888694073E-2</v>
      </c>
      <c r="AB128" s="21">
        <f t="shared" si="10"/>
        <v>-6.4793939443470684E-3</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456</v>
      </c>
      <c r="C129" t="s">
        <v>457</v>
      </c>
      <c r="D129" t="s">
        <v>390</v>
      </c>
      <c r="E129" s="21">
        <v>0</v>
      </c>
      <c r="F129" s="21">
        <f>E131</f>
        <v>-0.16513</v>
      </c>
      <c r="G129" s="21">
        <f t="shared" ref="G129:AW129" si="11">F131</f>
        <v>-0.4041191666666667</v>
      </c>
      <c r="H129" s="21">
        <f t="shared" si="11"/>
        <v>-0.74304836956521736</v>
      </c>
      <c r="I129" s="21">
        <f t="shared" si="11"/>
        <v>-1.1371885177865613</v>
      </c>
      <c r="J129" s="21">
        <f t="shared" si="11"/>
        <v>-1.2310848494259363</v>
      </c>
      <c r="K129" s="21">
        <f t="shared" si="11"/>
        <v>-1.1079763644833427</v>
      </c>
      <c r="L129" s="21">
        <f t="shared" si="11"/>
        <v>-0.9913472734850961</v>
      </c>
      <c r="M129" s="21">
        <f t="shared" si="11"/>
        <v>-0.88119757643119656</v>
      </c>
      <c r="N129" s="21">
        <f t="shared" si="11"/>
        <v>-0.77752727332164406</v>
      </c>
      <c r="O129" s="21">
        <f t="shared" si="11"/>
        <v>-0.68033636415643861</v>
      </c>
      <c r="P129" s="21">
        <f t="shared" si="11"/>
        <v>-0.58962484893558009</v>
      </c>
      <c r="Q129" s="21">
        <f t="shared" si="11"/>
        <v>-0.50539272765906862</v>
      </c>
      <c r="R129" s="21">
        <f t="shared" si="11"/>
        <v>-0.42764000032690419</v>
      </c>
      <c r="S129" s="21">
        <f t="shared" si="11"/>
        <v>-0.35636666693908681</v>
      </c>
      <c r="T129" s="21">
        <f t="shared" si="11"/>
        <v>-0.29157272749561647</v>
      </c>
      <c r="U129" s="21">
        <f t="shared" si="11"/>
        <v>-0.23325818199649315</v>
      </c>
      <c r="V129" s="21">
        <f t="shared" si="11"/>
        <v>-0.18142303044171687</v>
      </c>
      <c r="W129" s="21">
        <f t="shared" si="11"/>
        <v>-0.13606727283128764</v>
      </c>
      <c r="X129" s="21">
        <f t="shared" si="11"/>
        <v>-9.7190909165205452E-2</v>
      </c>
      <c r="Y129" s="21">
        <f t="shared" si="11"/>
        <v>-6.4793939443470283E-2</v>
      </c>
      <c r="Z129" s="21">
        <f t="shared" si="11"/>
        <v>-3.8876363666082159E-2</v>
      </c>
      <c r="AA129" s="21">
        <f t="shared" si="11"/>
        <v>-1.9438181833041062E-2</v>
      </c>
      <c r="AB129" s="21">
        <f t="shared" si="11"/>
        <v>-6.4793939443469895E-3</v>
      </c>
      <c r="AC129" s="21">
        <f t="shared" si="11"/>
        <v>7.8929918156944723E-17</v>
      </c>
      <c r="AD129" s="21">
        <f t="shared" si="11"/>
        <v>7.8929918156944723E-17</v>
      </c>
      <c r="AE129" s="21">
        <f t="shared" si="11"/>
        <v>7.8929918156944723E-17</v>
      </c>
      <c r="AF129" s="21">
        <f t="shared" si="11"/>
        <v>7.8929918156944723E-17</v>
      </c>
      <c r="AG129" s="21">
        <f t="shared" si="11"/>
        <v>7.8929918156944723E-17</v>
      </c>
      <c r="AH129" s="21">
        <f t="shared" si="11"/>
        <v>7.8929918156944723E-17</v>
      </c>
      <c r="AI129" s="21">
        <f t="shared" si="11"/>
        <v>7.8929918156944723E-17</v>
      </c>
      <c r="AJ129" s="21">
        <f t="shared" si="11"/>
        <v>7.8929918156944723E-17</v>
      </c>
      <c r="AK129" s="21">
        <f t="shared" si="11"/>
        <v>7.8929918156944723E-17</v>
      </c>
      <c r="AL129" s="21">
        <f t="shared" si="11"/>
        <v>7.8929918156944723E-17</v>
      </c>
      <c r="AM129" s="21">
        <f t="shared" si="11"/>
        <v>7.8929918156944723E-17</v>
      </c>
      <c r="AN129" s="21">
        <f t="shared" si="11"/>
        <v>7.8929918156944723E-17</v>
      </c>
      <c r="AO129" s="21">
        <f t="shared" si="11"/>
        <v>7.8929918156944723E-17</v>
      </c>
      <c r="AP129" s="21">
        <f t="shared" si="11"/>
        <v>7.8929918156944723E-17</v>
      </c>
      <c r="AQ129" s="21">
        <f t="shared" si="11"/>
        <v>7.8929918156944723E-17</v>
      </c>
      <c r="AR129" s="21">
        <f t="shared" si="11"/>
        <v>7.8929918156944723E-17</v>
      </c>
      <c r="AS129" s="21">
        <f t="shared" si="11"/>
        <v>7.8929918156944723E-17</v>
      </c>
      <c r="AT129" s="21">
        <f t="shared" si="11"/>
        <v>7.8929918156944723E-17</v>
      </c>
      <c r="AU129" s="21">
        <f t="shared" si="11"/>
        <v>7.8929918156944723E-17</v>
      </c>
      <c r="AV129" s="21">
        <f t="shared" si="11"/>
        <v>7.8929918156944723E-17</v>
      </c>
      <c r="AW129" s="21">
        <f t="shared" si="11"/>
        <v>7.8929918156944723E-17</v>
      </c>
      <c r="AX129" s="21">
        <f>AW131</f>
        <v>7.8929918156944723E-17</v>
      </c>
      <c r="AY129" s="21">
        <f>AX131</f>
        <v>7.8929918156944723E-17</v>
      </c>
      <c r="AZ129" s="21">
        <f>AY131</f>
        <v>7.8929918156944723E-17</v>
      </c>
      <c r="BA129" s="21">
        <f>AZ131</f>
        <v>7.8929918156944723E-17</v>
      </c>
      <c r="BB129" s="21">
        <f>BA131</f>
        <v>7.8929918156944723E-17</v>
      </c>
    </row>
    <row r="130" spans="1:54" ht="15" customHeight="1" outlineLevel="2">
      <c r="A130" s="8"/>
      <c r="B130" t="s">
        <v>458</v>
      </c>
      <c r="C130" t="s">
        <v>459</v>
      </c>
      <c r="D130" t="s">
        <v>390</v>
      </c>
      <c r="E130" s="21">
        <f>E131*(1/(1+'Fixed Data'!$B$10))</f>
        <v>-0.15890107775211704</v>
      </c>
      <c r="F130" s="21">
        <f>F131*(1/(1+'Fixed Data'!$B$10))</f>
        <v>-0.38887525660764699</v>
      </c>
      <c r="G130" s="21">
        <f>G131*(1/(1+'Fixed Data'!$B$10))</f>
        <v>-0.71501960119824626</v>
      </c>
      <c r="H130" s="21">
        <f>H131*(1/(1+'Fixed Data'!$B$10))</f>
        <v>-1.094292261149501</v>
      </c>
      <c r="I130" s="21">
        <f>I131*(1/(1+'Fixed Data'!$B$10))</f>
        <v>-1.1846466988317326</v>
      </c>
      <c r="J130" s="21">
        <f>J131*(1/(1+'Fixed Data'!$B$10))</f>
        <v>-1.0661820289485593</v>
      </c>
      <c r="K130" s="21">
        <f>K131*(1/(1+'Fixed Data'!$B$10))</f>
        <v>-0.95395234169081622</v>
      </c>
      <c r="L130" s="21">
        <f>L131*(1/(1+'Fixed Data'!$B$10))</f>
        <v>-0.84795763705850336</v>
      </c>
      <c r="M130" s="21">
        <f>M131*(1/(1+'Fixed Data'!$B$10))</f>
        <v>-0.74819791505162059</v>
      </c>
      <c r="N130" s="21">
        <f>N131*(1/(1+'Fixed Data'!$B$10))</f>
        <v>-0.65467317567016814</v>
      </c>
      <c r="O130" s="21">
        <f>O131*(1/(1+'Fixed Data'!$B$10))</f>
        <v>-0.56738341891414568</v>
      </c>
      <c r="P130" s="21">
        <f>P131*(1/(1+'Fixed Data'!$B$10))</f>
        <v>-0.48632864478355337</v>
      </c>
      <c r="Q130" s="21">
        <f>Q131*(1/(1+'Fixed Data'!$B$10))</f>
        <v>-0.41150885327839132</v>
      </c>
      <c r="R130" s="21">
        <f>R131*(1/(1+'Fixed Data'!$B$10))</f>
        <v>-0.34292404439865942</v>
      </c>
      <c r="S130" s="21">
        <f>S131*(1/(1+'Fixed Data'!$B$10))</f>
        <v>-0.28057421814435768</v>
      </c>
      <c r="T130" s="21">
        <f>T131*(1/(1+'Fixed Data'!$B$10))</f>
        <v>-0.22445937451548612</v>
      </c>
      <c r="U130" s="21">
        <f>U131*(1/(1+'Fixed Data'!$B$10))</f>
        <v>-0.17457951351204473</v>
      </c>
      <c r="V130" s="21">
        <f>V131*(1/(1+'Fixed Data'!$B$10))</f>
        <v>-0.13093463513403353</v>
      </c>
      <c r="W130" s="21">
        <f>W131*(1/(1+'Fixed Data'!$B$10))</f>
        <v>-9.3524739381452532E-2</v>
      </c>
      <c r="X130" s="21">
        <f>X131*(1/(1+'Fixed Data'!$B$10))</f>
        <v>-6.2349826254301667E-2</v>
      </c>
      <c r="Y130" s="21">
        <f>Y131*(1/(1+'Fixed Data'!$B$10))</f>
        <v>-3.7409895752580989E-2</v>
      </c>
      <c r="Z130" s="21">
        <f>Z131*(1/(1+'Fixed Data'!$B$10))</f>
        <v>-1.8704947876290477E-2</v>
      </c>
      <c r="AA130" s="21">
        <f>AA131*(1/(1+'Fixed Data'!$B$10))</f>
        <v>-6.2349826254301296E-3</v>
      </c>
      <c r="AB130" s="21">
        <f>AB131*(1/(1+'Fixed Data'!$B$10))</f>
        <v>7.595257713331864E-17</v>
      </c>
      <c r="AC130" s="21">
        <f>AC131*(1/(1+'Fixed Data'!$B$10))</f>
        <v>7.595257713331864E-17</v>
      </c>
      <c r="AD130" s="21">
        <f>AD131*(1/(1+'Fixed Data'!$B$10))</f>
        <v>7.595257713331864E-17</v>
      </c>
      <c r="AE130" s="21">
        <f>AE131*(1/(1+'Fixed Data'!$B$10))</f>
        <v>7.595257713331864E-17</v>
      </c>
      <c r="AF130" s="21">
        <f>AF131*(1/(1+'Fixed Data'!$B$10))</f>
        <v>7.595257713331864E-17</v>
      </c>
      <c r="AG130" s="21">
        <f>AG131*(1/(1+'Fixed Data'!$B$10))</f>
        <v>7.595257713331864E-17</v>
      </c>
      <c r="AH130" s="21">
        <f>AH131*(1/(1+'Fixed Data'!$B$10))</f>
        <v>7.595257713331864E-17</v>
      </c>
      <c r="AI130" s="21">
        <f>AI131*(1/(1+'Fixed Data'!$B$10))</f>
        <v>7.595257713331864E-17</v>
      </c>
      <c r="AJ130" s="21">
        <f>AJ131*(1/(1+'Fixed Data'!$B$10))</f>
        <v>7.595257713331864E-17</v>
      </c>
      <c r="AK130" s="21">
        <f>AK131*(1/(1+'Fixed Data'!$B$10))</f>
        <v>7.595257713331864E-17</v>
      </c>
      <c r="AL130" s="21">
        <f>AL131*(1/(1+'Fixed Data'!$B$10))</f>
        <v>7.595257713331864E-17</v>
      </c>
      <c r="AM130" s="21">
        <f>AM131*(1/(1+'Fixed Data'!$B$10))</f>
        <v>7.595257713331864E-17</v>
      </c>
      <c r="AN130" s="21">
        <f>AN131*(1/(1+'Fixed Data'!$B$10))</f>
        <v>7.595257713331864E-17</v>
      </c>
      <c r="AO130" s="21">
        <f>AO131*(1/(1+'Fixed Data'!$B$10))</f>
        <v>7.595257713331864E-17</v>
      </c>
      <c r="AP130" s="21">
        <f>AP131*(1/(1+'Fixed Data'!$B$10))</f>
        <v>7.595257713331864E-17</v>
      </c>
      <c r="AQ130" s="21">
        <f>AQ131*(1/(1+'Fixed Data'!$B$10))</f>
        <v>7.595257713331864E-17</v>
      </c>
      <c r="AR130" s="21">
        <f>AR131*(1/(1+'Fixed Data'!$B$10))</f>
        <v>7.595257713331864E-17</v>
      </c>
      <c r="AS130" s="21">
        <f>AS131*(1/(1+'Fixed Data'!$B$10))</f>
        <v>7.595257713331864E-17</v>
      </c>
      <c r="AT130" s="21">
        <f>AT131*(1/(1+'Fixed Data'!$B$10))</f>
        <v>7.595257713331864E-17</v>
      </c>
      <c r="AU130" s="21">
        <f>AU131*(1/(1+'Fixed Data'!$B$10))</f>
        <v>7.595257713331864E-17</v>
      </c>
      <c r="AV130" s="21">
        <f>AV131*(1/(1+'Fixed Data'!$B$10))</f>
        <v>7.595257713331864E-17</v>
      </c>
      <c r="AW130" s="21">
        <f>AW131*(1/(1+'Fixed Data'!$B$10))</f>
        <v>7.595257713331864E-17</v>
      </c>
      <c r="AX130" s="21">
        <f>AX131*(1/(1+'Fixed Data'!$B$10))</f>
        <v>7.595257713331864E-17</v>
      </c>
      <c r="AY130" s="21">
        <f>AY131*(1/(1+'Fixed Data'!$B$10))</f>
        <v>7.595257713331864E-17</v>
      </c>
      <c r="AZ130" s="21">
        <f>AZ131*(1/(1+'Fixed Data'!$B$10))</f>
        <v>7.595257713331864E-17</v>
      </c>
      <c r="BA130" s="21">
        <f>BA131*(1/(1+'Fixed Data'!$B$10))</f>
        <v>7.595257713331864E-17</v>
      </c>
      <c r="BB130" s="21">
        <f>BB131*(1/(1+'Fixed Data'!$B$10))</f>
        <v>7.595257713331864E-17</v>
      </c>
    </row>
    <row r="131" spans="1:54" ht="13.9" customHeight="1" outlineLevel="2">
      <c r="A131" s="8"/>
      <c r="B131" t="s">
        <v>460</v>
      </c>
      <c r="C131" t="s">
        <v>461</v>
      </c>
      <c r="D131" t="s">
        <v>390</v>
      </c>
      <c r="E131" s="21">
        <f t="shared" ref="E131:BB131" si="12">E82-E128+E129</f>
        <v>-0.16513</v>
      </c>
      <c r="F131" s="21">
        <f t="shared" si="12"/>
        <v>-0.4041191666666667</v>
      </c>
      <c r="G131" s="21">
        <f t="shared" si="12"/>
        <v>-0.74304836956521736</v>
      </c>
      <c r="H131" s="21">
        <f t="shared" si="12"/>
        <v>-1.1371885177865613</v>
      </c>
      <c r="I131" s="21">
        <f t="shared" si="12"/>
        <v>-1.2310848494259363</v>
      </c>
      <c r="J131" s="21">
        <f t="shared" si="12"/>
        <v>-1.1079763644833427</v>
      </c>
      <c r="K131" s="21">
        <f t="shared" si="12"/>
        <v>-0.9913472734850961</v>
      </c>
      <c r="L131" s="21">
        <f t="shared" si="12"/>
        <v>-0.88119757643119656</v>
      </c>
      <c r="M131" s="21">
        <f t="shared" si="12"/>
        <v>-0.77752727332164406</v>
      </c>
      <c r="N131" s="21">
        <f t="shared" si="12"/>
        <v>-0.68033636415643861</v>
      </c>
      <c r="O131" s="21">
        <f t="shared" si="12"/>
        <v>-0.58962484893558009</v>
      </c>
      <c r="P131" s="21">
        <f t="shared" si="12"/>
        <v>-0.50539272765906862</v>
      </c>
      <c r="Q131" s="21">
        <f t="shared" si="12"/>
        <v>-0.42764000032690419</v>
      </c>
      <c r="R131" s="21">
        <f t="shared" si="12"/>
        <v>-0.35636666693908681</v>
      </c>
      <c r="S131" s="21">
        <f t="shared" si="12"/>
        <v>-0.29157272749561647</v>
      </c>
      <c r="T131" s="21">
        <f t="shared" si="12"/>
        <v>-0.23325818199649315</v>
      </c>
      <c r="U131" s="21">
        <f t="shared" si="12"/>
        <v>-0.18142303044171687</v>
      </c>
      <c r="V131" s="21">
        <f t="shared" si="12"/>
        <v>-0.13606727283128764</v>
      </c>
      <c r="W131" s="21">
        <f t="shared" si="12"/>
        <v>-9.7190909165205452E-2</v>
      </c>
      <c r="X131" s="21">
        <f t="shared" si="12"/>
        <v>-6.4793939443470283E-2</v>
      </c>
      <c r="Y131" s="21">
        <f t="shared" si="12"/>
        <v>-3.8876363666082159E-2</v>
      </c>
      <c r="Z131" s="21">
        <f t="shared" si="12"/>
        <v>-1.9438181833041062E-2</v>
      </c>
      <c r="AA131" s="21">
        <f t="shared" si="12"/>
        <v>-6.4793939443469895E-3</v>
      </c>
      <c r="AB131" s="21">
        <f t="shared" si="12"/>
        <v>7.8929918156944723E-17</v>
      </c>
      <c r="AC131" s="21">
        <f t="shared" si="12"/>
        <v>7.8929918156944723E-17</v>
      </c>
      <c r="AD131" s="21">
        <f t="shared" si="12"/>
        <v>7.8929918156944723E-17</v>
      </c>
      <c r="AE131" s="21">
        <f t="shared" si="12"/>
        <v>7.8929918156944723E-17</v>
      </c>
      <c r="AF131" s="21">
        <f t="shared" si="12"/>
        <v>7.8929918156944723E-17</v>
      </c>
      <c r="AG131" s="21">
        <f t="shared" si="12"/>
        <v>7.8929918156944723E-17</v>
      </c>
      <c r="AH131" s="21">
        <f t="shared" si="12"/>
        <v>7.8929918156944723E-17</v>
      </c>
      <c r="AI131" s="21">
        <f t="shared" si="12"/>
        <v>7.8929918156944723E-17</v>
      </c>
      <c r="AJ131" s="21">
        <f t="shared" si="12"/>
        <v>7.8929918156944723E-17</v>
      </c>
      <c r="AK131" s="21">
        <f t="shared" si="12"/>
        <v>7.8929918156944723E-17</v>
      </c>
      <c r="AL131" s="21">
        <f t="shared" si="12"/>
        <v>7.8929918156944723E-17</v>
      </c>
      <c r="AM131" s="21">
        <f t="shared" si="12"/>
        <v>7.8929918156944723E-17</v>
      </c>
      <c r="AN131" s="21">
        <f t="shared" si="12"/>
        <v>7.8929918156944723E-17</v>
      </c>
      <c r="AO131" s="21">
        <f t="shared" si="12"/>
        <v>7.8929918156944723E-17</v>
      </c>
      <c r="AP131" s="21">
        <f t="shared" si="12"/>
        <v>7.8929918156944723E-17</v>
      </c>
      <c r="AQ131" s="21">
        <f t="shared" si="12"/>
        <v>7.8929918156944723E-17</v>
      </c>
      <c r="AR131" s="21">
        <f t="shared" si="12"/>
        <v>7.8929918156944723E-17</v>
      </c>
      <c r="AS131" s="21">
        <f t="shared" si="12"/>
        <v>7.8929918156944723E-17</v>
      </c>
      <c r="AT131" s="21">
        <f t="shared" si="12"/>
        <v>7.8929918156944723E-17</v>
      </c>
      <c r="AU131" s="21">
        <f t="shared" si="12"/>
        <v>7.8929918156944723E-17</v>
      </c>
      <c r="AV131" s="21">
        <f t="shared" si="12"/>
        <v>7.8929918156944723E-17</v>
      </c>
      <c r="AW131" s="21">
        <f t="shared" si="12"/>
        <v>7.8929918156944723E-17</v>
      </c>
      <c r="AX131" s="21">
        <f t="shared" si="12"/>
        <v>7.8929918156944723E-17</v>
      </c>
      <c r="AY131" s="21">
        <f t="shared" si="12"/>
        <v>7.8929918156944723E-17</v>
      </c>
      <c r="AZ131" s="21">
        <f t="shared" si="12"/>
        <v>7.8929918156944723E-17</v>
      </c>
      <c r="BA131" s="21">
        <f t="shared" si="12"/>
        <v>7.8929918156944723E-17</v>
      </c>
      <c r="BB131" s="21">
        <f t="shared" si="12"/>
        <v>7.8929918156944723E-17</v>
      </c>
    </row>
    <row r="132" spans="1:54" ht="14.5" outlineLevel="2">
      <c r="A132" s="8"/>
      <c r="B132" t="s">
        <v>462</v>
      </c>
      <c r="C132" t="s">
        <v>463</v>
      </c>
      <c r="D132" t="s">
        <v>390</v>
      </c>
      <c r="E132" s="21">
        <f>AVERAGE(E129:E130)*'Fixed Data'!$B$10</f>
        <v>-3.114461123941494E-3</v>
      </c>
      <c r="F132" s="21">
        <f>AVERAGE(F129:F130)*'Fixed Data'!$B$10</f>
        <v>-1.0858503029509881E-2</v>
      </c>
      <c r="G132" s="21">
        <f>AVERAGE(G129:G130)*'Fixed Data'!$B$10</f>
        <v>-2.1935119850152292E-2</v>
      </c>
      <c r="H132" s="21">
        <f>AVERAGE(H129:H130)*'Fixed Data'!$B$10</f>
        <v>-3.6011876362008477E-2</v>
      </c>
      <c r="I132" s="21">
        <f>AVERAGE(I129:I130)*'Fixed Data'!$B$10</f>
        <v>-4.5507970245718565E-2</v>
      </c>
      <c r="J132" s="21">
        <f>AVERAGE(J129:J130)*'Fixed Data'!$B$10</f>
        <v>-4.5026430816140106E-2</v>
      </c>
      <c r="K132" s="21">
        <f>AVERAGE(K129:K130)*'Fixed Data'!$B$10</f>
        <v>-4.0413802641013519E-2</v>
      </c>
      <c r="L132" s="21">
        <f>AVERAGE(L129:L130)*'Fixed Data'!$B$10</f>
        <v>-3.6050376246654546E-2</v>
      </c>
      <c r="M132" s="21">
        <f>AVERAGE(M129:M130)*'Fixed Data'!$B$10</f>
        <v>-3.1936151633063216E-2</v>
      </c>
      <c r="N132" s="21">
        <f>AVERAGE(N129:N130)*'Fixed Data'!$B$10</f>
        <v>-2.8071128800239518E-2</v>
      </c>
      <c r="O132" s="21">
        <f>AVERAGE(O129:O130)*'Fixed Data'!$B$10</f>
        <v>-2.4455307748183452E-2</v>
      </c>
      <c r="P132" s="21">
        <f>AVERAGE(P129:P130)*'Fixed Data'!$B$10</f>
        <v>-2.1088688476895018E-2</v>
      </c>
      <c r="Q132" s="21">
        <f>AVERAGE(Q129:Q130)*'Fixed Data'!$B$10</f>
        <v>-1.7971270986374212E-2</v>
      </c>
      <c r="R132" s="21">
        <f>AVERAGE(R129:R130)*'Fixed Data'!$B$10</f>
        <v>-1.5103055276621046E-2</v>
      </c>
      <c r="S132" s="21">
        <f>AVERAGE(S129:S130)*'Fixed Data'!$B$10</f>
        <v>-1.2484041347635512E-2</v>
      </c>
      <c r="T132" s="21">
        <f>AVERAGE(T129:T130)*'Fixed Data'!$B$10</f>
        <v>-1.0114229199417612E-2</v>
      </c>
      <c r="U132" s="21">
        <f>AVERAGE(U129:U130)*'Fixed Data'!$B$10</f>
        <v>-7.9936188319673415E-3</v>
      </c>
      <c r="V132" s="21">
        <f>AVERAGE(V129:V130)*'Fixed Data'!$B$10</f>
        <v>-6.1222102452847078E-3</v>
      </c>
      <c r="W132" s="21">
        <f>AVERAGE(W129:W130)*'Fixed Data'!$B$10</f>
        <v>-4.5000034393697071E-3</v>
      </c>
      <c r="X132" s="21">
        <f>AVERAGE(X129:X130)*'Fixed Data'!$B$10</f>
        <v>-3.1269984142223393E-3</v>
      </c>
      <c r="Y132" s="21">
        <f>AVERAGE(Y129:Y130)*'Fixed Data'!$B$10</f>
        <v>-2.003195169842605E-3</v>
      </c>
      <c r="Z132" s="21">
        <f>AVERAGE(Z129:Z130)*'Fixed Data'!$B$10</f>
        <v>-1.1285937062305035E-3</v>
      </c>
      <c r="AA132" s="21">
        <f>AVERAGE(AA129:AA130)*'Fixed Data'!$B$10</f>
        <v>-5.0319402338603529E-4</v>
      </c>
      <c r="AB132" s="21">
        <f>AVERAGE(AB129:AB130)*'Fixed Data'!$B$10</f>
        <v>-1.2699612130919949E-4</v>
      </c>
      <c r="AC132" s="21">
        <f>AVERAGE(AC129:AC130)*'Fixed Data'!$B$10</f>
        <v>3.0356969076891615E-18</v>
      </c>
      <c r="AD132" s="21">
        <f>AVERAGE(AD129:AD130)*'Fixed Data'!$B$10</f>
        <v>3.0356969076891615E-18</v>
      </c>
      <c r="AE132" s="21">
        <f>AVERAGE(AE129:AE130)*'Fixed Data'!$B$10</f>
        <v>3.0356969076891615E-18</v>
      </c>
      <c r="AF132" s="21">
        <f>AVERAGE(AF129:AF130)*'Fixed Data'!$B$10</f>
        <v>3.0356969076891615E-18</v>
      </c>
      <c r="AG132" s="21">
        <f>AVERAGE(AG129:AG130)*'Fixed Data'!$B$10</f>
        <v>3.0356969076891615E-18</v>
      </c>
      <c r="AH132" s="21">
        <f>AVERAGE(AH129:AH130)*'Fixed Data'!$B$10</f>
        <v>3.0356969076891615E-18</v>
      </c>
      <c r="AI132" s="21">
        <f>AVERAGE(AI129:AI130)*'Fixed Data'!$B$10</f>
        <v>3.0356969076891615E-18</v>
      </c>
      <c r="AJ132" s="21">
        <f>AVERAGE(AJ129:AJ130)*'Fixed Data'!$B$10</f>
        <v>3.0356969076891615E-18</v>
      </c>
      <c r="AK132" s="21">
        <f>AVERAGE(AK129:AK130)*'Fixed Data'!$B$10</f>
        <v>3.0356969076891615E-18</v>
      </c>
      <c r="AL132" s="21">
        <f>AVERAGE(AL129:AL130)*'Fixed Data'!$B$10</f>
        <v>3.0356969076891615E-18</v>
      </c>
      <c r="AM132" s="21">
        <f>AVERAGE(AM129:AM130)*'Fixed Data'!$B$10</f>
        <v>3.0356969076891615E-18</v>
      </c>
      <c r="AN132" s="21">
        <f>AVERAGE(AN129:AN130)*'Fixed Data'!$B$10</f>
        <v>3.0356969076891615E-18</v>
      </c>
      <c r="AO132" s="21">
        <f>AVERAGE(AO129:AO130)*'Fixed Data'!$B$10</f>
        <v>3.0356969076891615E-18</v>
      </c>
      <c r="AP132" s="21">
        <f>AVERAGE(AP129:AP130)*'Fixed Data'!$B$10</f>
        <v>3.0356969076891615E-18</v>
      </c>
      <c r="AQ132" s="21">
        <f>AVERAGE(AQ129:AQ130)*'Fixed Data'!$B$10</f>
        <v>3.0356969076891615E-18</v>
      </c>
      <c r="AR132" s="21">
        <f>AVERAGE(AR129:AR130)*'Fixed Data'!$B$10</f>
        <v>3.0356969076891615E-18</v>
      </c>
      <c r="AS132" s="21">
        <f>AVERAGE(AS129:AS130)*'Fixed Data'!$B$10</f>
        <v>3.0356969076891615E-18</v>
      </c>
      <c r="AT132" s="21">
        <f>AVERAGE(AT129:AT130)*'Fixed Data'!$B$10</f>
        <v>3.0356969076891615E-18</v>
      </c>
      <c r="AU132" s="21">
        <f>AVERAGE(AU129:AU130)*'Fixed Data'!$B$10</f>
        <v>3.0356969076891615E-18</v>
      </c>
      <c r="AV132" s="21">
        <f>AVERAGE(AV129:AV130)*'Fixed Data'!$B$10</f>
        <v>3.0356969076891615E-18</v>
      </c>
      <c r="AW132" s="21">
        <f>AVERAGE(AW129:AW130)*'Fixed Data'!$B$10</f>
        <v>3.0356969076891615E-18</v>
      </c>
      <c r="AX132" s="21">
        <f>AVERAGE(AX129:AX130)*'Fixed Data'!$B$10</f>
        <v>3.0356969076891615E-18</v>
      </c>
      <c r="AY132" s="21">
        <f>AVERAGE(AY129:AY130)*'Fixed Data'!$B$10</f>
        <v>3.0356969076891615E-18</v>
      </c>
      <c r="AZ132" s="21">
        <f>AVERAGE(AZ129:AZ130)*'Fixed Data'!$B$10</f>
        <v>3.0356969076891615E-18</v>
      </c>
      <c r="BA132" s="21">
        <f>AVERAGE(BA129:BA130)*'Fixed Data'!$B$10</f>
        <v>3.0356969076891615E-18</v>
      </c>
      <c r="BB132" s="21">
        <f>AVERAGE(BB129:BB130)*'Fixed Data'!$B$10</f>
        <v>3.0356969076891615E-18</v>
      </c>
    </row>
    <row r="133" spans="1:54" ht="14" outlineLevel="2" thickBot="1">
      <c r="A133" s="9"/>
      <c r="B133" s="3" t="s">
        <v>464</v>
      </c>
      <c r="C133" s="7" t="s">
        <v>465</v>
      </c>
      <c r="D133" s="7" t="s">
        <v>390</v>
      </c>
      <c r="E133" s="21">
        <f>E128+E132</f>
        <v>-3.114461123941494E-3</v>
      </c>
      <c r="F133" s="21">
        <f t="shared" ref="F133:BB133" si="13">F128+F132</f>
        <v>-2.4619336362843212E-2</v>
      </c>
      <c r="G133" s="21">
        <f t="shared" si="13"/>
        <v>-5.7075916951601566E-2</v>
      </c>
      <c r="H133" s="21">
        <f t="shared" si="13"/>
        <v>-0.10356172814066461</v>
      </c>
      <c r="I133" s="21">
        <f t="shared" si="13"/>
        <v>-0.15381163860634345</v>
      </c>
      <c r="J133" s="21">
        <f t="shared" si="13"/>
        <v>-0.16813491575873374</v>
      </c>
      <c r="K133" s="21">
        <f t="shared" si="13"/>
        <v>-0.15704289363926013</v>
      </c>
      <c r="L133" s="21">
        <f t="shared" si="13"/>
        <v>-0.14620007330055412</v>
      </c>
      <c r="M133" s="21">
        <f t="shared" si="13"/>
        <v>-0.13560645474261573</v>
      </c>
      <c r="N133" s="21">
        <f t="shared" si="13"/>
        <v>-0.12526203796544502</v>
      </c>
      <c r="O133" s="21">
        <f t="shared" si="13"/>
        <v>-0.11516682296904193</v>
      </c>
      <c r="P133" s="21">
        <f t="shared" si="13"/>
        <v>-0.10532080975340646</v>
      </c>
      <c r="Q133" s="21">
        <f t="shared" si="13"/>
        <v>-9.5723998318538644E-2</v>
      </c>
      <c r="R133" s="21">
        <f t="shared" si="13"/>
        <v>-8.6376388664438419E-2</v>
      </c>
      <c r="S133" s="21">
        <f t="shared" si="13"/>
        <v>-7.7277980791105844E-2</v>
      </c>
      <c r="T133" s="21">
        <f t="shared" si="13"/>
        <v>-6.8428774698540931E-2</v>
      </c>
      <c r="U133" s="21">
        <f t="shared" si="13"/>
        <v>-5.9828770386743606E-2</v>
      </c>
      <c r="V133" s="21">
        <f t="shared" si="13"/>
        <v>-5.1477967855713944E-2</v>
      </c>
      <c r="W133" s="21">
        <f t="shared" si="13"/>
        <v>-4.3376367105451896E-2</v>
      </c>
      <c r="X133" s="21">
        <f t="shared" si="13"/>
        <v>-3.5523968135957498E-2</v>
      </c>
      <c r="Y133" s="21">
        <f t="shared" si="13"/>
        <v>-2.7920770947230732E-2</v>
      </c>
      <c r="Z133" s="21">
        <f t="shared" si="13"/>
        <v>-2.0566775539271602E-2</v>
      </c>
      <c r="AA133" s="21">
        <f t="shared" si="13"/>
        <v>-1.3461981912080107E-2</v>
      </c>
      <c r="AB133" s="21">
        <f t="shared" si="13"/>
        <v>-6.6063900656562679E-3</v>
      </c>
      <c r="AC133" s="21">
        <f t="shared" si="13"/>
        <v>3.0356969076891615E-18</v>
      </c>
      <c r="AD133" s="21">
        <f t="shared" si="13"/>
        <v>3.0356969076891615E-18</v>
      </c>
      <c r="AE133" s="21">
        <f t="shared" si="13"/>
        <v>3.0356969076891615E-18</v>
      </c>
      <c r="AF133" s="21">
        <f t="shared" si="13"/>
        <v>3.0356969076891615E-18</v>
      </c>
      <c r="AG133" s="21">
        <f t="shared" si="13"/>
        <v>3.0356969076891615E-18</v>
      </c>
      <c r="AH133" s="21">
        <f t="shared" si="13"/>
        <v>3.0356969076891615E-18</v>
      </c>
      <c r="AI133" s="21">
        <f t="shared" si="13"/>
        <v>3.0356969076891615E-18</v>
      </c>
      <c r="AJ133" s="21">
        <f t="shared" si="13"/>
        <v>3.0356969076891615E-18</v>
      </c>
      <c r="AK133" s="21">
        <f t="shared" si="13"/>
        <v>3.0356969076891615E-18</v>
      </c>
      <c r="AL133" s="21">
        <f t="shared" si="13"/>
        <v>3.0356969076891615E-18</v>
      </c>
      <c r="AM133" s="21">
        <f t="shared" si="13"/>
        <v>3.0356969076891615E-18</v>
      </c>
      <c r="AN133" s="21">
        <f t="shared" si="13"/>
        <v>3.0356969076891615E-18</v>
      </c>
      <c r="AO133" s="21">
        <f t="shared" si="13"/>
        <v>3.0356969076891615E-18</v>
      </c>
      <c r="AP133" s="21">
        <f t="shared" si="13"/>
        <v>3.0356969076891615E-18</v>
      </c>
      <c r="AQ133" s="21">
        <f t="shared" si="13"/>
        <v>3.0356969076891615E-18</v>
      </c>
      <c r="AR133" s="21">
        <f t="shared" si="13"/>
        <v>3.0356969076891615E-18</v>
      </c>
      <c r="AS133" s="21">
        <f t="shared" si="13"/>
        <v>3.0356969076891615E-18</v>
      </c>
      <c r="AT133" s="21">
        <f t="shared" si="13"/>
        <v>3.0356969076891615E-18</v>
      </c>
      <c r="AU133" s="21">
        <f t="shared" si="13"/>
        <v>3.0356969076891615E-18</v>
      </c>
      <c r="AV133" s="21">
        <f t="shared" si="13"/>
        <v>3.0356969076891615E-18</v>
      </c>
      <c r="AW133" s="21">
        <f t="shared" si="13"/>
        <v>3.0356969076891615E-18</v>
      </c>
      <c r="AX133" s="21">
        <f t="shared" si="13"/>
        <v>3.0356969076891615E-18</v>
      </c>
      <c r="AY133" s="21">
        <f t="shared" si="13"/>
        <v>3.0356969076891615E-18</v>
      </c>
      <c r="AZ133" s="21">
        <f t="shared" si="13"/>
        <v>3.0356969076891615E-18</v>
      </c>
      <c r="BA133" s="21">
        <f t="shared" si="13"/>
        <v>3.0356969076891615E-18</v>
      </c>
      <c r="BB133" s="21">
        <f t="shared" si="13"/>
        <v>3.0356969076891615E-18</v>
      </c>
    </row>
    <row r="134" spans="1:54" ht="14" outlineLevel="2" thickBot="1">
      <c r="A134" s="139"/>
      <c r="B134" s="142" t="s">
        <v>466</v>
      </c>
      <c r="C134" s="143"/>
      <c r="D134" s="243"/>
      <c r="E134" s="245">
        <f t="shared" ref="E134:AJ134" si="14">E83+E77+E71</f>
        <v>-1.6129706524165262</v>
      </c>
      <c r="F134" s="245">
        <f t="shared" si="14"/>
        <v>-1.7889248414470174</v>
      </c>
      <c r="G134" s="245">
        <f t="shared" si="14"/>
        <v>-2.0241308984856889</v>
      </c>
      <c r="H134" s="245">
        <f t="shared" si="14"/>
        <v>-2.1983080527019632</v>
      </c>
      <c r="I134" s="245">
        <f t="shared" si="14"/>
        <v>-1.6805010965158862</v>
      </c>
      <c r="J134" s="245">
        <f t="shared" si="14"/>
        <v>-1.2796142075660557</v>
      </c>
      <c r="K134" s="245">
        <f t="shared" si="14"/>
        <v>-1.3002845940687937</v>
      </c>
      <c r="L134" s="245">
        <f t="shared" si="14"/>
        <v>-1.3213752003677159</v>
      </c>
      <c r="M134" s="245">
        <f t="shared" si="14"/>
        <v>-1.3428945693450334</v>
      </c>
      <c r="N134" s="245">
        <f t="shared" si="14"/>
        <v>-1.364851417555963</v>
      </c>
      <c r="O134" s="245">
        <f t="shared" si="14"/>
        <v>-1.3869496892906832</v>
      </c>
      <c r="P134" s="245">
        <f t="shared" si="14"/>
        <v>-1.4093371464759699</v>
      </c>
      <c r="Q134" s="245">
        <f t="shared" si="14"/>
        <v>-1.4322419516780951</v>
      </c>
      <c r="R134" s="245">
        <f t="shared" si="14"/>
        <v>-1.4556930317001429</v>
      </c>
      <c r="S134" s="245">
        <f t="shared" si="14"/>
        <v>-1.4796857324053472</v>
      </c>
      <c r="T134" s="245">
        <f t="shared" si="14"/>
        <v>-1.5042593692951187</v>
      </c>
      <c r="U134" s="245">
        <f t="shared" si="14"/>
        <v>-1.529400233047405</v>
      </c>
      <c r="V134" s="245">
        <f t="shared" si="14"/>
        <v>-1.5550521994169824</v>
      </c>
      <c r="W134" s="245">
        <f t="shared" si="14"/>
        <v>-1.5812256588935278</v>
      </c>
      <c r="X134" s="245">
        <f t="shared" si="14"/>
        <v>-1.6079312132007735</v>
      </c>
      <c r="Y134" s="245">
        <f t="shared" si="14"/>
        <v>-1.6351796795907976</v>
      </c>
      <c r="Z134" s="245">
        <f t="shared" si="14"/>
        <v>-1.6629820952256156</v>
      </c>
      <c r="AA134" s="245">
        <f t="shared" si="14"/>
        <v>-1.6913497216478535</v>
      </c>
      <c r="AB134" s="245">
        <f t="shared" si="14"/>
        <v>-1.7202940493423129</v>
      </c>
      <c r="AC134" s="245">
        <f t="shared" si="14"/>
        <v>-16.646093687388742</v>
      </c>
      <c r="AD134" s="245">
        <f t="shared" si="14"/>
        <v>-16.930107167292164</v>
      </c>
      <c r="AE134" s="245">
        <f t="shared" si="14"/>
        <v>-17.219894515363134</v>
      </c>
      <c r="AF134" s="245">
        <f t="shared" si="14"/>
        <v>-17.515573111782405</v>
      </c>
      <c r="AG134" s="245">
        <f t="shared" si="14"/>
        <v>-17.817262723017862</v>
      </c>
      <c r="AH134" s="245">
        <f t="shared" si="14"/>
        <v>-18.125085550336518</v>
      </c>
      <c r="AI134" s="245">
        <f t="shared" si="14"/>
        <v>-18.43916627930302</v>
      </c>
      <c r="AJ134" s="245">
        <f t="shared" si="14"/>
        <v>-18.759632130284263</v>
      </c>
      <c r="AK134" s="245">
        <f t="shared" ref="AK134:BB134" si="15">AK83+AK77+AK71</f>
        <v>-19.086612909980825</v>
      </c>
      <c r="AL134" s="245">
        <f t="shared" si="15"/>
        <v>-19.420241064006017</v>
      </c>
      <c r="AM134" s="245">
        <f t="shared" si="15"/>
        <v>-19.760651730533695</v>
      </c>
      <c r="AN134" s="245">
        <f t="shared" si="15"/>
        <v>-20.089017700773915</v>
      </c>
      <c r="AO134" s="245">
        <f t="shared" si="15"/>
        <v>-20.420974269117593</v>
      </c>
      <c r="AP134" s="245">
        <f t="shared" si="15"/>
        <v>-20.759679367367713</v>
      </c>
      <c r="AQ134" s="245">
        <f t="shared" si="15"/>
        <v>-21.10527019014626</v>
      </c>
      <c r="AR134" s="245">
        <f t="shared" si="15"/>
        <v>-21.457886721181016</v>
      </c>
      <c r="AS134" s="245">
        <f t="shared" si="15"/>
        <v>-21.817671790006958</v>
      </c>
      <c r="AT134" s="245">
        <f t="shared" si="15"/>
        <v>-22.184771129820152</v>
      </c>
      <c r="AU134" s="245">
        <f t="shared" si="15"/>
        <v>-22.55933343650802</v>
      </c>
      <c r="AV134" s="245">
        <f t="shared" si="15"/>
        <v>-22.941510428879369</v>
      </c>
      <c r="AW134" s="245">
        <f t="shared" si="15"/>
        <v>-23.331456910119257</v>
      </c>
      <c r="AX134" s="245">
        <f t="shared" si="15"/>
        <v>-23.413642409973804</v>
      </c>
      <c r="AY134" s="245">
        <f t="shared" si="15"/>
        <v>-23.456708490566289</v>
      </c>
      <c r="AZ134" s="245">
        <f t="shared" si="15"/>
        <v>-23.500650085489692</v>
      </c>
      <c r="BA134" s="245">
        <f t="shared" si="15"/>
        <v>-23.545484993562368</v>
      </c>
      <c r="BB134" s="245">
        <f t="shared" si="15"/>
        <v>-23.590405438374432</v>
      </c>
    </row>
    <row r="135" spans="1:54" ht="14" outlineLevel="2" thickBot="1">
      <c r="A135" s="138"/>
      <c r="B135" s="140" t="s">
        <v>467</v>
      </c>
      <c r="C135" s="141"/>
      <c r="D135" s="244"/>
      <c r="E135" s="245">
        <f>E133+E134</f>
        <v>-1.6160851135404677</v>
      </c>
      <c r="F135" s="245">
        <f t="shared" ref="F135:AW135" si="16">F133+F134</f>
        <v>-1.8135441778098607</v>
      </c>
      <c r="G135" s="245">
        <f t="shared" si="16"/>
        <v>-2.0812068154372905</v>
      </c>
      <c r="H135" s="245">
        <f t="shared" si="16"/>
        <v>-2.3018697808426278</v>
      </c>
      <c r="I135" s="245">
        <f t="shared" si="16"/>
        <v>-1.8343127351222297</v>
      </c>
      <c r="J135" s="245">
        <f t="shared" si="16"/>
        <v>-1.4477491233247894</v>
      </c>
      <c r="K135" s="245">
        <f t="shared" si="16"/>
        <v>-1.4573274877080538</v>
      </c>
      <c r="L135" s="245">
        <f t="shared" si="16"/>
        <v>-1.4675752736682701</v>
      </c>
      <c r="M135" s="245">
        <f t="shared" si="16"/>
        <v>-1.4785010240876491</v>
      </c>
      <c r="N135" s="245">
        <f t="shared" si="16"/>
        <v>-1.4901134555214079</v>
      </c>
      <c r="O135" s="245">
        <f t="shared" si="16"/>
        <v>-1.5021165122597251</v>
      </c>
      <c r="P135" s="245">
        <f t="shared" si="16"/>
        <v>-1.5146579562293763</v>
      </c>
      <c r="Q135" s="245">
        <f t="shared" si="16"/>
        <v>-1.5279659499966338</v>
      </c>
      <c r="R135" s="245">
        <f t="shared" si="16"/>
        <v>-1.5420694203645813</v>
      </c>
      <c r="S135" s="245">
        <f t="shared" si="16"/>
        <v>-1.5569637131964531</v>
      </c>
      <c r="T135" s="245">
        <f t="shared" si="16"/>
        <v>-1.5726881439936597</v>
      </c>
      <c r="U135" s="245">
        <f t="shared" si="16"/>
        <v>-1.5892290034341485</v>
      </c>
      <c r="V135" s="245">
        <f t="shared" si="16"/>
        <v>-1.6065301672726964</v>
      </c>
      <c r="W135" s="245">
        <f t="shared" si="16"/>
        <v>-1.6246020259989797</v>
      </c>
      <c r="X135" s="245">
        <f t="shared" si="16"/>
        <v>-1.6434551813367311</v>
      </c>
      <c r="Y135" s="245">
        <f t="shared" si="16"/>
        <v>-1.6631004505380282</v>
      </c>
      <c r="Z135" s="245">
        <f t="shared" si="16"/>
        <v>-1.6835488707648871</v>
      </c>
      <c r="AA135" s="245">
        <f t="shared" si="16"/>
        <v>-1.7048117035599335</v>
      </c>
      <c r="AB135" s="245">
        <f t="shared" si="16"/>
        <v>-1.7269004394079692</v>
      </c>
      <c r="AC135" s="245">
        <f t="shared" si="16"/>
        <v>-16.646093687388742</v>
      </c>
      <c r="AD135" s="245">
        <f t="shared" si="16"/>
        <v>-16.930107167292164</v>
      </c>
      <c r="AE135" s="245">
        <f t="shared" si="16"/>
        <v>-17.219894515363134</v>
      </c>
      <c r="AF135" s="245">
        <f t="shared" si="16"/>
        <v>-17.515573111782405</v>
      </c>
      <c r="AG135" s="245">
        <f t="shared" si="16"/>
        <v>-17.817262723017862</v>
      </c>
      <c r="AH135" s="245">
        <f t="shared" si="16"/>
        <v>-18.125085550336518</v>
      </c>
      <c r="AI135" s="245">
        <f t="shared" si="16"/>
        <v>-18.43916627930302</v>
      </c>
      <c r="AJ135" s="245">
        <f t="shared" si="16"/>
        <v>-18.759632130284263</v>
      </c>
      <c r="AK135" s="245">
        <f t="shared" si="16"/>
        <v>-19.086612909980825</v>
      </c>
      <c r="AL135" s="245">
        <f t="shared" si="16"/>
        <v>-19.420241064006017</v>
      </c>
      <c r="AM135" s="245">
        <f t="shared" si="16"/>
        <v>-19.760651730533695</v>
      </c>
      <c r="AN135" s="245">
        <f t="shared" si="16"/>
        <v>-20.089017700773915</v>
      </c>
      <c r="AO135" s="245">
        <f t="shared" si="16"/>
        <v>-20.420974269117593</v>
      </c>
      <c r="AP135" s="245">
        <f t="shared" si="16"/>
        <v>-20.759679367367713</v>
      </c>
      <c r="AQ135" s="245">
        <f t="shared" si="16"/>
        <v>-21.10527019014626</v>
      </c>
      <c r="AR135" s="245">
        <f t="shared" si="16"/>
        <v>-21.457886721181016</v>
      </c>
      <c r="AS135" s="245">
        <f t="shared" si="16"/>
        <v>-21.817671790006958</v>
      </c>
      <c r="AT135" s="245">
        <f t="shared" si="16"/>
        <v>-22.184771129820152</v>
      </c>
      <c r="AU135" s="245">
        <f t="shared" si="16"/>
        <v>-22.55933343650802</v>
      </c>
      <c r="AV135" s="245">
        <f t="shared" si="16"/>
        <v>-22.941510428879369</v>
      </c>
      <c r="AW135" s="245">
        <f t="shared" si="16"/>
        <v>-23.331456910119257</v>
      </c>
      <c r="AX135" s="245">
        <f>AX133+AX134</f>
        <v>-23.413642409973804</v>
      </c>
      <c r="AY135" s="245">
        <f>AY133+AY134</f>
        <v>-23.456708490566289</v>
      </c>
      <c r="AZ135" s="245">
        <f>AZ133+AZ134</f>
        <v>-23.500650085489692</v>
      </c>
      <c r="BA135" s="245">
        <f>BA133+BA134</f>
        <v>-23.545484993562368</v>
      </c>
      <c r="BB135" s="245">
        <f>BB133+BB134</f>
        <v>-23.590405438374432</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468</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469</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470</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2" t="s">
        <v>471</v>
      </c>
      <c r="B143" s="135" t="s">
        <v>286</v>
      </c>
      <c r="C143" s="135" t="s">
        <v>396</v>
      </c>
      <c r="D143" s="135" t="s">
        <v>390</v>
      </c>
      <c r="E143" s="21">
        <f>-(E$158*'Fixed Data'!$B$25*'Fixed Data'!E$47*'Fixed Data'!$B$24*'Fixed Data'!$B$23+E$158*'Fixed Data'!$B$26)*'Fixed Data'!L42/10^6</f>
        <v>-7.6804252611109192</v>
      </c>
      <c r="F143" s="21">
        <f>-(F$158*'Fixed Data'!$B$25*'Fixed Data'!F$47*'Fixed Data'!$B$24*'Fixed Data'!$B$23+F$158*'Fixed Data'!$B$26)*'Fixed Data'!M42/10^6</f>
        <v>-7.8387782888646731</v>
      </c>
      <c r="G143" s="21">
        <f>-(G$158*'Fixed Data'!$B$25*'Fixed Data'!G$47*'Fixed Data'!$B$24*'Fixed Data'!$B$23+G$158*'Fixed Data'!$B$26)*'Fixed Data'!N42/10^6</f>
        <v>-7.9270344004640085</v>
      </c>
      <c r="H143" s="21">
        <f>-(H$158*'Fixed Data'!$B$25*'Fixed Data'!H$47*'Fixed Data'!$B$24*'Fixed Data'!$B$23+H$158*'Fixed Data'!$B$26)*'Fixed Data'!O42/10^6</f>
        <v>-8.0475842570034111</v>
      </c>
      <c r="I143" s="21">
        <f>-(I$158*'Fixed Data'!$B$25*'Fixed Data'!I$47*'Fixed Data'!$B$24*'Fixed Data'!$B$23+I$158*'Fixed Data'!$B$26)*'Fixed Data'!P42/10^6</f>
        <v>-8.1381520835725976</v>
      </c>
      <c r="J143" s="21">
        <f>-(J$158*'Fixed Data'!$B$25*'Fixed Data'!J$47*'Fixed Data'!$B$24*'Fixed Data'!$B$23+J$158*'Fixed Data'!$B$26)*'Fixed Data'!Q42/10^6</f>
        <v>-8.2543291773748848</v>
      </c>
      <c r="K143" s="21">
        <f>-(K$158*'Fixed Data'!$B$25*'Fixed Data'!K$47*'Fixed Data'!$B$24*'Fixed Data'!$B$23+K$158*'Fixed Data'!$B$26)*'Fixed Data'!R42/10^6</f>
        <v>-8.498030407785258</v>
      </c>
      <c r="L143" s="21">
        <f>-(L$158*'Fixed Data'!$B$25*'Fixed Data'!L$47*'Fixed Data'!$B$24*'Fixed Data'!$B$23+L$158*'Fixed Data'!$B$26)*'Fixed Data'!S42/10^6</f>
        <v>-8.7760610656210947</v>
      </c>
      <c r="M143" s="21">
        <f>-(M$158*'Fixed Data'!$B$25*'Fixed Data'!M$47*'Fixed Data'!$B$24*'Fixed Data'!$B$23+M$158*'Fixed Data'!$B$26)*'Fixed Data'!T42/10^6</f>
        <v>-9.0614601481073755</v>
      </c>
      <c r="N143" s="21">
        <f>-(N$158*'Fixed Data'!$B$25*'Fixed Data'!N$47*'Fixed Data'!$B$24*'Fixed Data'!$B$23+N$158*'Fixed Data'!$B$26)*'Fixed Data'!U42/10^6</f>
        <v>-9.3254628022599917</v>
      </c>
      <c r="O143" s="21">
        <f>-(O$158*'Fixed Data'!$B$25*'Fixed Data'!O$47*'Fixed Data'!$B$24*'Fixed Data'!$B$23+O$158*'Fixed Data'!$B$26)*'Fixed Data'!V42/10^6</f>
        <v>-9.623600975827884</v>
      </c>
      <c r="P143" s="21">
        <f>-(P$158*'Fixed Data'!$B$25*'Fixed Data'!P$47*'Fixed Data'!$B$24*'Fixed Data'!$B$23+P$158*'Fixed Data'!$B$26)*'Fixed Data'!W42/10^6</f>
        <v>-9.9284654743148035</v>
      </c>
      <c r="Q143" s="21">
        <f>-(Q$158*'Fixed Data'!$B$25*'Fixed Data'!Q$47*'Fixed Data'!$B$24*'Fixed Data'!$B$23+Q$158*'Fixed Data'!$B$26)*'Fixed Data'!X42/10^6</f>
        <v>-10.241779903480653</v>
      </c>
      <c r="R143" s="21">
        <f>-(R$158*'Fixed Data'!$B$25*'Fixed Data'!R$47*'Fixed Data'!$B$24*'Fixed Data'!$B$23+R$158*'Fixed Data'!$B$26)*'Fixed Data'!Y42/10^6</f>
        <v>-10.594807501558728</v>
      </c>
      <c r="S143" s="21">
        <f>-(S$158*'Fixed Data'!$B$25*'Fixed Data'!S$47*'Fixed Data'!$B$24*'Fixed Data'!$B$23+S$158*'Fixed Data'!$B$26)*'Fixed Data'!Z42/10^6</f>
        <v>-10.926419675478849</v>
      </c>
      <c r="T143" s="21">
        <f>-(T$158*'Fixed Data'!$B$25*'Fixed Data'!T$47*'Fixed Data'!$B$24*'Fixed Data'!$B$23+T$158*'Fixed Data'!$B$26)*'Fixed Data'!AA42/10^6</f>
        <v>-11.267474342996977</v>
      </c>
      <c r="U143" s="21">
        <f>-(U$158*'Fixed Data'!$B$25*'Fixed Data'!U$47*'Fixed Data'!$B$24*'Fixed Data'!$B$23+U$158*'Fixed Data'!$B$26)*'Fixed Data'!AB42/10^6</f>
        <v>-11.618052266652592</v>
      </c>
      <c r="V143" s="21">
        <f>-(V$158*'Fixed Data'!$B$25*'Fixed Data'!V$47*'Fixed Data'!$B$24*'Fixed Data'!$B$23+V$158*'Fixed Data'!$B$26)*'Fixed Data'!AC42/10^6</f>
        <v>-12.01089866130674</v>
      </c>
      <c r="W143" s="21">
        <f>-(W$158*'Fixed Data'!$B$25*'Fixed Data'!W$47*'Fixed Data'!$B$24*'Fixed Data'!$B$23+W$158*'Fixed Data'!$B$26)*'Fixed Data'!AD42/10^6</f>
        <v>-12.380818772090914</v>
      </c>
      <c r="X143" s="21">
        <f>-(X$158*'Fixed Data'!$B$25*'Fixed Data'!X$47*'Fixed Data'!$B$24*'Fixed Data'!$B$23+X$158*'Fixed Data'!$B$26)*'Fixed Data'!AE42/10^6</f>
        <v>-12.79463440420092</v>
      </c>
      <c r="Y143" s="21">
        <f>-(Y$158*'Fixed Data'!$B$25*'Fixed Data'!Y$47*'Fixed Data'!$B$24*'Fixed Data'!$B$23+Y$158*'Fixed Data'!$B$26)*'Fixed Data'!AF42/10^6</f>
        <v>-13.184942050981489</v>
      </c>
      <c r="Z143" s="21">
        <f>-(Z$158*'Fixed Data'!$B$25*'Fixed Data'!Z$47*'Fixed Data'!$B$24*'Fixed Data'!$B$23+Z$158*'Fixed Data'!$B$26)*'Fixed Data'!AG42/10^6</f>
        <v>-13.620844197351021</v>
      </c>
      <c r="AA143" s="21">
        <f>-(AA$158*'Fixed Data'!$B$25*'Fixed Data'!AA$47*'Fixed Data'!$B$24*'Fixed Data'!$B$23+AA$158*'Fixed Data'!$B$26)*'Fixed Data'!AH42/10^6</f>
        <v>-14.068527069490154</v>
      </c>
      <c r="AB143" s="21">
        <f>-(AB$158*'Fixed Data'!$B$25*'Fixed Data'!AB$47*'Fixed Data'!$B$24*'Fixed Data'!$B$23+AB$158*'Fixed Data'!$B$26)*'Fixed Data'!AI42/10^6</f>
        <v>-14.528303587194078</v>
      </c>
      <c r="AC143" s="21">
        <f>-(AC$158*'Fixed Data'!$B$25*'Fixed Data'!AC$47*'Fixed Data'!$B$24*'Fixed Data'!$B$23+AC$158*'Fixed Data'!$B$26)*'Fixed Data'!AJ42/10^6</f>
        <v>-142.61889467619926</v>
      </c>
      <c r="AD143" s="21">
        <f>-(AD$158*'Fixed Data'!$B$25*'Fixed Data'!AD$47*'Fixed Data'!$B$24*'Fixed Data'!$B$23+AD$158*'Fixed Data'!$B$26)*'Fixed Data'!AK42/10^6</f>
        <v>-147.14464944945655</v>
      </c>
      <c r="AE143" s="21">
        <f>-(AE$158*'Fixed Data'!$B$25*'Fixed Data'!AE$47*'Fixed Data'!$B$24*'Fixed Data'!$B$23+AE$158*'Fixed Data'!$B$26)*'Fixed Data'!AL42/10^6</f>
        <v>-151.82738206950481</v>
      </c>
      <c r="AF143" s="21">
        <f>-(AF$158*'Fixed Data'!$B$25*'Fixed Data'!AF$47*'Fixed Data'!$B$24*'Fixed Data'!$B$23+AF$158*'Fixed Data'!$B$26)*'Fixed Data'!AM42/10^6</f>
        <v>-156.62351222200374</v>
      </c>
      <c r="AG143" s="21">
        <f>-(AG$158*'Fixed Data'!$B$25*'Fixed Data'!AG$47*'Fixed Data'!$B$24*'Fixed Data'!$B$23+AG$158*'Fixed Data'!$B$26)*'Fixed Data'!AN42/10^6</f>
        <v>-161.54018307808755</v>
      </c>
      <c r="AH143" s="21">
        <f>-(AH$158*'Fixed Data'!$B$25*'Fixed Data'!AH$47*'Fixed Data'!$B$24*'Fixed Data'!$B$23+AH$158*'Fixed Data'!$B$26)*'Fixed Data'!AO42/10^6</f>
        <v>-166.58617570255907</v>
      </c>
      <c r="AI143" s="21">
        <f>-(AI$158*'Fixed Data'!$B$25*'Fixed Data'!AI$47*'Fixed Data'!$B$24*'Fixed Data'!$B$23+AI$158*'Fixed Data'!$B$26)*'Fixed Data'!AP42/10^6</f>
        <v>-171.7733461723063</v>
      </c>
      <c r="AJ143" s="21">
        <f>-(AJ$158*'Fixed Data'!$B$25*'Fixed Data'!AJ$47*'Fixed Data'!$B$24*'Fixed Data'!$B$23+AJ$158*'Fixed Data'!$B$26)*'Fixed Data'!AQ42/10^6</f>
        <v>-177.10004425749878</v>
      </c>
      <c r="AK143" s="21">
        <f>-(AK$158*'Fixed Data'!$B$25*'Fixed Data'!AK$47*'Fixed Data'!$B$24*'Fixed Data'!$B$23+AK$158*'Fixed Data'!$B$26)*'Fixed Data'!AR42/10^6</f>
        <v>-182.56625893542764</v>
      </c>
      <c r="AL143" s="21">
        <f>-(AL$158*'Fixed Data'!$B$25*'Fixed Data'!AL$47*'Fixed Data'!$B$24*'Fixed Data'!$B$23+AL$158*'Fixed Data'!$B$26)*'Fixed Data'!AS42/10^6</f>
        <v>-188.17815027819182</v>
      </c>
      <c r="AM143" s="21">
        <f>-(AM$158*'Fixed Data'!$B$25*'Fixed Data'!AM$47*'Fixed Data'!$B$24*'Fixed Data'!$B$23+AM$158*'Fixed Data'!$B$26)*'Fixed Data'!AT42/10^6</f>
        <v>-193.94051749092819</v>
      </c>
      <c r="AN143" s="21">
        <f>-(AN$158*'Fixed Data'!$B$25*'Fixed Data'!AN$47*'Fixed Data'!$B$24*'Fixed Data'!$B$23+AN$158*'Fixed Data'!$B$26)*'Fixed Data'!AU42/10^6</f>
        <v>-199.66854200793659</v>
      </c>
      <c r="AO143" s="21">
        <f>-(AO$158*'Fixed Data'!$B$25*'Fixed Data'!AO$47*'Fixed Data'!$B$24*'Fixed Data'!$B$23+AO$158*'Fixed Data'!$B$26)*'Fixed Data'!AV42/10^6</f>
        <v>-205.51423037255103</v>
      </c>
      <c r="AP143" s="21">
        <f>-(AP$158*'Fixed Data'!$B$25*'Fixed Data'!AP$47*'Fixed Data'!$B$24*'Fixed Data'!$B$23+AP$158*'Fixed Data'!$B$26)*'Fixed Data'!AW42/10^6</f>
        <v>-211.51122255943133</v>
      </c>
      <c r="AQ143" s="21">
        <f>-(AQ$158*'Fixed Data'!$B$25*'Fixed Data'!AQ$47*'Fixed Data'!$B$24*'Fixed Data'!$B$23+AQ$158*'Fixed Data'!$B$26)*'Fixed Data'!AX42/10^6</f>
        <v>-217.66383593387707</v>
      </c>
      <c r="AR143" s="21">
        <f>-(AR$158*'Fixed Data'!$B$25*'Fixed Data'!AR$47*'Fixed Data'!$B$24*'Fixed Data'!$B$23+AR$158*'Fixed Data'!$B$26)*'Fixed Data'!AY42/10^6</f>
        <v>-223.97606126518815</v>
      </c>
      <c r="AS143" s="21">
        <f>-(AS$158*'Fixed Data'!$B$25*'Fixed Data'!AS$47*'Fixed Data'!$B$24*'Fixed Data'!$B$23+AS$158*'Fixed Data'!$B$26)*'Fixed Data'!AZ42/10^6</f>
        <v>-230.45191026791414</v>
      </c>
      <c r="AT143" s="21">
        <f>-(AT$158*'Fixed Data'!$B$25*'Fixed Data'!AT$47*'Fixed Data'!$B$24*'Fixed Data'!$B$23+AT$158*'Fixed Data'!$B$26)*'Fixed Data'!BA42/10^6</f>
        <v>-237.0955946185619</v>
      </c>
      <c r="AU143" s="21">
        <f>-(AU$158*'Fixed Data'!$B$25*'Fixed Data'!AU$47*'Fixed Data'!$B$24*'Fixed Data'!$B$23+AU$158*'Fixed Data'!$B$26)*'Fixed Data'!BB42/10^6</f>
        <v>-243.91152332066466</v>
      </c>
      <c r="AV143" s="21">
        <f>-(AV$158*'Fixed Data'!$B$25*'Fixed Data'!AV$47*'Fixed Data'!$B$24*'Fixed Data'!$B$23+AV$158*'Fixed Data'!$B$26)*'Fixed Data'!BC42/10^6</f>
        <v>-250.90416398421922</v>
      </c>
      <c r="AW143" s="21">
        <f>-(AW$158*'Fixed Data'!$B$25*'Fixed Data'!AW$47*'Fixed Data'!$B$24*'Fixed Data'!$B$23+AW$158*'Fixed Data'!$B$26)*'Fixed Data'!BD42/10^6</f>
        <v>-258.07805011428212</v>
      </c>
      <c r="AX143" s="21">
        <f>-(AX$158*'Fixed Data'!$B$25*'Fixed Data'!AX$47*'Fixed Data'!$B$24*'Fixed Data'!$B$23+AX$158*'Fixed Data'!$B$26)*'Fixed Data'!BE42/10^6</f>
        <v>-261.90653507686136</v>
      </c>
      <c r="AY143" s="21">
        <f>-(AY$158*'Fixed Data'!$B$25*'Fixed Data'!AY$47*'Fixed Data'!$B$24*'Fixed Data'!$B$23+AY$158*'Fixed Data'!$B$26)*'Fixed Data'!BF42/10^6</f>
        <v>-265.31304363663571</v>
      </c>
      <c r="AZ143" s="21">
        <f>-(AZ$158*'Fixed Data'!$B$25*'Fixed Data'!AZ$47*'Fixed Data'!$B$24*'Fixed Data'!$B$23+AZ$158*'Fixed Data'!$B$26)*'Fixed Data'!BG42/10^6</f>
        <v>-268.74030826138699</v>
      </c>
      <c r="BA143" s="21">
        <f>-(BA$158*'Fixed Data'!$B$25*'Fixed Data'!BA$47*'Fixed Data'!$B$24*'Fixed Data'!$B$23+BA$158*'Fixed Data'!$B$26)*'Fixed Data'!BH42/10^6</f>
        <v>-272.18885876833423</v>
      </c>
      <c r="BB143" s="21">
        <f>-(BB$158*'Fixed Data'!$B$25*'Fixed Data'!BB$47*'Fixed Data'!$B$24*'Fixed Data'!$B$23+BB$158*'Fixed Data'!$B$26)*'Fixed Data'!BI42/10^6</f>
        <v>-275.64958772643962</v>
      </c>
    </row>
    <row r="144" spans="1:54" outlineLevel="2">
      <c r="A144" s="423"/>
      <c r="B144" s="135" t="s">
        <v>286</v>
      </c>
      <c r="C144" s="135"/>
      <c r="D144" s="135" t="s">
        <v>390</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3"/>
      <c r="B145" s="135" t="s">
        <v>286</v>
      </c>
      <c r="C145" s="135"/>
      <c r="D145" s="135" t="s">
        <v>390</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3"/>
      <c r="B146" s="135" t="s">
        <v>289</v>
      </c>
      <c r="C146" s="135" t="s">
        <v>472</v>
      </c>
      <c r="D146" s="135" t="s">
        <v>390</v>
      </c>
      <c r="E146" s="21">
        <f>-E$161*'Fixed Data'!$B$20*'Fixed Data'!$B$22</f>
        <v>-1.2023525965351087</v>
      </c>
      <c r="F146" s="21">
        <f>-F$161*'Fixed Data'!$B$20*'Fixed Data'!$B$22</f>
        <v>-1.2045651464330389</v>
      </c>
      <c r="G146" s="21">
        <f>-G$161*'Fixed Data'!$B$20*'Fixed Data'!$B$22</f>
        <v>-1.2042551669750319</v>
      </c>
      <c r="H146" s="21">
        <f>-H$161*'Fixed Data'!$B$20*'Fixed Data'!$B$22</f>
        <v>-1.2085173457527256</v>
      </c>
      <c r="I146" s="21">
        <f>-I$161*'Fixed Data'!$B$20*'Fixed Data'!$B$22</f>
        <v>-1.2079165141023869</v>
      </c>
      <c r="J146" s="21">
        <f>-J$161*'Fixed Data'!$B$20*'Fixed Data'!$B$22</f>
        <v>-1.2068877909383704</v>
      </c>
      <c r="K146" s="21">
        <f>-K$161*'Fixed Data'!$B$20*'Fixed Data'!$B$22</f>
        <v>-1.2215258182537219</v>
      </c>
      <c r="L146" s="21">
        <f>-L$161*'Fixed Data'!$B$20*'Fixed Data'!$B$22</f>
        <v>-1.2364614301766097</v>
      </c>
      <c r="M146" s="21">
        <f>-M$161*'Fixed Data'!$B$20*'Fixed Data'!$B$22</f>
        <v>-1.2517006764702092</v>
      </c>
      <c r="N146" s="21">
        <f>-N$161*'Fixed Data'!$B$20*'Fixed Data'!$B$22</f>
        <v>-1.2672497298867034</v>
      </c>
      <c r="O146" s="21">
        <f>-O$161*'Fixed Data'!$B$20*'Fixed Data'!$B$22</f>
        <v>-1.2829530654744734</v>
      </c>
      <c r="P146" s="21">
        <f>-P$161*'Fixed Data'!$B$20*'Fixed Data'!$B$22</f>
        <v>-1.2988909686137933</v>
      </c>
      <c r="Q146" s="21">
        <f>-Q$161*'Fixed Data'!$B$20*'Fixed Data'!$B$22</f>
        <v>-1.3151961536330747</v>
      </c>
      <c r="R146" s="21">
        <f>-R$161*'Fixed Data'!$B$20*'Fixed Data'!$B$22</f>
        <v>-1.3318786545011008</v>
      </c>
      <c r="S146" s="21">
        <f>-S$161*'Fixed Data'!$B$20*'Fixed Data'!$B$22</f>
        <v>-1.3489350099510655</v>
      </c>
      <c r="T146" s="21">
        <f>-T$161*'Fixed Data'!$B$20*'Fixed Data'!$B$22</f>
        <v>-1.3663878168854773</v>
      </c>
      <c r="U146" s="21">
        <f>-U$161*'Fixed Data'!$B$20*'Fixed Data'!$B$22</f>
        <v>-1.3842320678344828</v>
      </c>
      <c r="V146" s="21">
        <f>-V$161*'Fixed Data'!$B$20*'Fixed Data'!$B$22</f>
        <v>-1.4024390844964476</v>
      </c>
      <c r="W146" s="21">
        <f>-W$161*'Fixed Data'!$B$20*'Fixed Data'!$B$22</f>
        <v>-1.421016241737538</v>
      </c>
      <c r="X146" s="21">
        <f>-X$161*'Fixed Data'!$B$20*'Fixed Data'!$B$22</f>
        <v>-1.4399710643516739</v>
      </c>
      <c r="Y146" s="21">
        <f>-Y$161*'Fixed Data'!$B$20*'Fixed Data'!$B$22</f>
        <v>-1.4593112301085021</v>
      </c>
      <c r="Z146" s="21">
        <f>-Z$161*'Fixed Data'!$B$20*'Fixed Data'!$B$22</f>
        <v>-1.4790445728633259</v>
      </c>
      <c r="AA146" s="21">
        <f>-AA$161*'Fixed Data'!$B$20*'Fixed Data'!$B$22</f>
        <v>-1.4991790857302487</v>
      </c>
      <c r="AB146" s="21">
        <f>-AB$161*'Fixed Data'!$B$20*'Fixed Data'!$B$22</f>
        <v>-1.5197229243198505</v>
      </c>
      <c r="AC146" s="21">
        <f>-AC$161*'Fixed Data'!$B$20*'Fixed Data'!$B$22</f>
        <v>-1.8996267681586461</v>
      </c>
      <c r="AD146" s="21">
        <f>-AD$161*'Fixed Data'!$B$20*'Fixed Data'!$B$22</f>
        <v>-1.9251452806405991</v>
      </c>
      <c r="AE146" s="21">
        <f>-AE$161*'Fixed Data'!$B$20*'Fixed Data'!$B$22</f>
        <v>-1.9511825731711352</v>
      </c>
      <c r="AF146" s="21">
        <f>-AF$161*'Fixed Data'!$B$20*'Fixed Data'!$B$22</f>
        <v>-1.9777491923187129</v>
      </c>
      <c r="AG146" s="21">
        <f>-AG$161*'Fixed Data'!$B$20*'Fixed Data'!$B$22</f>
        <v>-2.0048558990588474</v>
      </c>
      <c r="AH146" s="21">
        <f>-AH$161*'Fixed Data'!$B$20*'Fixed Data'!$B$22</f>
        <v>-2.0325136731329239</v>
      </c>
      <c r="AI146" s="21">
        <f>-AI$161*'Fixed Data'!$B$20*'Fixed Data'!$B$22</f>
        <v>-2.0607337174955997</v>
      </c>
      <c r="AJ146" s="21">
        <f>-AJ$161*'Fixed Data'!$B$20*'Fixed Data'!$B$22</f>
        <v>-2.0895274628526366</v>
      </c>
      <c r="AK146" s="21">
        <f>-AK$161*'Fixed Data'!$B$20*'Fixed Data'!$B$22</f>
        <v>-2.1189065722909746</v>
      </c>
      <c r="AL146" s="21">
        <f>-AL$161*'Fixed Data'!$B$20*'Fixed Data'!$B$22</f>
        <v>-2.1488829460029488</v>
      </c>
      <c r="AM146" s="21">
        <f>-AM$161*'Fixed Data'!$B$20*'Fixed Data'!$B$22</f>
        <v>-2.1794687261065206</v>
      </c>
      <c r="AN146" s="21">
        <f>-AN$161*'Fixed Data'!$B$20*'Fixed Data'!$B$22</f>
        <v>-2.209667725990236</v>
      </c>
      <c r="AO146" s="21">
        <f>-AO$161*'Fixed Data'!$B$20*'Fixed Data'!$B$22</f>
        <v>-2.2403165993027612</v>
      </c>
      <c r="AP146" s="21">
        <f>-AP$161*'Fixed Data'!$B$20*'Fixed Data'!$B$22</f>
        <v>-2.2715885506257054</v>
      </c>
      <c r="AQ146" s="21">
        <f>-AQ$161*'Fixed Data'!$B$20*'Fixed Data'!$B$22</f>
        <v>-2.3034962468588649</v>
      </c>
      <c r="AR146" s="21">
        <f>-AR$161*'Fixed Data'!$B$20*'Fixed Data'!$B$22</f>
        <v>-2.3360526124144867</v>
      </c>
      <c r="AS146" s="21">
        <f>-AS$161*'Fixed Data'!$B$20*'Fixed Data'!$B$22</f>
        <v>-2.3692708344524029</v>
      </c>
      <c r="AT146" s="21">
        <f>-AT$161*'Fixed Data'!$B$20*'Fixed Data'!$B$22</f>
        <v>-2.4031643682215544</v>
      </c>
      <c r="AU146" s="21">
        <f>-AU$161*'Fixed Data'!$B$20*'Fixed Data'!$B$22</f>
        <v>-2.4377469425101252</v>
      </c>
      <c r="AV146" s="21">
        <f>-AV$161*'Fixed Data'!$B$20*'Fixed Data'!$B$22</f>
        <v>-2.4730325652064815</v>
      </c>
      <c r="AW146" s="21">
        <f>-AW$161*'Fixed Data'!$B$20*'Fixed Data'!$B$22</f>
        <v>-2.5090355289731541</v>
      </c>
      <c r="AX146" s="21">
        <f>-AX$161*'Fixed Data'!$B$20*'Fixed Data'!$B$22</f>
        <v>-2.5216298539151687</v>
      </c>
      <c r="AY146" s="21">
        <f>-AY$161*'Fixed Data'!$B$20*'Fixed Data'!$B$22</f>
        <v>-2.5313610050815178</v>
      </c>
      <c r="AZ146" s="21">
        <f>-AZ$161*'Fixed Data'!$B$20*'Fixed Data'!$B$22</f>
        <v>-2.5412899862380893</v>
      </c>
      <c r="BA146" s="21">
        <f>-BA$161*'Fixed Data'!$B$20*'Fixed Data'!$B$22</f>
        <v>-2.5514208191809056</v>
      </c>
      <c r="BB146" s="21">
        <f>-BB$161*'Fixed Data'!$B$20*'Fixed Data'!$B$22</f>
        <v>-2.5615920386111641</v>
      </c>
    </row>
    <row r="147" spans="1:54" outlineLevel="2">
      <c r="A147" s="423"/>
      <c r="B147" s="135" t="s">
        <v>289</v>
      </c>
      <c r="C147" s="135" t="s">
        <v>473</v>
      </c>
      <c r="D147" s="135" t="s">
        <v>390</v>
      </c>
      <c r="E147" s="21">
        <f>-E$162*'Fixed Data'!$B$21*'Fixed Data'!$B$22</f>
        <v>-1.7971151653668683E-2</v>
      </c>
      <c r="F147" s="21">
        <f>-F$162*'Fixed Data'!$B$21*'Fixed Data'!$B$22</f>
        <v>-1.8004221877720765E-2</v>
      </c>
      <c r="G147" s="21">
        <f>-G$162*'Fixed Data'!$B$21*'Fixed Data'!$B$22</f>
        <v>-1.7999588721136394E-2</v>
      </c>
      <c r="H147" s="21">
        <f>-H$162*'Fixed Data'!$B$21*'Fixed Data'!$B$22</f>
        <v>-1.8063294044690998E-2</v>
      </c>
      <c r="I147" s="21">
        <f>-I$162*'Fixed Data'!$B$21*'Fixed Data'!$B$22</f>
        <v>-1.8054313620198475E-2</v>
      </c>
      <c r="J147" s="21">
        <f>-J$162*'Fixed Data'!$B$21*'Fixed Data'!$B$22</f>
        <v>-1.8038937648088921E-2</v>
      </c>
      <c r="K147" s="21">
        <f>-K$162*'Fixed Data'!$B$21*'Fixed Data'!$B$22</f>
        <v>-1.8257727219095656E-2</v>
      </c>
      <c r="L147" s="21">
        <f>-L$162*'Fixed Data'!$B$21*'Fixed Data'!$B$22</f>
        <v>-1.8480964685110225E-2</v>
      </c>
      <c r="M147" s="21">
        <f>-M$162*'Fixed Data'!$B$21*'Fixed Data'!$B$22</f>
        <v>-1.8708740469866793E-2</v>
      </c>
      <c r="N147" s="21">
        <f>-N$162*'Fixed Data'!$B$21*'Fixed Data'!$B$22</f>
        <v>-1.8941146835373936E-2</v>
      </c>
      <c r="O147" s="21">
        <f>-O$162*'Fixed Data'!$B$21*'Fixed Data'!$B$22</f>
        <v>-1.9175859203550732E-2</v>
      </c>
      <c r="P147" s="21">
        <f>-P$162*'Fixed Data'!$B$21*'Fixed Data'!$B$22</f>
        <v>-1.9414077572424894E-2</v>
      </c>
      <c r="Q147" s="21">
        <f>-Q$162*'Fixed Data'!$B$21*'Fixed Data'!$B$22</f>
        <v>-1.9657785577520119E-2</v>
      </c>
      <c r="R147" s="21">
        <f>-R$162*'Fixed Data'!$B$21*'Fixed Data'!$B$22</f>
        <v>-1.9907133193124493E-2</v>
      </c>
      <c r="S147" s="21">
        <f>-S$162*'Fixed Data'!$B$21*'Fixed Data'!$B$22</f>
        <v>-2.016206868487086E-2</v>
      </c>
      <c r="T147" s="21">
        <f>-T$162*'Fixed Data'!$B$21*'Fixed Data'!$B$22</f>
        <v>-2.0422929800906518E-2</v>
      </c>
      <c r="U147" s="21">
        <f>-U$162*'Fixed Data'!$B$21*'Fixed Data'!$B$22</f>
        <v>-2.0689641696297945E-2</v>
      </c>
      <c r="V147" s="21">
        <f>-V$162*'Fixed Data'!$B$21*'Fixed Data'!$B$22</f>
        <v>-2.0961775726312068E-2</v>
      </c>
      <c r="W147" s="21">
        <f>-W$162*'Fixed Data'!$B$21*'Fixed Data'!$B$22</f>
        <v>-2.123944212054265E-2</v>
      </c>
      <c r="X147" s="21">
        <f>-X$162*'Fixed Data'!$B$21*'Fixed Data'!$B$22</f>
        <v>-2.1522753349502162E-2</v>
      </c>
      <c r="Y147" s="21">
        <f>-Y$162*'Fixed Data'!$B$21*'Fixed Data'!$B$22</f>
        <v>-2.1811824170178785E-2</v>
      </c>
      <c r="Z147" s="21">
        <f>-Z$162*'Fixed Data'!$B$21*'Fixed Data'!$B$22</f>
        <v>-2.210677167251936E-2</v>
      </c>
      <c r="AA147" s="21">
        <f>-AA$162*'Fixed Data'!$B$21*'Fixed Data'!$B$22</f>
        <v>-2.2407715326857508E-2</v>
      </c>
      <c r="AB147" s="21">
        <f>-AB$162*'Fixed Data'!$B$21*'Fixed Data'!$B$22</f>
        <v>-2.2714777032305761E-2</v>
      </c>
      <c r="AC147" s="21">
        <f>-AC$162*'Fixed Data'!$B$21*'Fixed Data'!$B$22</f>
        <v>-2.8393069416015274E-2</v>
      </c>
      <c r="AD147" s="21">
        <f>-AD$162*'Fixed Data'!$B$21*'Fixed Data'!$B$22</f>
        <v>-2.8774485864992708E-2</v>
      </c>
      <c r="AE147" s="21">
        <f>-AE$162*'Fixed Data'!$B$21*'Fixed Data'!$B$22</f>
        <v>-2.9163656341328559E-2</v>
      </c>
      <c r="AF147" s="21">
        <f>-AF$162*'Fixed Data'!$B$21*'Fixed Data'!$B$22</f>
        <v>-2.9560738480962301E-2</v>
      </c>
      <c r="AG147" s="21">
        <f>-AG$162*'Fixed Data'!$B$21*'Fixed Data'!$B$22</f>
        <v>-2.9965893124502249E-2</v>
      </c>
      <c r="AH147" s="21">
        <f>-AH$162*'Fixed Data'!$B$21*'Fixed Data'!$B$22</f>
        <v>-3.0379284382374923E-2</v>
      </c>
      <c r="AI147" s="21">
        <f>-AI$162*'Fixed Data'!$B$21*'Fixed Data'!$B$22</f>
        <v>-3.0801079701299187E-2</v>
      </c>
      <c r="AJ147" s="21">
        <f>-AJ$162*'Fixed Data'!$B$21*'Fixed Data'!$B$22</f>
        <v>-3.123144993211133E-2</v>
      </c>
      <c r="AK147" s="21">
        <f>-AK$162*'Fixed Data'!$B$21*'Fixed Data'!$B$22</f>
        <v>-3.1670569398969575E-2</v>
      </c>
      <c r="AL147" s="21">
        <f>-AL$162*'Fixed Data'!$B$21*'Fixed Data'!$B$22</f>
        <v>-3.2118615969964917E-2</v>
      </c>
      <c r="AM147" s="21">
        <f>-AM$162*'Fixed Data'!$B$21*'Fixed Data'!$B$22</f>
        <v>-3.2575771129167853E-2</v>
      </c>
      <c r="AN147" s="21">
        <f>-AN$162*'Fixed Data'!$B$21*'Fixed Data'!$B$22</f>
        <v>-3.3027145217154455E-2</v>
      </c>
      <c r="AO147" s="21">
        <f>-AO$162*'Fixed Data'!$B$21*'Fixed Data'!$B$22</f>
        <v>-3.3485243408900134E-2</v>
      </c>
      <c r="AP147" s="21">
        <f>-AP$162*'Fixed Data'!$B$21*'Fixed Data'!$B$22</f>
        <v>-3.3952654533848263E-2</v>
      </c>
      <c r="AQ147" s="21">
        <f>-AQ$162*'Fixed Data'!$B$21*'Fixed Data'!$B$22</f>
        <v>-3.4429567919803221E-2</v>
      </c>
      <c r="AR147" s="21">
        <f>-AR$162*'Fixed Data'!$B$21*'Fixed Data'!$B$22</f>
        <v>-3.4916176743519711E-2</v>
      </c>
      <c r="AS147" s="21">
        <f>-AS$162*'Fixed Data'!$B$21*'Fixed Data'!$B$22</f>
        <v>-3.5412678108950234E-2</v>
      </c>
      <c r="AT147" s="21">
        <f>-AT$162*'Fixed Data'!$B$21*'Fixed Data'!$B$22</f>
        <v>-3.5919273127083359E-2</v>
      </c>
      <c r="AU147" s="21">
        <f>-AU$162*'Fixed Data'!$B$21*'Fixed Data'!$B$22</f>
        <v>-3.643616699740488E-2</v>
      </c>
      <c r="AV147" s="21">
        <f>-AV$162*'Fixed Data'!$B$21*'Fixed Data'!$B$22</f>
        <v>-3.6963569091015148E-2</v>
      </c>
      <c r="AW147" s="21">
        <f>-AW$162*'Fixed Data'!$B$21*'Fixed Data'!$B$22</f>
        <v>-3.7501693035436282E-2</v>
      </c>
      <c r="AX147" s="21">
        <f>-AX$162*'Fixed Data'!$B$21*'Fixed Data'!$B$22</f>
        <v>-3.7689936088398227E-2</v>
      </c>
      <c r="AY147" s="21">
        <f>-AY$162*'Fixed Data'!$B$21*'Fixed Data'!$B$22</f>
        <v>-3.7835384265479742E-2</v>
      </c>
      <c r="AZ147" s="21">
        <f>-AZ$162*'Fixed Data'!$B$21*'Fixed Data'!$B$22</f>
        <v>-3.7983789339536542E-2</v>
      </c>
      <c r="BA147" s="21">
        <f>-BA$162*'Fixed Data'!$B$21*'Fixed Data'!$B$22</f>
        <v>-3.8135211422973603E-2</v>
      </c>
      <c r="BB147" s="21">
        <f>-BB$162*'Fixed Data'!$B$21*'Fixed Data'!$B$22</f>
        <v>-3.8287237149379184E-2</v>
      </c>
    </row>
    <row r="148" spans="1:54" outlineLevel="2">
      <c r="A148" s="423"/>
      <c r="B148" s="135" t="s">
        <v>289</v>
      </c>
      <c r="C148" s="135"/>
      <c r="D148" s="135" t="s">
        <v>390</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3"/>
      <c r="B149" s="135" t="s">
        <v>289</v>
      </c>
      <c r="C149" s="135"/>
      <c r="D149" s="135" t="s">
        <v>390</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3"/>
      <c r="B150" s="135" t="s">
        <v>292</v>
      </c>
      <c r="C150" s="135" t="s">
        <v>474</v>
      </c>
      <c r="D150" s="135" t="s">
        <v>390</v>
      </c>
      <c r="E150" s="279">
        <v>-1.2936546749443867</v>
      </c>
      <c r="F150" s="279">
        <v>-1.2949943652554117</v>
      </c>
      <c r="G150" s="279">
        <v>-1.2885443240204499</v>
      </c>
      <c r="H150" s="279">
        <v>-1.2878964366284364</v>
      </c>
      <c r="I150" s="279">
        <v>-1.2770598706472549</v>
      </c>
      <c r="J150" s="279">
        <v>-1.2712549394788455</v>
      </c>
      <c r="K150" s="279">
        <v>-1.291645989688335</v>
      </c>
      <c r="L150" s="279">
        <v>-1.312451580910974</v>
      </c>
      <c r="M150" s="279">
        <v>-1.3336801405818308</v>
      </c>
      <c r="N150" s="279">
        <v>-1.3553385868099761</v>
      </c>
      <c r="O150" s="279">
        <v>-1.3770926844255476</v>
      </c>
      <c r="P150" s="279">
        <v>-1.3991035740208919</v>
      </c>
      <c r="Q150" s="279">
        <v>-1.4215956469002355</v>
      </c>
      <c r="R150" s="279">
        <v>-1.4445886662683187</v>
      </c>
      <c r="S150" s="279">
        <v>-1.4680842692905738</v>
      </c>
      <c r="T150" s="279">
        <v>-1.4921080077363242</v>
      </c>
      <c r="U150" s="279">
        <v>-1.5166567942051103</v>
      </c>
      <c r="V150" s="279">
        <v>-1.5417046466224285</v>
      </c>
      <c r="W150" s="279">
        <v>-1.5672617107778193</v>
      </c>
      <c r="X150" s="279">
        <v>-1.5933383387202256</v>
      </c>
      <c r="Y150" s="279">
        <v>-1.6199434660578165</v>
      </c>
      <c r="Z150" s="279">
        <v>-1.6470885655206742</v>
      </c>
      <c r="AA150" s="279">
        <v>-1.6747855128245079</v>
      </c>
      <c r="AB150" s="279">
        <v>-1.7030455267913416</v>
      </c>
      <c r="AC150" s="279">
        <v>-16.057216265326399</v>
      </c>
      <c r="AD150" s="279">
        <v>-16.330285340988656</v>
      </c>
      <c r="AE150" s="279">
        <v>-16.608905789930951</v>
      </c>
      <c r="AF150" s="279">
        <v>-16.893190469111616</v>
      </c>
      <c r="AG150" s="279">
        <v>-17.183254529820939</v>
      </c>
      <c r="AH150" s="279">
        <v>-17.479215464323854</v>
      </c>
      <c r="AI150" s="279">
        <v>-17.781185013999014</v>
      </c>
      <c r="AJ150" s="279">
        <v>-18.089285245664968</v>
      </c>
      <c r="AK150" s="279">
        <v>-18.403649018486192</v>
      </c>
      <c r="AL150" s="279">
        <v>-18.72440366747832</v>
      </c>
      <c r="AM150" s="279">
        <v>-19.051679116321314</v>
      </c>
      <c r="AN150" s="279">
        <v>-19.368914331222779</v>
      </c>
      <c r="AO150" s="279">
        <v>-19.68988335126231</v>
      </c>
      <c r="AP150" s="279">
        <v>-20.017377529221111</v>
      </c>
      <c r="AQ150" s="279">
        <v>-20.35152951866765</v>
      </c>
      <c r="AR150" s="279">
        <v>-20.692474669958631</v>
      </c>
      <c r="AS150" s="279">
        <v>-21.040351085063502</v>
      </c>
      <c r="AT150" s="279">
        <v>-21.395299673503615</v>
      </c>
      <c r="AU150" s="279">
        <v>-21.757464209428313</v>
      </c>
      <c r="AV150" s="279">
        <v>-22.126991389851813</v>
      </c>
      <c r="AW150" s="279">
        <v>-22.504030894073487</v>
      </c>
      <c r="AX150" s="279">
        <v>-22.581107467396492</v>
      </c>
      <c r="AY150" s="279">
        <v>-22.620002252055279</v>
      </c>
      <c r="AZ150" s="279">
        <v>-22.659687750447429</v>
      </c>
      <c r="BA150" s="279">
        <v>-22.700180037432737</v>
      </c>
      <c r="BB150" s="279">
        <v>-19.295677461121812</v>
      </c>
    </row>
    <row r="151" spans="1:54" outlineLevel="2">
      <c r="A151" s="423"/>
      <c r="B151" s="135" t="s">
        <v>292</v>
      </c>
      <c r="C151" s="135" t="s">
        <v>475</v>
      </c>
      <c r="D151" s="135" t="s">
        <v>390</v>
      </c>
      <c r="E151" s="279">
        <v>-6.525944284499585E-3</v>
      </c>
      <c r="F151" s="279">
        <v>-6.509036997500342E-3</v>
      </c>
      <c r="G151" s="279">
        <v>-6.3929159521771903E-3</v>
      </c>
      <c r="H151" s="279">
        <v>-6.4069133265724082E-3</v>
      </c>
      <c r="I151" s="279">
        <v>-6.4851370174636566E-3</v>
      </c>
      <c r="J151" s="279">
        <v>-6.4157725200157155E-3</v>
      </c>
      <c r="K151" s="279">
        <v>-6.5139407527420364E-3</v>
      </c>
      <c r="L151" s="279">
        <v>-6.614104702130098E-3</v>
      </c>
      <c r="M151" s="279">
        <v>-6.7163049402151091E-3</v>
      </c>
      <c r="N151" s="279">
        <v>-6.8205828638437434E-3</v>
      </c>
      <c r="O151" s="279">
        <v>-6.9270207732932626E-3</v>
      </c>
      <c r="P151" s="279">
        <v>-7.0356736750412105E-3</v>
      </c>
      <c r="Q151" s="279">
        <v>-7.1467227169110178E-3</v>
      </c>
      <c r="R151" s="279">
        <v>-7.2603672175154225E-3</v>
      </c>
      <c r="S151" s="279">
        <v>-7.3764483270255376E-3</v>
      </c>
      <c r="T151" s="279">
        <v>-7.4949066909459983E-3</v>
      </c>
      <c r="U151" s="279">
        <v>-7.6158482203897131E-3</v>
      </c>
      <c r="V151" s="279">
        <v>-7.7392484375239743E-3</v>
      </c>
      <c r="W151" s="279">
        <v>-7.865157326379808E-3</v>
      </c>
      <c r="X151" s="279">
        <v>-7.9936258871414357E-3</v>
      </c>
      <c r="Y151" s="279">
        <v>-8.1247061568042126E-3</v>
      </c>
      <c r="Z151" s="279">
        <v>-8.2584512302525601E-3</v>
      </c>
      <c r="AA151" s="279">
        <v>-8.3949152817663509E-3</v>
      </c>
      <c r="AB151" s="279">
        <v>-8.5341535869645716E-3</v>
      </c>
      <c r="AC151" s="279">
        <v>-8.6723278581094812E-2</v>
      </c>
      <c r="AD151" s="279">
        <v>-8.8172058380314777E-2</v>
      </c>
      <c r="AE151" s="279">
        <v>-8.9650291230732704E-2</v>
      </c>
      <c r="AF151" s="279">
        <v>-9.1158575899825345E-2</v>
      </c>
      <c r="AG151" s="279">
        <v>-9.2697523327746958E-2</v>
      </c>
      <c r="AH151" s="279">
        <v>-9.426775687479437E-2</v>
      </c>
      <c r="AI151" s="279">
        <v>-9.5869912573903038E-2</v>
      </c>
      <c r="AJ151" s="279">
        <v>-9.7504639388275804E-2</v>
      </c>
      <c r="AK151" s="279">
        <v>-9.9172599474250264E-2</v>
      </c>
      <c r="AL151" s="279">
        <v>-0.10087446844950837</v>
      </c>
      <c r="AM151" s="279">
        <v>-0.1026109356667405</v>
      </c>
      <c r="AN151" s="279">
        <v>-0.10438270449287147</v>
      </c>
      <c r="AO151" s="279">
        <v>-0.106190492593964</v>
      </c>
      <c r="AP151" s="279">
        <v>-0.10803503222591387</v>
      </c>
      <c r="AQ151" s="279">
        <v>-0.10991707053105455</v>
      </c>
      <c r="AR151" s="279">
        <v>-0.11183736984079207</v>
      </c>
      <c r="AS151" s="279">
        <v>-0.113796707984392</v>
      </c>
      <c r="AT151" s="279">
        <v>-0.11579587860404432</v>
      </c>
      <c r="AU151" s="279">
        <v>-0.11783569147633258</v>
      </c>
      <c r="AV151" s="279">
        <v>-0.11991697284023971</v>
      </c>
      <c r="AW151" s="279">
        <v>-0.12204056573182125</v>
      </c>
      <c r="AX151" s="279">
        <v>-0.12420733032568129</v>
      </c>
      <c r="AY151" s="279">
        <v>-0.12641814428339287</v>
      </c>
      <c r="AZ151" s="279">
        <v>-0.12867390310900018</v>
      </c>
      <c r="BA151" s="279">
        <v>-0.13097552051174691</v>
      </c>
      <c r="BB151" s="279">
        <v>-0.13331830743325873</v>
      </c>
    </row>
    <row r="152" spans="1:54" outlineLevel="2">
      <c r="A152" s="423"/>
      <c r="B152" s="135" t="s">
        <v>292</v>
      </c>
      <c r="C152" s="135" t="s">
        <v>476</v>
      </c>
      <c r="D152" s="135" t="s">
        <v>390</v>
      </c>
      <c r="E152" s="279">
        <v>-3.310251348964921</v>
      </c>
      <c r="F152" s="279">
        <v>-3.3163428202233378</v>
      </c>
      <c r="G152" s="279">
        <v>-3.3154894017486134</v>
      </c>
      <c r="H152" s="279">
        <v>-3.327223799036934</v>
      </c>
      <c r="I152" s="279">
        <v>-3.3255696222282638</v>
      </c>
      <c r="J152" s="279">
        <v>-3.3227373979279968</v>
      </c>
      <c r="K152" s="279">
        <v>-3.3630380134100655</v>
      </c>
      <c r="L152" s="279">
        <v>-3.4041579225430683</v>
      </c>
      <c r="M152" s="279">
        <v>-3.4461137812038047</v>
      </c>
      <c r="N152" s="279">
        <v>-3.4889225838756701</v>
      </c>
      <c r="O152" s="279">
        <v>-3.532156147775698</v>
      </c>
      <c r="P152" s="279">
        <v>-3.5760355102178329</v>
      </c>
      <c r="Q152" s="279">
        <v>-3.6209260530259426</v>
      </c>
      <c r="R152" s="279">
        <v>-3.6668554011735943</v>
      </c>
      <c r="S152" s="279">
        <v>-3.713814025290493</v>
      </c>
      <c r="T152" s="279">
        <v>-3.7618641379316173</v>
      </c>
      <c r="U152" s="279">
        <v>-3.8109919528050868</v>
      </c>
      <c r="V152" s="279">
        <v>-3.8611185143807707</v>
      </c>
      <c r="W152" s="279">
        <v>-3.9122641267364697</v>
      </c>
      <c r="X152" s="279">
        <v>-3.9644495067228767</v>
      </c>
      <c r="Y152" s="279">
        <v>-4.0176957923550969</v>
      </c>
      <c r="Z152" s="279">
        <v>-4.0720245513746907</v>
      </c>
      <c r="AA152" s="279">
        <v>-4.1274577899858595</v>
      </c>
      <c r="AB152" s="279">
        <v>-4.1840179617691771</v>
      </c>
      <c r="AC152" s="279">
        <v>-5.2299484277309638</v>
      </c>
      <c r="AD152" s="279">
        <v>-5.3002045993485059</v>
      </c>
      <c r="AE152" s="279">
        <v>-5.3718890477964729</v>
      </c>
      <c r="AF152" s="279">
        <v>-5.4450308093098005</v>
      </c>
      <c r="AG152" s="279">
        <v>-5.5196595104172035</v>
      </c>
      <c r="AH152" s="279">
        <v>-5.5958053799415985</v>
      </c>
      <c r="AI152" s="279">
        <v>-5.6734992612444746</v>
      </c>
      <c r="AJ152" s="279">
        <v>-5.7527726247191771</v>
      </c>
      <c r="AK152" s="279">
        <v>-5.8336575805382163</v>
      </c>
      <c r="AL152" s="279">
        <v>-5.9161868916596694</v>
      </c>
      <c r="AM152" s="279">
        <v>-6.0003939870980361</v>
      </c>
      <c r="AN152" s="279">
        <v>-6.0835362204084111</v>
      </c>
      <c r="AO152" s="279">
        <v>-6.1679170206157785</v>
      </c>
      <c r="AP152" s="279">
        <v>-6.2540132450925769</v>
      </c>
      <c r="AQ152" s="279">
        <v>-6.3418597676538884</v>
      </c>
      <c r="AR152" s="279">
        <v>-6.431492171084022</v>
      </c>
      <c r="AS152" s="279">
        <v>-6.5229467615495018</v>
      </c>
      <c r="AT152" s="279">
        <v>-6.6162605833051424</v>
      </c>
      <c r="AU152" s="279">
        <v>-6.7114714336990415</v>
      </c>
      <c r="AV152" s="279">
        <v>-6.8086178784826172</v>
      </c>
      <c r="AW152" s="279">
        <v>-6.9077392674319258</v>
      </c>
      <c r="AX152" s="279">
        <v>-6.942413273417146</v>
      </c>
      <c r="AY152" s="279">
        <v>-6.9692045461005678</v>
      </c>
      <c r="AZ152" s="279">
        <v>-6.996540473483349</v>
      </c>
      <c r="BA152" s="279">
        <v>-7.0244321281541531</v>
      </c>
      <c r="BB152" s="279">
        <v>-7.0524349726913238</v>
      </c>
    </row>
    <row r="153" spans="1:54" outlineLevel="2">
      <c r="A153" s="423"/>
      <c r="B153" s="135" t="s">
        <v>477</v>
      </c>
      <c r="C153" s="135"/>
      <c r="D153" s="135" t="s">
        <v>390</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4"/>
      <c r="B154" s="135" t="s">
        <v>477</v>
      </c>
      <c r="C154" s="135"/>
      <c r="D154" s="135" t="s">
        <v>390</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6"/>
      <c r="G155" s="136"/>
      <c r="H155" s="136"/>
      <c r="I155" s="136"/>
      <c r="J155" s="136"/>
      <c r="K155" s="136"/>
      <c r="L155" s="136"/>
      <c r="M155" s="136"/>
      <c r="N155" s="136"/>
      <c r="O155" s="136"/>
      <c r="P155" s="136"/>
      <c r="Q155" s="136"/>
      <c r="R155" s="136"/>
      <c r="S155" s="136"/>
      <c r="T155" s="136"/>
      <c r="U155" s="136"/>
      <c r="V155" s="136"/>
      <c r="W155" s="136"/>
      <c r="X155" s="136"/>
      <c r="Y155" s="136"/>
      <c r="Z155" s="136"/>
      <c r="AA155" s="136"/>
      <c r="AB155" s="136"/>
      <c r="AC155" s="136"/>
      <c r="AD155" s="136"/>
      <c r="AE155" s="136"/>
      <c r="AF155" s="136"/>
      <c r="AG155" s="136"/>
      <c r="AH155" s="136"/>
      <c r="AI155" s="136"/>
      <c r="AJ155" s="136"/>
      <c r="AK155" s="136"/>
      <c r="AL155" s="136"/>
      <c r="AM155" s="136"/>
      <c r="AN155" s="136"/>
      <c r="AO155" s="136"/>
      <c r="AP155" s="136"/>
      <c r="AQ155" s="136"/>
      <c r="AR155" s="136"/>
      <c r="AS155" s="136"/>
      <c r="AT155" s="136"/>
      <c r="AU155" s="136"/>
      <c r="AV155" s="136"/>
      <c r="AW155" s="136"/>
      <c r="AX155" s="136"/>
      <c r="AY155" s="136"/>
      <c r="AZ155" s="136"/>
      <c r="BA155" s="136"/>
      <c r="BB155" s="136"/>
    </row>
    <row r="156" spans="1:54" outlineLevel="1">
      <c r="A156" s="134" t="s">
        <v>381</v>
      </c>
      <c r="B156" s="134"/>
      <c r="C156" s="135"/>
      <c r="D156" s="135"/>
      <c r="E156" s="136"/>
      <c r="F156" s="136"/>
      <c r="G156" s="136"/>
      <c r="H156" s="136"/>
      <c r="I156" s="136"/>
      <c r="J156" s="136"/>
      <c r="K156" s="136"/>
      <c r="L156" s="136"/>
      <c r="M156" s="136"/>
      <c r="N156" s="136"/>
      <c r="O156" s="136"/>
      <c r="P156" s="136"/>
      <c r="Q156" s="136"/>
      <c r="R156" s="136"/>
      <c r="S156" s="136"/>
      <c r="T156" s="136"/>
      <c r="U156" s="136"/>
      <c r="V156" s="136"/>
      <c r="W156" s="136"/>
      <c r="X156" s="136"/>
      <c r="Y156" s="136"/>
      <c r="Z156" s="136"/>
      <c r="AA156" s="136"/>
      <c r="AB156" s="136"/>
      <c r="AC156" s="136"/>
      <c r="AD156" s="136"/>
      <c r="AE156" s="136"/>
      <c r="AF156" s="136"/>
      <c r="AG156" s="136"/>
      <c r="AH156" s="136"/>
      <c r="AI156" s="136"/>
      <c r="AJ156" s="136"/>
      <c r="AK156" s="136"/>
      <c r="AL156" s="136"/>
      <c r="AM156" s="136"/>
      <c r="AN156" s="136"/>
      <c r="AO156" s="136"/>
      <c r="AP156" s="136"/>
      <c r="AQ156" s="136"/>
      <c r="AR156" s="136"/>
      <c r="AS156" s="136"/>
      <c r="AT156" s="136"/>
      <c r="AU156" s="136"/>
      <c r="AV156" s="136"/>
      <c r="AW156" s="136"/>
      <c r="AX156" s="136"/>
      <c r="AY156" s="136"/>
      <c r="AZ156" s="136"/>
      <c r="BA156" s="136"/>
      <c r="BB156" s="136"/>
    </row>
    <row r="157" spans="1:54" outlineLevel="2">
      <c r="A157" s="133"/>
      <c r="B157" s="134" t="s">
        <v>470</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2" t="s">
        <v>478</v>
      </c>
      <c r="B158" s="135" t="s">
        <v>286</v>
      </c>
      <c r="C158" s="135" t="s">
        <v>396</v>
      </c>
      <c r="D158" s="135" t="s">
        <v>479</v>
      </c>
      <c r="E158" s="322">
        <v>18.859959205285836</v>
      </c>
      <c r="F158" s="322">
        <v>18.912291341893784</v>
      </c>
      <c r="G158" s="322">
        <v>18.861426976279784</v>
      </c>
      <c r="H158" s="322">
        <v>18.887740335519958</v>
      </c>
      <c r="I158" s="322">
        <v>18.780900628751713</v>
      </c>
      <c r="J158" s="322">
        <v>18.735703384611025</v>
      </c>
      <c r="K158" s="322">
        <v>19.038352595655027</v>
      </c>
      <c r="L158" s="322">
        <v>19.347154531021019</v>
      </c>
      <c r="M158" s="322">
        <v>19.662234272867515</v>
      </c>
      <c r="N158" s="322">
        <v>19.98371944621783</v>
      </c>
      <c r="O158" s="322">
        <v>20.307275297728555</v>
      </c>
      <c r="P158" s="322">
        <v>20.635065310436392</v>
      </c>
      <c r="Q158" s="322">
        <v>20.970430167916035</v>
      </c>
      <c r="R158" s="322">
        <v>21.313793407198592</v>
      </c>
      <c r="S158" s="322">
        <v>21.665086883896919</v>
      </c>
      <c r="T158" s="322">
        <v>22.024886243051917</v>
      </c>
      <c r="U158" s="322">
        <v>22.392990757139565</v>
      </c>
      <c r="V158" s="322">
        <v>22.768578672849394</v>
      </c>
      <c r="W158" s="322">
        <v>23.151802124419564</v>
      </c>
      <c r="X158" s="322">
        <v>23.542816338909947</v>
      </c>
      <c r="Y158" s="322">
        <v>23.941779699077767</v>
      </c>
      <c r="Z158" s="322">
        <v>24.348853807531452</v>
      </c>
      <c r="AA158" s="322">
        <v>24.764203552188821</v>
      </c>
      <c r="AB158" s="322">
        <v>25.187997173066055</v>
      </c>
      <c r="AC158" s="322">
        <v>243.72679827662969</v>
      </c>
      <c r="AD158" s="322">
        <v>247.88523312772682</v>
      </c>
      <c r="AE158" s="322">
        <v>252.12820711626819</v>
      </c>
      <c r="AF158" s="322">
        <v>256.4574388854486</v>
      </c>
      <c r="AG158" s="322">
        <v>260.8746820177185</v>
      </c>
      <c r="AH158" s="322">
        <v>265.3817257450811</v>
      </c>
      <c r="AI158" s="322">
        <v>269.98039567383381</v>
      </c>
      <c r="AJ158" s="322">
        <v>274.67255452404072</v>
      </c>
      <c r="AK158" s="322">
        <v>279.4601028840392</v>
      </c>
      <c r="AL158" s="322">
        <v>284.34497998028587</v>
      </c>
      <c r="AM158" s="322">
        <v>289.32916446285077</v>
      </c>
      <c r="AN158" s="322">
        <v>294.13699434129734</v>
      </c>
      <c r="AO158" s="322">
        <v>298.99739661276823</v>
      </c>
      <c r="AP158" s="322">
        <v>303.95660870821706</v>
      </c>
      <c r="AQ158" s="322">
        <v>309.01663938757196</v>
      </c>
      <c r="AR158" s="322">
        <v>314.17953824795882</v>
      </c>
      <c r="AS158" s="322">
        <v>319.44739655390589</v>
      </c>
      <c r="AT158" s="322">
        <v>324.82234808442132</v>
      </c>
      <c r="AU158" s="322">
        <v>330.30656999729604</v>
      </c>
      <c r="AV158" s="322">
        <v>335.90228371097237</v>
      </c>
      <c r="AW158" s="322">
        <v>341.61175580434639</v>
      </c>
      <c r="AX158" s="322">
        <v>342.81508969880167</v>
      </c>
      <c r="AY158" s="322">
        <v>343.44564952468335</v>
      </c>
      <c r="AZ158" s="322">
        <v>344.0890283523517</v>
      </c>
      <c r="BA158" s="322">
        <v>344.74548678643214</v>
      </c>
      <c r="BB158" s="322">
        <v>345.40319762218826</v>
      </c>
    </row>
    <row r="159" spans="1:54" outlineLevel="2">
      <c r="A159" s="423"/>
      <c r="B159" s="135" t="s">
        <v>286</v>
      </c>
      <c r="C159" s="135"/>
      <c r="D159" s="135"/>
      <c r="E159" s="238"/>
      <c r="F159" s="238"/>
      <c r="G159" s="238"/>
      <c r="H159" s="238"/>
      <c r="I159" s="238"/>
      <c r="J159" s="238"/>
      <c r="K159" s="238"/>
      <c r="L159" s="238"/>
      <c r="M159" s="238"/>
      <c r="N159" s="238"/>
      <c r="O159" s="238"/>
      <c r="P159" s="238"/>
      <c r="Q159" s="238"/>
      <c r="R159" s="238"/>
      <c r="S159" s="238"/>
      <c r="T159" s="238"/>
      <c r="U159" s="238"/>
      <c r="V159" s="238"/>
      <c r="W159" s="238"/>
      <c r="X159" s="238"/>
      <c r="Y159" s="238"/>
      <c r="Z159" s="238"/>
      <c r="AA159" s="238"/>
      <c r="AB159" s="238"/>
      <c r="AC159" s="238"/>
      <c r="AD159" s="238"/>
      <c r="AE159" s="238"/>
      <c r="AF159" s="238"/>
      <c r="AG159" s="238"/>
      <c r="AH159" s="238"/>
      <c r="AI159" s="238"/>
      <c r="AJ159" s="238"/>
      <c r="AK159" s="238"/>
      <c r="AL159" s="238"/>
      <c r="AM159" s="238"/>
      <c r="AN159" s="238"/>
      <c r="AO159" s="238"/>
      <c r="AP159" s="238"/>
      <c r="AQ159" s="238"/>
      <c r="AR159" s="238"/>
      <c r="AS159" s="238"/>
      <c r="AT159" s="238"/>
      <c r="AU159" s="238"/>
      <c r="AV159" s="238"/>
      <c r="AW159" s="238"/>
      <c r="AX159" s="238"/>
      <c r="AY159" s="238"/>
      <c r="AZ159" s="238"/>
      <c r="BA159" s="238"/>
      <c r="BB159" s="238"/>
    </row>
    <row r="160" spans="1:54" outlineLevel="2">
      <c r="A160" s="423"/>
      <c r="B160" s="135" t="s">
        <v>286</v>
      </c>
      <c r="C160" s="135"/>
      <c r="D160" s="135"/>
      <c r="E160" s="238"/>
      <c r="F160" s="238"/>
      <c r="G160" s="238"/>
      <c r="H160" s="238"/>
      <c r="I160" s="238"/>
      <c r="J160" s="238"/>
      <c r="K160" s="238"/>
      <c r="L160" s="238"/>
      <c r="M160" s="238"/>
      <c r="N160" s="238"/>
      <c r="O160" s="238"/>
      <c r="P160" s="238"/>
      <c r="Q160" s="238"/>
      <c r="R160" s="238"/>
      <c r="S160" s="238"/>
      <c r="T160" s="238"/>
      <c r="U160" s="238"/>
      <c r="V160" s="238"/>
      <c r="W160" s="238"/>
      <c r="X160" s="238"/>
      <c r="Y160" s="238"/>
      <c r="Z160" s="238"/>
      <c r="AA160" s="238"/>
      <c r="AB160" s="238"/>
      <c r="AC160" s="238"/>
      <c r="AD160" s="238"/>
      <c r="AE160" s="238"/>
      <c r="AF160" s="238"/>
      <c r="AG160" s="238"/>
      <c r="AH160" s="238"/>
      <c r="AI160" s="238"/>
      <c r="AJ160" s="238"/>
      <c r="AK160" s="238"/>
      <c r="AL160" s="238"/>
      <c r="AM160" s="238"/>
      <c r="AN160" s="238"/>
      <c r="AO160" s="238"/>
      <c r="AP160" s="238"/>
      <c r="AQ160" s="238"/>
      <c r="AR160" s="238"/>
      <c r="AS160" s="238"/>
      <c r="AT160" s="238"/>
      <c r="AU160" s="238"/>
      <c r="AV160" s="238"/>
      <c r="AW160" s="238"/>
      <c r="AX160" s="238"/>
      <c r="AY160" s="238"/>
      <c r="AZ160" s="238"/>
      <c r="BA160" s="238"/>
      <c r="BB160" s="238"/>
    </row>
    <row r="161" spans="1:54" outlineLevel="2">
      <c r="A161" s="423"/>
      <c r="B161" s="135" t="s">
        <v>289</v>
      </c>
      <c r="C161" s="135" t="s">
        <v>472</v>
      </c>
      <c r="D161" s="135"/>
      <c r="E161" s="321">
        <v>5.3672845543511774E-2</v>
      </c>
      <c r="F161" s="321">
        <v>5.3771613450090211E-2</v>
      </c>
      <c r="G161" s="321">
        <v>5.3757776012038162E-2</v>
      </c>
      <c r="H161" s="321">
        <v>5.3948039054570976E-2</v>
      </c>
      <c r="I161" s="321">
        <v>5.3921218016832771E-2</v>
      </c>
      <c r="J161" s="321">
        <v>5.3875295963977061E-2</v>
      </c>
      <c r="K161" s="321">
        <v>5.4528735380519819E-2</v>
      </c>
      <c r="L161" s="321">
        <v>5.5195458930787117E-2</v>
      </c>
      <c r="M161" s="321">
        <v>5.5875736675329767E-2</v>
      </c>
      <c r="N161" s="321">
        <v>5.6569844164910031E-2</v>
      </c>
      <c r="O161" s="321">
        <v>5.7270838788241976E-2</v>
      </c>
      <c r="P161" s="321">
        <v>5.7982304473057994E-2</v>
      </c>
      <c r="Q161" s="321">
        <v>5.8710165567732078E-2</v>
      </c>
      <c r="R161" s="321">
        <v>5.9454869987175578E-2</v>
      </c>
      <c r="S161" s="321">
        <v>6.021626322094023E-2</v>
      </c>
      <c r="T161" s="321">
        <v>6.0995353991477E-2</v>
      </c>
      <c r="U161" s="321">
        <v>6.1791918766057795E-2</v>
      </c>
      <c r="V161" s="321">
        <v>6.2604677349456642E-2</v>
      </c>
      <c r="W161" s="321">
        <v>6.3433958954629652E-2</v>
      </c>
      <c r="X161" s="321">
        <v>6.4280099487286177E-2</v>
      </c>
      <c r="Y161" s="321">
        <v>6.5143441681949826E-2</v>
      </c>
      <c r="Z161" s="321">
        <v>6.6024335240785256E-2</v>
      </c>
      <c r="AA161" s="321">
        <v>6.6923136975246891E-2</v>
      </c>
      <c r="AB161" s="321">
        <v>6.7840210950608271E-2</v>
      </c>
      <c r="AC161" s="321">
        <v>8.4799063445713835E-2</v>
      </c>
      <c r="AD161" s="321">
        <v>8.5938206142199922E-2</v>
      </c>
      <c r="AE161" s="321">
        <v>8.7100507104820993E-2</v>
      </c>
      <c r="AF161" s="321">
        <v>8.8286437130863565E-2</v>
      </c>
      <c r="AG161" s="321">
        <v>8.9496476588714097E-2</v>
      </c>
      <c r="AH161" s="321">
        <v>9.07311156124357E-2</v>
      </c>
      <c r="AI161" s="321">
        <v>9.1990854300299657E-2</v>
      </c>
      <c r="AJ161" s="321">
        <v>9.3276202917353446E-2</v>
      </c>
      <c r="AK161" s="321">
        <v>9.4587682102106718E-2</v>
      </c>
      <c r="AL161" s="321">
        <v>9.5925823077419536E-2</v>
      </c>
      <c r="AM161" s="321">
        <v>9.729116786567682E-2</v>
      </c>
      <c r="AN161" s="321">
        <v>9.8639246841010789E-2</v>
      </c>
      <c r="AO161" s="321">
        <v>0.10000740810096595</v>
      </c>
      <c r="AP161" s="321">
        <v>0.10140338347294708</v>
      </c>
      <c r="AQ161" s="321">
        <v>0.10282773840552419</v>
      </c>
      <c r="AR161" s="321">
        <v>0.10428104984258564</v>
      </c>
      <c r="AS161" s="321">
        <v>0.10576390645703392</v>
      </c>
      <c r="AT161" s="321">
        <v>0.10727690888923049</v>
      </c>
      <c r="AU161" s="321">
        <v>0.1088206699902889</v>
      </c>
      <c r="AV161" s="321">
        <v>0.11039581507031439</v>
      </c>
      <c r="AW161" s="321">
        <v>0.11200298215168965</v>
      </c>
      <c r="AX161" s="321">
        <v>0.11256519099066545</v>
      </c>
      <c r="AY161" s="321">
        <v>0.11299958816751451</v>
      </c>
      <c r="AZ161" s="321">
        <v>0.11344281644643774</v>
      </c>
      <c r="BA161" s="321">
        <v>0.11389505535982625</v>
      </c>
      <c r="BB161" s="321">
        <v>0.1143490971201573</v>
      </c>
    </row>
    <row r="162" spans="1:54" outlineLevel="2">
      <c r="A162" s="423"/>
      <c r="B162" s="135" t="s">
        <v>289</v>
      </c>
      <c r="C162" s="135" t="s">
        <v>473</v>
      </c>
      <c r="D162" s="135"/>
      <c r="E162" s="321">
        <v>0.1192729900966928</v>
      </c>
      <c r="F162" s="321">
        <v>0.11949247433353381</v>
      </c>
      <c r="G162" s="321">
        <v>0.11946172447119589</v>
      </c>
      <c r="H162" s="321">
        <v>0.11988453123237994</v>
      </c>
      <c r="I162" s="321">
        <v>0.119824928926295</v>
      </c>
      <c r="J162" s="321">
        <v>0.11972287991994902</v>
      </c>
      <c r="K162" s="321">
        <v>0.12117496751226638</v>
      </c>
      <c r="L162" s="321">
        <v>0.12265657540174911</v>
      </c>
      <c r="M162" s="321">
        <v>0.124168303722955</v>
      </c>
      <c r="N162" s="321">
        <v>0.12571076481091109</v>
      </c>
      <c r="O162" s="321">
        <v>0.12726853064053767</v>
      </c>
      <c r="P162" s="321">
        <v>0.12884956549568441</v>
      </c>
      <c r="Q162" s="321">
        <v>0.13046703459496017</v>
      </c>
      <c r="R162" s="321">
        <v>0.13212193330483463</v>
      </c>
      <c r="S162" s="321">
        <v>0.1338139182687561</v>
      </c>
      <c r="T162" s="321">
        <v>0.13554523109217115</v>
      </c>
      <c r="U162" s="321">
        <v>0.13731537503568397</v>
      </c>
      <c r="V162" s="321">
        <v>0.13912150522101471</v>
      </c>
      <c r="W162" s="321">
        <v>0.14096435323251028</v>
      </c>
      <c r="X162" s="321">
        <v>0.14284466552730257</v>
      </c>
      <c r="Y162" s="321">
        <v>0.14476320373766632</v>
      </c>
      <c r="Z162" s="321">
        <v>0.14672074497952273</v>
      </c>
      <c r="AA162" s="321">
        <v>0.14871808216721535</v>
      </c>
      <c r="AB162" s="321">
        <v>0.15075602433468499</v>
      </c>
      <c r="AC162" s="321">
        <v>0.18844236321269739</v>
      </c>
      <c r="AD162" s="321">
        <v>0.19097379142711091</v>
      </c>
      <c r="AE162" s="321">
        <v>0.19355668245515781</v>
      </c>
      <c r="AF162" s="321">
        <v>0.19619208251303002</v>
      </c>
      <c r="AG162" s="321">
        <v>0.19888105908603138</v>
      </c>
      <c r="AH162" s="321">
        <v>0.20162470136096824</v>
      </c>
      <c r="AI162" s="321">
        <v>0.20442412066733276</v>
      </c>
      <c r="AJ162" s="321">
        <v>0.20728045092745215</v>
      </c>
      <c r="AK162" s="321">
        <v>0.21019484911579286</v>
      </c>
      <c r="AL162" s="321">
        <v>0.21316849572759894</v>
      </c>
      <c r="AM162" s="321">
        <v>0.21620259525705968</v>
      </c>
      <c r="AN162" s="321">
        <v>0.21919832631335728</v>
      </c>
      <c r="AO162" s="321">
        <v>0.22223868466881314</v>
      </c>
      <c r="AP162" s="321">
        <v>0.22534085216210459</v>
      </c>
      <c r="AQ162" s="321">
        <v>0.22850608534560921</v>
      </c>
      <c r="AR162" s="321">
        <v>0.23173566631685716</v>
      </c>
      <c r="AS162" s="321">
        <v>0.23503090323785328</v>
      </c>
      <c r="AT162" s="321">
        <v>0.23839313086495648</v>
      </c>
      <c r="AU162" s="321">
        <v>0.24182371108953069</v>
      </c>
      <c r="AV162" s="321">
        <v>0.24532403348958742</v>
      </c>
      <c r="AW162" s="321">
        <v>0.2488955158926438</v>
      </c>
      <c r="AX162" s="321">
        <v>0.25014486886814535</v>
      </c>
      <c r="AY162" s="321">
        <v>0.25111019592781014</v>
      </c>
      <c r="AZ162" s="321">
        <v>0.25209514765875063</v>
      </c>
      <c r="BA162" s="321">
        <v>0.2531001230218361</v>
      </c>
      <c r="BB162" s="321">
        <v>0.25410910471146053</v>
      </c>
    </row>
    <row r="163" spans="1:54" outlineLevel="2">
      <c r="A163" s="423"/>
      <c r="B163" s="135" t="s">
        <v>289</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3"/>
      <c r="B164" s="135" t="s">
        <v>289</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3"/>
      <c r="B165" s="135" t="s">
        <v>477</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3"/>
      <c r="B166" s="135" t="s">
        <v>477</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3"/>
      <c r="B167" s="135" t="s">
        <v>477</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3"/>
      <c r="B168" s="135" t="s">
        <v>477</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4"/>
      <c r="B169" s="135" t="s">
        <v>477</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482</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2" t="s">
        <v>483</v>
      </c>
      <c r="B172" s="135" t="s">
        <v>286</v>
      </c>
      <c r="C172" s="135" t="s">
        <v>396</v>
      </c>
      <c r="D172" s="135" t="s">
        <v>390</v>
      </c>
      <c r="E172" s="262">
        <f>-(E$158*'Fixed Data'!$B$25*'Fixed Data'!E$47*'Fixed Data'!$B$24*'Fixed Data'!$B$23+E$158*'Fixed Data'!$B$26)*'Fixed Data'!L44/10^6</f>
        <v>-3.8462902877269474</v>
      </c>
      <c r="F172" s="262">
        <f>-(F$158*'Fixed Data'!$B$25*'Fixed Data'!F$47*'Fixed Data'!$B$24*'Fixed Data'!$B$23+F$158*'Fixed Data'!$B$26)*'Fixed Data'!M44/10^6</f>
        <v>-3.9156983516041302</v>
      </c>
      <c r="G172" s="262">
        <f>-(G$158*'Fixed Data'!$B$25*'Fixed Data'!G$47*'Fixed Data'!$B$24*'Fixed Data'!$B$23+G$158*'Fixed Data'!$B$26)*'Fixed Data'!N44/10^6</f>
        <v>-3.964636680631179</v>
      </c>
      <c r="H172" s="262">
        <f>-(H$158*'Fixed Data'!$B$25*'Fixed Data'!H$47*'Fixed Data'!$B$24*'Fixed Data'!$B$23+H$158*'Fixed Data'!$B$26)*'Fixed Data'!O44/10^6</f>
        <v>-4.030627106047592</v>
      </c>
      <c r="I172" s="262">
        <f>-(I$158*'Fixed Data'!$B$25*'Fixed Data'!I$47*'Fixed Data'!$B$24*'Fixed Data'!$B$23+I$158*'Fixed Data'!$B$26)*'Fixed Data'!P44/10^6</f>
        <v>-4.0688605141237941</v>
      </c>
      <c r="J172" s="262">
        <f>-(J$158*'Fixed Data'!$B$25*'Fixed Data'!J$47*'Fixed Data'!$B$24*'Fixed Data'!$B$23+J$158*'Fixed Data'!$B$26)*'Fixed Data'!Q44/10^6</f>
        <v>-4.1208818114645629</v>
      </c>
      <c r="K172" s="262">
        <f>-(K$158*'Fixed Data'!$B$25*'Fixed Data'!K$47*'Fixed Data'!$B$24*'Fixed Data'!$B$23+K$158*'Fixed Data'!$B$26)*'Fixed Data'!R44/10^6</f>
        <v>-4.2512171787672246</v>
      </c>
      <c r="L172" s="262">
        <f>-(L$158*'Fixed Data'!$B$25*'Fixed Data'!L$47*'Fixed Data'!$B$24*'Fixed Data'!$B$23+L$158*'Fixed Data'!$B$26)*'Fixed Data'!S44/10^6</f>
        <v>-4.3859613086463298</v>
      </c>
      <c r="M172" s="262">
        <f>-(M$158*'Fixed Data'!$B$25*'Fixed Data'!M$47*'Fixed Data'!$B$24*'Fixed Data'!$B$23+M$158*'Fixed Data'!$B$26)*'Fixed Data'!T44/10^6</f>
        <v>-4.5252682817989314</v>
      </c>
      <c r="N172" s="262">
        <f>-(N$158*'Fixed Data'!$B$25*'Fixed Data'!N$47*'Fixed Data'!$B$24*'Fixed Data'!$B$23+N$158*'Fixed Data'!$B$26)*'Fixed Data'!U44/10^6</f>
        <v>-4.6692976419437731</v>
      </c>
      <c r="O172" s="262">
        <f>-(O$158*'Fixed Data'!$B$25*'Fixed Data'!O$47*'Fixed Data'!$B$24*'Fixed Data'!$B$23+O$158*'Fixed Data'!$B$26)*'Fixed Data'!V44/10^6</f>
        <v>-4.817155442086535</v>
      </c>
      <c r="P172" s="262">
        <f>-(P$158*'Fixed Data'!$B$25*'Fixed Data'!P$47*'Fixed Data'!$B$24*'Fixed Data'!$B$23+P$158*'Fixed Data'!$B$26)*'Fixed Data'!W44/10^6</f>
        <v>-4.969453387467941</v>
      </c>
      <c r="Q172" s="262">
        <f>-(Q$158*'Fixed Data'!$B$25*'Fixed Data'!Q$47*'Fixed Data'!$B$24*'Fixed Data'!$B$23+Q$158*'Fixed Data'!$B$26)*'Fixed Data'!X44/10^6</f>
        <v>-5.1271247249101322</v>
      </c>
      <c r="R172" s="262">
        <f>-(R$158*'Fixed Data'!$B$25*'Fixed Data'!R$47*'Fixed Data'!$B$24*'Fixed Data'!$B$23+R$158*'Fixed Data'!$B$26)*'Fixed Data'!Y44/10^6</f>
        <v>-5.2904311226306788</v>
      </c>
      <c r="S172" s="262">
        <f>-(S$158*'Fixed Data'!$B$25*'Fixed Data'!S$47*'Fixed Data'!$B$24*'Fixed Data'!$B$23+S$158*'Fixed Data'!$B$26)*'Fixed Data'!Z44/10^6</f>
        <v>-5.458292311510978</v>
      </c>
      <c r="T172" s="262">
        <f>-(T$158*'Fixed Data'!$B$25*'Fixed Data'!T$47*'Fixed Data'!$B$24*'Fixed Data'!$B$23+T$158*'Fixed Data'!$B$26)*'Fixed Data'!AA44/10^6</f>
        <v>-5.6321741014939937</v>
      </c>
      <c r="U172" s="262">
        <f>-(U$158*'Fixed Data'!$B$25*'Fixed Data'!U$47*'Fixed Data'!$B$24*'Fixed Data'!$B$23+U$158*'Fixed Data'!$B$26)*'Fixed Data'!AB44/10^6</f>
        <v>-5.8121998671694781</v>
      </c>
      <c r="V172" s="262">
        <f>-(V$158*'Fixed Data'!$B$25*'Fixed Data'!V$47*'Fixed Data'!$B$24*'Fixed Data'!$B$23+V$158*'Fixed Data'!$B$26)*'Fixed Data'!AC44/10^6</f>
        <v>-5.9983306557998706</v>
      </c>
      <c r="W172" s="262">
        <f>-(W$158*'Fixed Data'!$B$25*'Fixed Data'!W$47*'Fixed Data'!$B$24*'Fixed Data'!$B$23+W$158*'Fixed Data'!$B$26)*'Fixed Data'!AD44/10^6</f>
        <v>-6.1907793577916745</v>
      </c>
      <c r="X172" s="262">
        <f>-(X$158*'Fixed Data'!$B$25*'Fixed Data'!X$47*'Fixed Data'!$B$24*'Fixed Data'!$B$23+X$158*'Fixed Data'!$B$26)*'Fixed Data'!AE44/10^6</f>
        <v>-6.3897663923104302</v>
      </c>
      <c r="Y172" s="262">
        <f>-(Y$158*'Fixed Data'!$B$25*'Fixed Data'!Y$47*'Fixed Data'!$B$24*'Fixed Data'!$B$23+Y$158*'Fixed Data'!$B$26)*'Fixed Data'!AF44/10^6</f>
        <v>-6.5955199565969949</v>
      </c>
      <c r="Z172" s="262">
        <f>-(Z$158*'Fixed Data'!$B$25*'Fixed Data'!Z$47*'Fixed Data'!$B$24*'Fixed Data'!$B$23+Z$158*'Fixed Data'!$B$26)*'Fixed Data'!AG44/10^6</f>
        <v>-6.8082763075793071</v>
      </c>
      <c r="AA172" s="262">
        <f>-(AA$158*'Fixed Data'!$B$25*'Fixed Data'!AA$47*'Fixed Data'!$B$24*'Fixed Data'!$B$23+AA$158*'Fixed Data'!$B$26)*'Fixed Data'!AH44/10^6</f>
        <v>-7.0282800466260245</v>
      </c>
      <c r="AB172" s="262">
        <f>-(AB$158*'Fixed Data'!$B$25*'Fixed Data'!AB$47*'Fixed Data'!$B$24*'Fixed Data'!$B$23+AB$158*'Fixed Data'!$B$26)*'Fixed Data'!AI44/10^6</f>
        <v>-7.2557844252146637</v>
      </c>
      <c r="AC172" s="262">
        <f>-(AC$158*'Fixed Data'!$B$25*'Fixed Data'!AC$47*'Fixed Data'!$B$24*'Fixed Data'!$B$23+AC$158*'Fixed Data'!$B$26)*'Fixed Data'!AJ44/10^6</f>
        <v>-71.216511403576874</v>
      </c>
      <c r="AD172" s="262">
        <f>-(AD$158*'Fixed Data'!$B$25*'Fixed Data'!AD$47*'Fixed Data'!$B$24*'Fixed Data'!$B$23+AD$158*'Fixed Data'!$B$26)*'Fixed Data'!AK44/10^6</f>
        <v>-73.464806501669088</v>
      </c>
      <c r="AE172" s="262">
        <f>-(AE$158*'Fixed Data'!$B$25*'Fixed Data'!AE$47*'Fixed Data'!$B$24*'Fixed Data'!$B$23+AE$158*'Fixed Data'!$B$26)*'Fixed Data'!AL44/10^6</f>
        <v>-75.77713443987318</v>
      </c>
      <c r="AF172" s="262">
        <f>-(AF$158*'Fixed Data'!$B$25*'Fixed Data'!AF$47*'Fixed Data'!$B$24*'Fixed Data'!$B$23+AF$158*'Fixed Data'!$B$26)*'Fixed Data'!AM44/10^6</f>
        <v>-78.15165721469036</v>
      </c>
      <c r="AG172" s="262">
        <f>-(AG$158*'Fixed Data'!$B$25*'Fixed Data'!AG$47*'Fixed Data'!$B$24*'Fixed Data'!$B$23+AG$158*'Fixed Data'!$B$26)*'Fixed Data'!AN44/10^6</f>
        <v>-80.587900925494125</v>
      </c>
      <c r="AH172" s="262">
        <f>-(AH$158*'Fixed Data'!$B$25*'Fixed Data'!AH$47*'Fixed Data'!$B$24*'Fixed Data'!$B$23+AH$158*'Fixed Data'!$B$26)*'Fixed Data'!AO44/10^6</f>
        <v>-83.087522307290413</v>
      </c>
      <c r="AI172" s="262">
        <f>-(AI$158*'Fixed Data'!$B$25*'Fixed Data'!AI$47*'Fixed Data'!$B$24*'Fixed Data'!$B$23+AI$158*'Fixed Data'!$B$26)*'Fixed Data'!AP44/10^6</f>
        <v>-85.65561499169786</v>
      </c>
      <c r="AJ172" s="262">
        <f>-(AJ$158*'Fixed Data'!$B$25*'Fixed Data'!AJ$47*'Fixed Data'!$B$24*'Fixed Data'!$B$23+AJ$158*'Fixed Data'!$B$26)*'Fixed Data'!AQ44/10^6</f>
        <v>-88.292319000274389</v>
      </c>
      <c r="AK172" s="262">
        <f>-(AK$158*'Fixed Data'!$B$25*'Fixed Data'!AK$47*'Fixed Data'!$B$24*'Fixed Data'!$B$23+AK$158*'Fixed Data'!$B$26)*'Fixed Data'!AR44/10^6</f>
        <v>-90.99894565433847</v>
      </c>
      <c r="AL172" s="262">
        <f>-(AL$158*'Fixed Data'!$B$25*'Fixed Data'!AL$47*'Fixed Data'!$B$24*'Fixed Data'!$B$23+AL$158*'Fixed Data'!$B$26)*'Fixed Data'!AS44/10^6</f>
        <v>-93.777469580740046</v>
      </c>
      <c r="AM172" s="262">
        <f>-(AM$158*'Fixed Data'!$B$25*'Fixed Data'!AM$47*'Fixed Data'!$B$24*'Fixed Data'!$B$23+AM$158*'Fixed Data'!$B$26)*'Fixed Data'!AT44/10^6</f>
        <v>-96.630071900958967</v>
      </c>
      <c r="AN172" s="262">
        <f>-(AN$158*'Fixed Data'!$B$25*'Fixed Data'!AN$47*'Fixed Data'!$B$24*'Fixed Data'!$B$23+AN$158*'Fixed Data'!$B$26)*'Fixed Data'!AU44/10^6</f>
        <v>-99.464860989111244</v>
      </c>
      <c r="AO172" s="262">
        <f>-(AO$158*'Fixed Data'!$B$25*'Fixed Data'!AO$47*'Fixed Data'!$B$24*'Fixed Data'!$B$23+AO$158*'Fixed Data'!$B$26)*'Fixed Data'!AV44/10^6</f>
        <v>-102.35774917231296</v>
      </c>
      <c r="AP172" s="262">
        <f>-(AP$158*'Fixed Data'!$B$25*'Fixed Data'!AP$47*'Fixed Data'!$B$24*'Fixed Data'!$B$23+AP$158*'Fixed Data'!$B$26)*'Fixed Data'!AW44/10^6</f>
        <v>-105.32544154126225</v>
      </c>
      <c r="AQ172" s="262">
        <f>-(AQ$158*'Fixed Data'!$B$25*'Fixed Data'!AQ$47*'Fixed Data'!$B$24*'Fixed Data'!$B$23+AQ$158*'Fixed Data'!$B$26)*'Fixed Data'!AX44/10^6</f>
        <v>-108.36994323549762</v>
      </c>
      <c r="AR172" s="262">
        <f>-(AR$158*'Fixed Data'!$B$25*'Fixed Data'!AR$47*'Fixed Data'!$B$24*'Fixed Data'!$B$23+AR$158*'Fixed Data'!$B$26)*'Fixed Data'!AY44/10^6</f>
        <v>-111.49325964162686</v>
      </c>
      <c r="AS172" s="262">
        <f>-(AS$158*'Fixed Data'!$B$25*'Fixed Data'!AS$47*'Fixed Data'!$B$24*'Fixed Data'!$B$23+AS$158*'Fixed Data'!$B$26)*'Fixed Data'!AZ44/10^6</f>
        <v>-114.69740650326854</v>
      </c>
      <c r="AT172" s="262">
        <f>-(AT$158*'Fixed Data'!$B$25*'Fixed Data'!AT$47*'Fixed Data'!$B$24*'Fixed Data'!$B$23+AT$158*'Fixed Data'!$B$26)*'Fixed Data'!BA44/10^6</f>
        <v>-117.98445865770735</v>
      </c>
      <c r="AU172" s="262">
        <f>-(AU$158*'Fixed Data'!$B$25*'Fixed Data'!AU$47*'Fixed Data'!$B$24*'Fixed Data'!$B$23+AU$158*'Fixed Data'!$B$26)*'Fixed Data'!BB44/10^6</f>
        <v>-121.35657307060292</v>
      </c>
      <c r="AV172" s="262">
        <f>-(AV$158*'Fixed Data'!$B$25*'Fixed Data'!AV$47*'Fixed Data'!$B$24*'Fixed Data'!$B$23+AV$158*'Fixed Data'!$B$26)*'Fixed Data'!BC44/10^6</f>
        <v>-124.81594975240461</v>
      </c>
      <c r="AW172" s="262">
        <f>-(AW$158*'Fixed Data'!$B$25*'Fixed Data'!AW$47*'Fixed Data'!$B$24*'Fixed Data'!$B$23+AW$158*'Fixed Data'!$B$26)*'Fixed Data'!BD44/10^6</f>
        <v>-128.36483404003755</v>
      </c>
      <c r="AX172" s="262">
        <f>-(AX$158*'Fixed Data'!$B$25*'Fixed Data'!AX$47*'Fixed Data'!$B$24*'Fixed Data'!$B$23+AX$158*'Fixed Data'!$B$26)*'Fixed Data'!BE44/10^6</f>
        <v>-130.24936257448508</v>
      </c>
      <c r="AY172" s="262">
        <f>-(AY$158*'Fixed Data'!$B$25*'Fixed Data'!AY$47*'Fixed Data'!$B$24*'Fixed Data'!$B$23+AY$158*'Fixed Data'!$B$26)*'Fixed Data'!BF44/10^6</f>
        <v>-131.92393253158946</v>
      </c>
      <c r="AZ172" s="262">
        <f>-(AZ$158*'Fixed Data'!$B$25*'Fixed Data'!AZ$47*'Fixed Data'!$B$24*'Fixed Data'!$B$23+AZ$158*'Fixed Data'!$B$26)*'Fixed Data'!BG44/10^6</f>
        <v>-133.60875023028206</v>
      </c>
      <c r="BA172" s="262">
        <f>-(BA$158*'Fixed Data'!$B$25*'Fixed Data'!BA$47*'Fixed Data'!$B$24*'Fixed Data'!$B$23+BA$158*'Fixed Data'!$B$26)*'Fixed Data'!BH44/10^6</f>
        <v>-135.30407811698552</v>
      </c>
      <c r="BB172" s="262">
        <f>-(BB$158*'Fixed Data'!$B$25*'Fixed Data'!BB$47*'Fixed Data'!$B$24*'Fixed Data'!$B$23+BB$158*'Fixed Data'!$B$26)*'Fixed Data'!BI44/10^6</f>
        <v>-137.00538816272305</v>
      </c>
    </row>
    <row r="173" spans="1:54" outlineLevel="2">
      <c r="A173" s="423"/>
      <c r="B173" s="135" t="s">
        <v>286</v>
      </c>
      <c r="C173" s="135"/>
      <c r="D173" s="135" t="s">
        <v>390</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4"/>
      <c r="B174" s="135" t="s">
        <v>286</v>
      </c>
      <c r="C174" s="135"/>
      <c r="D174" s="135" t="s">
        <v>390</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2" t="s">
        <v>484</v>
      </c>
      <c r="B176" s="135" t="s">
        <v>286</v>
      </c>
      <c r="C176" s="135" t="s">
        <v>396</v>
      </c>
      <c r="D176" s="135" t="s">
        <v>390</v>
      </c>
      <c r="E176" s="262">
        <f>-(E$158*'Fixed Data'!$B$25*'Fixed Data'!E$47*'Fixed Data'!$B$24*'Fixed Data'!$B$23+E$158*'Fixed Data'!$B$26)*'Fixed Data'!L46/10^6</f>
        <v>-11.538870860447597</v>
      </c>
      <c r="F176" s="262">
        <f>-(F$158*'Fixed Data'!$B$25*'Fixed Data'!F$47*'Fixed Data'!$B$24*'Fixed Data'!$B$23+F$158*'Fixed Data'!$B$26)*'Fixed Data'!M46/10^6</f>
        <v>-11.747095052071558</v>
      </c>
      <c r="G176" s="262">
        <f>-(G$158*'Fixed Data'!$B$25*'Fixed Data'!G$47*'Fixed Data'!$B$24*'Fixed Data'!$B$23+G$158*'Fixed Data'!$B$26)*'Fixed Data'!N46/10^6</f>
        <v>-11.893910041893538</v>
      </c>
      <c r="H176" s="262">
        <f>-(H$158*'Fixed Data'!$B$25*'Fixed Data'!H$47*'Fixed Data'!$B$24*'Fixed Data'!$B$23+H$158*'Fixed Data'!$B$26)*'Fixed Data'!O46/10^6</f>
        <v>-12.091881318142775</v>
      </c>
      <c r="I176" s="262">
        <f>-(I$158*'Fixed Data'!$B$25*'Fixed Data'!I$47*'Fixed Data'!$B$24*'Fixed Data'!$B$23+I$158*'Fixed Data'!$B$26)*'Fixed Data'!P46/10^6</f>
        <v>-12.206581542371381</v>
      </c>
      <c r="J176" s="262">
        <f>-(J$158*'Fixed Data'!$B$25*'Fixed Data'!J$47*'Fixed Data'!$B$24*'Fixed Data'!$B$23+J$158*'Fixed Data'!$B$26)*'Fixed Data'!Q46/10^6</f>
        <v>-12.36264543167845</v>
      </c>
      <c r="K176" s="262">
        <f>-(K$158*'Fixed Data'!$B$25*'Fixed Data'!K$47*'Fixed Data'!$B$24*'Fixed Data'!$B$23+K$158*'Fixed Data'!$B$26)*'Fixed Data'!R46/10^6</f>
        <v>-12.753651536301675</v>
      </c>
      <c r="L176" s="262">
        <f>-(L$158*'Fixed Data'!$B$25*'Fixed Data'!L$47*'Fixed Data'!$B$24*'Fixed Data'!$B$23+L$158*'Fixed Data'!$B$26)*'Fixed Data'!S46/10^6</f>
        <v>-13.157883925938988</v>
      </c>
      <c r="M176" s="262">
        <f>-(M$158*'Fixed Data'!$B$25*'Fixed Data'!M$47*'Fixed Data'!$B$24*'Fixed Data'!$B$23+M$158*'Fixed Data'!$B$26)*'Fixed Data'!T46/10^6</f>
        <v>-13.57580484254728</v>
      </c>
      <c r="N176" s="262">
        <f>-(N$158*'Fixed Data'!$B$25*'Fixed Data'!N$47*'Fixed Data'!$B$24*'Fixed Data'!$B$23+N$158*'Fixed Data'!$B$26)*'Fixed Data'!U46/10^6</f>
        <v>-14.007892922935214</v>
      </c>
      <c r="O176" s="262">
        <f>-(O$158*'Fixed Data'!$B$25*'Fixed Data'!O$47*'Fixed Data'!$B$24*'Fixed Data'!$B$23+O$158*'Fixed Data'!$B$26)*'Fixed Data'!V46/10^6</f>
        <v>-14.451466326259604</v>
      </c>
      <c r="P176" s="262">
        <f>-(P$158*'Fixed Data'!$B$25*'Fixed Data'!P$47*'Fixed Data'!$B$24*'Fixed Data'!$B$23+P$158*'Fixed Data'!$B$26)*'Fixed Data'!W46/10^6</f>
        <v>-14.908360165394322</v>
      </c>
      <c r="Q176" s="262">
        <f>-(Q$158*'Fixed Data'!$B$25*'Fixed Data'!Q$47*'Fixed Data'!$B$24*'Fixed Data'!$B$23+Q$158*'Fixed Data'!$B$26)*'Fixed Data'!X46/10^6</f>
        <v>-15.3813741747304</v>
      </c>
      <c r="R176" s="262">
        <f>-(R$158*'Fixed Data'!$B$25*'Fixed Data'!R$47*'Fixed Data'!$B$24*'Fixed Data'!$B$23+R$158*'Fixed Data'!$B$26)*'Fixed Data'!Y46/10^6</f>
        <v>-15.871293367892036</v>
      </c>
      <c r="S176" s="262">
        <f>-(S$158*'Fixed Data'!$B$25*'Fixed Data'!S$47*'Fixed Data'!$B$24*'Fixed Data'!$B$23+S$158*'Fixed Data'!$B$26)*'Fixed Data'!Z46/10^6</f>
        <v>-16.374876931393157</v>
      </c>
      <c r="T176" s="262">
        <f>-(T$158*'Fixed Data'!$B$25*'Fixed Data'!T$47*'Fixed Data'!$B$24*'Fixed Data'!$B$23+T$158*'Fixed Data'!$B$26)*'Fixed Data'!AA46/10^6</f>
        <v>-16.896522301290059</v>
      </c>
      <c r="U176" s="262">
        <f>-(U$158*'Fixed Data'!$B$25*'Fixed Data'!U$47*'Fixed Data'!$B$24*'Fixed Data'!$B$23+U$158*'Fixed Data'!$B$26)*'Fixed Data'!AB46/10^6</f>
        <v>-17.436599604753699</v>
      </c>
      <c r="V176" s="262">
        <f>-(V$158*'Fixed Data'!$B$25*'Fixed Data'!V$47*'Fixed Data'!$B$24*'Fixed Data'!$B$23+V$158*'Fixed Data'!$B$26)*'Fixed Data'!AC46/10^6</f>
        <v>-17.994991964099913</v>
      </c>
      <c r="W176" s="262">
        <f>-(W$158*'Fixed Data'!$B$25*'Fixed Data'!W$47*'Fixed Data'!$B$24*'Fixed Data'!$B$23+W$158*'Fixed Data'!$B$26)*'Fixed Data'!AD46/10^6</f>
        <v>-18.572338073375025</v>
      </c>
      <c r="X176" s="262">
        <f>-(X$158*'Fixed Data'!$B$25*'Fixed Data'!X$47*'Fixed Data'!$B$24*'Fixed Data'!$B$23+X$158*'Fixed Data'!$B$26)*'Fixed Data'!AE46/10^6</f>
        <v>-19.16929917693129</v>
      </c>
      <c r="Y176" s="262">
        <f>-(Y$158*'Fixed Data'!$B$25*'Fixed Data'!Y$47*'Fixed Data'!$B$24*'Fixed Data'!$B$23+Y$158*'Fixed Data'!$B$26)*'Fixed Data'!AF46/10^6</f>
        <v>-19.786559869790981</v>
      </c>
      <c r="Z176" s="262">
        <f>-(Z$158*'Fixed Data'!$B$25*'Fixed Data'!Z$47*'Fixed Data'!$B$24*'Fixed Data'!$B$23+Z$158*'Fixed Data'!$B$26)*'Fixed Data'!AG46/10^6</f>
        <v>-20.424828919209205</v>
      </c>
      <c r="AA176" s="262">
        <f>-(AA$158*'Fixed Data'!$B$25*'Fixed Data'!AA$47*'Fixed Data'!$B$24*'Fixed Data'!$B$23+AA$158*'Fixed Data'!$B$26)*'Fixed Data'!AH46/10^6</f>
        <v>-21.084840143466984</v>
      </c>
      <c r="AB176" s="262">
        <f>-(AB$158*'Fixed Data'!$B$25*'Fixed Data'!AB$47*'Fixed Data'!$B$24*'Fixed Data'!$B$23+AB$158*'Fixed Data'!$B$26)*'Fixed Data'!AI46/10^6</f>
        <v>-21.767353275643991</v>
      </c>
      <c r="AC176" s="262">
        <f>-(AC$158*'Fixed Data'!$B$25*'Fixed Data'!AC$47*'Fixed Data'!$B$24*'Fixed Data'!$B$23+AC$158*'Fixed Data'!$B$26)*'Fixed Data'!AJ46/10^6</f>
        <v>-213.64953421274905</v>
      </c>
      <c r="AD176" s="262">
        <f>-(AD$158*'Fixed Data'!$B$25*'Fixed Data'!AD$47*'Fixed Data'!$B$24*'Fixed Data'!$B$23+AD$158*'Fixed Data'!$B$26)*'Fixed Data'!AK46/10^6</f>
        <v>-220.39441950940616</v>
      </c>
      <c r="AE176" s="262">
        <f>-(AE$158*'Fixed Data'!$B$25*'Fixed Data'!AE$47*'Fixed Data'!$B$24*'Fixed Data'!$B$23+AE$158*'Fixed Data'!$B$26)*'Fixed Data'!AL46/10^6</f>
        <v>-227.33140332699978</v>
      </c>
      <c r="AF176" s="262">
        <f>-(AF$158*'Fixed Data'!$B$25*'Fixed Data'!AF$47*'Fixed Data'!$B$24*'Fixed Data'!$B$23+AF$158*'Fixed Data'!$B$26)*'Fixed Data'!AM46/10^6</f>
        <v>-234.45497165522511</v>
      </c>
      <c r="AG176" s="262">
        <f>-(AG$158*'Fixed Data'!$B$25*'Fixed Data'!AG$47*'Fixed Data'!$B$24*'Fixed Data'!$B$23+AG$158*'Fixed Data'!$B$26)*'Fixed Data'!AN46/10^6</f>
        <v>-241.76370278477347</v>
      </c>
      <c r="AH176" s="262">
        <f>-(AH$158*'Fixed Data'!$B$25*'Fixed Data'!AH$47*'Fixed Data'!$B$24*'Fixed Data'!$B$23+AH$158*'Fixed Data'!$B$26)*'Fixed Data'!AO46/10^6</f>
        <v>-249.26256693239887</v>
      </c>
      <c r="AI176" s="262">
        <f>-(AI$158*'Fixed Data'!$B$25*'Fixed Data'!AI$47*'Fixed Data'!$B$24*'Fixed Data'!$B$23+AI$158*'Fixed Data'!$B$26)*'Fixed Data'!AP46/10^6</f>
        <v>-256.96684498744867</v>
      </c>
      <c r="AJ176" s="262">
        <f>-(AJ$158*'Fixed Data'!$B$25*'Fixed Data'!AJ$47*'Fixed Data'!$B$24*'Fixed Data'!$B$23+AJ$158*'Fixed Data'!$B$26)*'Fixed Data'!AQ46/10^6</f>
        <v>-264.87695701464526</v>
      </c>
      <c r="AK176" s="262">
        <f>-(AK$158*'Fixed Data'!$B$25*'Fixed Data'!AK$47*'Fixed Data'!$B$24*'Fixed Data'!$B$23+AK$158*'Fixed Data'!$B$26)*'Fixed Data'!AR46/10^6</f>
        <v>-272.99683697803613</v>
      </c>
      <c r="AL176" s="262">
        <f>-(AL$158*'Fixed Data'!$B$25*'Fixed Data'!AL$47*'Fixed Data'!$B$24*'Fixed Data'!$B$23+AL$158*'Fixed Data'!$B$26)*'Fixed Data'!AS46/10^6</f>
        <v>-281.33240875842137</v>
      </c>
      <c r="AM176" s="262">
        <f>-(AM$158*'Fixed Data'!$B$25*'Fixed Data'!AM$47*'Fixed Data'!$B$24*'Fixed Data'!$B$23+AM$158*'Fixed Data'!$B$26)*'Fixed Data'!AT46/10^6</f>
        <v>-289.89021572079031</v>
      </c>
      <c r="AN176" s="262">
        <f>-(AN$158*'Fixed Data'!$B$25*'Fixed Data'!AN$47*'Fixed Data'!$B$24*'Fixed Data'!$B$23+AN$158*'Fixed Data'!$B$26)*'Fixed Data'!AU46/10^6</f>
        <v>-298.39458298679108</v>
      </c>
      <c r="AO176" s="262">
        <f>-(AO$158*'Fixed Data'!$B$25*'Fixed Data'!AO$47*'Fixed Data'!$B$24*'Fixed Data'!$B$23+AO$158*'Fixed Data'!$B$26)*'Fixed Data'!AV46/10^6</f>
        <v>-307.07324753791329</v>
      </c>
      <c r="AP176" s="262">
        <f>-(AP$158*'Fixed Data'!$B$25*'Fixed Data'!AP$47*'Fixed Data'!$B$24*'Fixed Data'!$B$23+AP$158*'Fixed Data'!$B$26)*'Fixed Data'!AW46/10^6</f>
        <v>-315.97632464633585</v>
      </c>
      <c r="AQ176" s="262">
        <f>-(AQ$158*'Fixed Data'!$B$25*'Fixed Data'!AQ$47*'Fixed Data'!$B$24*'Fixed Data'!$B$23+AQ$158*'Fixed Data'!$B$26)*'Fixed Data'!AX46/10^6</f>
        <v>-325.10982973070571</v>
      </c>
      <c r="AR176" s="262">
        <f>-(AR$158*'Fixed Data'!$B$25*'Fixed Data'!AR$47*'Fixed Data'!$B$24*'Fixed Data'!$B$23+AR$158*'Fixed Data'!$B$26)*'Fixed Data'!AY46/10^6</f>
        <v>-334.47977895082397</v>
      </c>
      <c r="AS176" s="262">
        <f>-(AS$158*'Fixed Data'!$B$25*'Fixed Data'!AS$47*'Fixed Data'!$B$24*'Fixed Data'!$B$23+AS$158*'Fixed Data'!$B$26)*'Fixed Data'!AZ46/10^6</f>
        <v>-344.09221953749784</v>
      </c>
      <c r="AT176" s="262">
        <f>-(AT$158*'Fixed Data'!$B$25*'Fixed Data'!AT$47*'Fixed Data'!$B$24*'Fixed Data'!$B$23+AT$158*'Fixed Data'!$B$26)*'Fixed Data'!BA46/10^6</f>
        <v>-353.95337600261786</v>
      </c>
      <c r="AU176" s="262">
        <f>-(AU$158*'Fixed Data'!$B$25*'Fixed Data'!AU$47*'Fixed Data'!$B$24*'Fixed Data'!$B$23+AU$158*'Fixed Data'!$B$26)*'Fixed Data'!BB46/10^6</f>
        <v>-364.06971924317111</v>
      </c>
      <c r="AV176" s="262">
        <f>-(AV$158*'Fixed Data'!$B$25*'Fixed Data'!AV$47*'Fixed Data'!$B$24*'Fixed Data'!$B$23+AV$158*'Fixed Data'!$B$26)*'Fixed Data'!BC46/10^6</f>
        <v>-374.44784929050167</v>
      </c>
      <c r="AW176" s="262">
        <f>-(AW$158*'Fixed Data'!$B$25*'Fixed Data'!AW$47*'Fixed Data'!$B$24*'Fixed Data'!$B$23+AW$158*'Fixed Data'!$B$26)*'Fixed Data'!BD46/10^6</f>
        <v>-385.09450215538135</v>
      </c>
      <c r="AX176" s="262">
        <f>-(AX$158*'Fixed Data'!$B$25*'Fixed Data'!AX$47*'Fixed Data'!$B$24*'Fixed Data'!$B$23+AX$158*'Fixed Data'!$B$26)*'Fixed Data'!BE46/10^6</f>
        <v>-390.74808776026555</v>
      </c>
      <c r="AY176" s="262">
        <f>-(AY$158*'Fixed Data'!$B$25*'Fixed Data'!AY$47*'Fixed Data'!$B$24*'Fixed Data'!$B$23+AY$158*'Fixed Data'!$B$26)*'Fixed Data'!BF46/10^6</f>
        <v>-395.77179763306827</v>
      </c>
      <c r="AZ176" s="262">
        <f>-(AZ$158*'Fixed Data'!$B$25*'Fixed Data'!AZ$47*'Fixed Data'!$B$24*'Fixed Data'!$B$23+AZ$158*'Fixed Data'!$B$26)*'Fixed Data'!BG46/10^6</f>
        <v>-400.82625073064304</v>
      </c>
      <c r="BA176" s="262">
        <f>-(BA$158*'Fixed Data'!$B$25*'Fixed Data'!BA$47*'Fixed Data'!$B$24*'Fixed Data'!$B$23+BA$158*'Fixed Data'!$B$26)*'Fixed Data'!BH46/10^6</f>
        <v>-405.91223439225689</v>
      </c>
      <c r="BB176" s="262">
        <f>-(BB$158*'Fixed Data'!$B$25*'Fixed Data'!BB$47*'Fixed Data'!$B$24*'Fixed Data'!$B$23+BB$158*'Fixed Data'!$B$26)*'Fixed Data'!BI46/10^6</f>
        <v>-411.01616453097819</v>
      </c>
    </row>
    <row r="177" spans="1:54" outlineLevel="2">
      <c r="A177" s="423"/>
      <c r="B177" s="135" t="s">
        <v>286</v>
      </c>
      <c r="C177" s="135"/>
      <c r="D177" s="135" t="s">
        <v>390</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4"/>
      <c r="B178" s="135" t="s">
        <v>286</v>
      </c>
      <c r="C178" s="135"/>
      <c r="D178" s="135" t="s">
        <v>390</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485</v>
      </c>
      <c r="B182" s="19"/>
      <c r="C182" s="19"/>
      <c r="D182" s="19"/>
      <c r="E182" s="15"/>
    </row>
    <row r="183" spans="1:54" ht="15" outlineLevel="1">
      <c r="A183" s="12"/>
      <c r="B183" s="19"/>
      <c r="C183" s="19"/>
      <c r="D183" s="19"/>
      <c r="E183" s="15"/>
    </row>
    <row r="184" spans="1:54" s="4" customFormat="1" outlineLevel="1">
      <c r="A184" s="4" t="s">
        <v>486</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29" t="s">
        <v>487</v>
      </c>
      <c r="B186" s="150" t="s">
        <v>488</v>
      </c>
      <c r="C186" s="6" t="s">
        <v>489</v>
      </c>
      <c r="D186" s="10" t="s">
        <v>401</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0"/>
      <c r="B187" s="150" t="s">
        <v>490</v>
      </c>
      <c r="C187" s="6" t="s">
        <v>491</v>
      </c>
      <c r="D187" s="10" t="s">
        <v>401</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2" t="s">
        <v>492</v>
      </c>
      <c r="B190" s="150" t="s">
        <v>352</v>
      </c>
      <c r="C190" s="19"/>
      <c r="D190" s="135" t="s">
        <v>390</v>
      </c>
      <c r="E190" s="21">
        <f>(E133+E83)*E186</f>
        <v>-0.32798446112394147</v>
      </c>
      <c r="F190" s="21">
        <f t="shared" ref="F190:BB190" si="17">(F133+F83)*F186</f>
        <v>-0.50422158102690162</v>
      </c>
      <c r="G190" s="21">
        <f t="shared" si="17"/>
        <v>-0.74027950892819117</v>
      </c>
      <c r="H190" s="21">
        <f t="shared" si="17"/>
        <v>-0.91265032426816861</v>
      </c>
      <c r="I190" s="21">
        <f t="shared" si="17"/>
        <v>-0.48069767517157175</v>
      </c>
      <c r="J190" s="21">
        <f t="shared" si="17"/>
        <v>-0.14156508748087224</v>
      </c>
      <c r="K190" s="21">
        <f t="shared" si="17"/>
        <v>-0.12775449515949203</v>
      </c>
      <c r="L190" s="21">
        <f t="shared" si="17"/>
        <v>-0.11491193606554731</v>
      </c>
      <c r="M190" s="21">
        <f t="shared" si="17"/>
        <v>-0.10298110882905837</v>
      </c>
      <c r="N190" s="21">
        <f t="shared" si="17"/>
        <v>-9.190863689483833E-2</v>
      </c>
      <c r="O190" s="21">
        <f t="shared" si="17"/>
        <v>-8.1643927517936546E-2</v>
      </c>
      <c r="P190" s="21">
        <f t="shared" si="17"/>
        <v>-7.213903720708939E-2</v>
      </c>
      <c r="Q190" s="21">
        <f t="shared" si="17"/>
        <v>-6.3348543332665541E-2</v>
      </c>
      <c r="R190" s="21">
        <f t="shared" si="17"/>
        <v>-5.5229421627686764E-2</v>
      </c>
      <c r="S190" s="21">
        <f t="shared" si="17"/>
        <v>-4.774092932209572E-2</v>
      </c>
      <c r="T190" s="21">
        <f t="shared" si="17"/>
        <v>-4.0844493661549498E-2</v>
      </c>
      <c r="U190" s="21">
        <f t="shared" si="17"/>
        <v>-3.4503605572661647E-2</v>
      </c>
      <c r="V190" s="21">
        <f t="shared" si="17"/>
        <v>-2.8683718246815496E-2</v>
      </c>
      <c r="W190" s="21">
        <f t="shared" si="17"/>
        <v>-2.3352150424443937E-2</v>
      </c>
      <c r="X190" s="21">
        <f t="shared" si="17"/>
        <v>-1.8477994171036915E-2</v>
      </c>
      <c r="Y190" s="21">
        <f t="shared" si="17"/>
        <v>-1.4032026945109107E-2</v>
      </c>
      <c r="Z190" s="21">
        <f t="shared" si="17"/>
        <v>-9.9866277669581494E-3</v>
      </c>
      <c r="AA190" s="21">
        <f t="shared" si="17"/>
        <v>-6.3156973052791833E-3</v>
      </c>
      <c r="AB190" s="21">
        <f t="shared" si="17"/>
        <v>-2.9945817065925319E-3</v>
      </c>
      <c r="AC190" s="21">
        <f t="shared" si="17"/>
        <v>1.3295051170637547E-18</v>
      </c>
      <c r="AD190" s="21">
        <f t="shared" si="17"/>
        <v>1.2845460068248839E-18</v>
      </c>
      <c r="AE190" s="21">
        <f t="shared" si="17"/>
        <v>1.2411072529709024E-18</v>
      </c>
      <c r="AF190" s="21">
        <f t="shared" si="17"/>
        <v>1.1991374424839636E-18</v>
      </c>
      <c r="AG190" s="21">
        <f t="shared" si="17"/>
        <v>1.1585869009506894E-18</v>
      </c>
      <c r="AH190" s="21">
        <f t="shared" si="17"/>
        <v>1.1194076337687825E-18</v>
      </c>
      <c r="AI190" s="21">
        <f t="shared" si="17"/>
        <v>1.0815532693418186E-18</v>
      </c>
      <c r="AJ190" s="21">
        <f t="shared" si="17"/>
        <v>1.0500517178075908E-18</v>
      </c>
      <c r="AK190" s="21">
        <f t="shared" si="17"/>
        <v>1.0194676871918359E-18</v>
      </c>
      <c r="AL190" s="21">
        <f t="shared" si="17"/>
        <v>9.8977445358430665E-19</v>
      </c>
      <c r="AM190" s="21">
        <f t="shared" si="17"/>
        <v>9.6094607144107428E-19</v>
      </c>
      <c r="AN190" s="21">
        <f t="shared" si="17"/>
        <v>9.3295735091366431E-19</v>
      </c>
      <c r="AO190" s="21">
        <f t="shared" si="17"/>
        <v>9.0578383583850914E-19</v>
      </c>
      <c r="AP190" s="21">
        <f t="shared" si="17"/>
        <v>8.7940178236748451E-19</v>
      </c>
      <c r="AQ190" s="21">
        <f t="shared" si="17"/>
        <v>8.5378813822085883E-19</v>
      </c>
      <c r="AR190" s="21">
        <f t="shared" si="17"/>
        <v>8.2892052254452319E-19</v>
      </c>
      <c r="AS190" s="21">
        <f t="shared" si="17"/>
        <v>8.0477720635390593E-19</v>
      </c>
      <c r="AT190" s="21">
        <f t="shared" si="17"/>
        <v>7.8133709354748151E-19</v>
      </c>
      <c r="AU190" s="21">
        <f t="shared" si="17"/>
        <v>7.5857970247328309E-19</v>
      </c>
      <c r="AV190" s="21">
        <f t="shared" si="17"/>
        <v>7.3648514803231362E-19</v>
      </c>
      <c r="AW190" s="21">
        <f t="shared" si="17"/>
        <v>7.1503412430321718E-19</v>
      </c>
      <c r="AX190" s="21">
        <f t="shared" si="17"/>
        <v>6.9420788767302631E-19</v>
      </c>
      <c r="AY190" s="21">
        <f t="shared" si="17"/>
        <v>6.7398824045924879E-19</v>
      </c>
      <c r="AZ190" s="21">
        <f t="shared" si="17"/>
        <v>6.5435751500897939E-19</v>
      </c>
      <c r="BA190" s="21">
        <f t="shared" si="17"/>
        <v>6.3529855826114513E-19</v>
      </c>
      <c r="BB190" s="21">
        <f t="shared" si="17"/>
        <v>6.1679471675839324E-19</v>
      </c>
    </row>
    <row r="191" spans="1:54" outlineLevel="2">
      <c r="A191" s="423"/>
      <c r="B191" s="150" t="s">
        <v>493</v>
      </c>
      <c r="C191" s="19"/>
      <c r="D191" s="135" t="s">
        <v>390</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3"/>
      <c r="B192" s="150" t="s">
        <v>565</v>
      </c>
      <c r="C192" s="19"/>
      <c r="D192" s="135" t="s">
        <v>390</v>
      </c>
      <c r="E192" s="21">
        <f>E77*E186</f>
        <v>-1.2881006524165262</v>
      </c>
      <c r="F192" s="21">
        <f t="shared" ref="F192:BB192" si="19">F77*F186</f>
        <v>-1.2479950158908382</v>
      </c>
      <c r="G192" s="21">
        <f t="shared" si="19"/>
        <v>-1.2025493229580049</v>
      </c>
      <c r="H192" s="21">
        <f t="shared" si="19"/>
        <v>-1.1635043339604887</v>
      </c>
      <c r="I192" s="21">
        <f t="shared" si="19"/>
        <v>-1.1177999010192055</v>
      </c>
      <c r="J192" s="21">
        <f t="shared" si="19"/>
        <v>-1.0774008267015529</v>
      </c>
      <c r="K192" s="21">
        <f t="shared" si="19"/>
        <v>-1.0577823550584085</v>
      </c>
      <c r="L192" s="21">
        <f t="shared" si="19"/>
        <v>-1.038588963160795</v>
      </c>
      <c r="M192" s="21">
        <f t="shared" si="19"/>
        <v>-1.0198096547406634</v>
      </c>
      <c r="N192" s="21">
        <f t="shared" si="19"/>
        <v>-1.0014337574977097</v>
      </c>
      <c r="O192" s="21">
        <f t="shared" si="19"/>
        <v>-0.98323472840708825</v>
      </c>
      <c r="P192" s="21">
        <f t="shared" si="19"/>
        <v>-0.96531943767812567</v>
      </c>
      <c r="Q192" s="21">
        <f t="shared" si="19"/>
        <v>-0.94783380272958906</v>
      </c>
      <c r="R192" s="21">
        <f t="shared" si="19"/>
        <v>-0.93077616986958678</v>
      </c>
      <c r="S192" s="21">
        <f t="shared" si="19"/>
        <v>-0.91412290081222547</v>
      </c>
      <c r="T192" s="21">
        <f t="shared" si="19"/>
        <v>-0.89787830551072234</v>
      </c>
      <c r="U192" s="21">
        <f t="shared" si="19"/>
        <v>-0.88201415577641218</v>
      </c>
      <c r="V192" s="21">
        <f t="shared" si="19"/>
        <v>-0.86648096273319464</v>
      </c>
      <c r="W192" s="21">
        <f t="shared" si="19"/>
        <v>-0.85127044760811932</v>
      </c>
      <c r="X192" s="21">
        <f t="shared" si="19"/>
        <v>-0.83637457029689966</v>
      </c>
      <c r="Y192" s="21">
        <f t="shared" si="19"/>
        <v>-0.82178552187824494</v>
      </c>
      <c r="Z192" s="21">
        <f t="shared" si="19"/>
        <v>-0.80749571737303805</v>
      </c>
      <c r="AA192" s="21">
        <f t="shared" si="19"/>
        <v>-0.79349778874019328</v>
      </c>
      <c r="AB192" s="21">
        <f t="shared" si="19"/>
        <v>-0.77978457810131341</v>
      </c>
      <c r="AC192" s="21">
        <f t="shared" si="19"/>
        <v>-7.2902754818670772</v>
      </c>
      <c r="AD192" s="21">
        <f t="shared" si="19"/>
        <v>-7.1639238758579387</v>
      </c>
      <c r="AE192" s="21">
        <f t="shared" si="19"/>
        <v>-7.0401415649494723</v>
      </c>
      <c r="AF192" s="21">
        <f t="shared" si="19"/>
        <v>-6.9188658102537692</v>
      </c>
      <c r="AG192" s="21">
        <f t="shared" si="19"/>
        <v>-6.8000356522414789</v>
      </c>
      <c r="AH192" s="21">
        <f t="shared" si="19"/>
        <v>-6.683591855421315</v>
      </c>
      <c r="AI192" s="21">
        <f t="shared" si="19"/>
        <v>-6.5694768548216489</v>
      </c>
      <c r="AJ192" s="21">
        <f t="shared" si="19"/>
        <v>-6.4889824454966609</v>
      </c>
      <c r="AK192" s="21">
        <f t="shared" si="19"/>
        <v>-6.4097917912615268</v>
      </c>
      <c r="AL192" s="21">
        <f t="shared" si="19"/>
        <v>-6.3318766899670536</v>
      </c>
      <c r="AM192" s="21">
        <f t="shared" si="19"/>
        <v>-6.2552096691452643</v>
      </c>
      <c r="AN192" s="21">
        <f t="shared" si="19"/>
        <v>-6.1739354443124279</v>
      </c>
      <c r="AO192" s="21">
        <f t="shared" si="19"/>
        <v>-6.0931604727038247</v>
      </c>
      <c r="AP192" s="21">
        <f t="shared" si="19"/>
        <v>-6.0138082266380151</v>
      </c>
      <c r="AQ192" s="21">
        <f t="shared" si="19"/>
        <v>-5.9358459985420442</v>
      </c>
      <c r="AR192" s="21">
        <f t="shared" si="19"/>
        <v>-5.8592419515169301</v>
      </c>
      <c r="AS192" s="21">
        <f t="shared" si="19"/>
        <v>-5.7839650947478916</v>
      </c>
      <c r="AT192" s="21">
        <f t="shared" si="19"/>
        <v>-5.709985259623501</v>
      </c>
      <c r="AU192" s="21">
        <f t="shared" si="19"/>
        <v>-5.637273076543293</v>
      </c>
      <c r="AV192" s="21">
        <f t="shared" si="19"/>
        <v>-5.5657999523937169</v>
      </c>
      <c r="AW192" s="21">
        <f t="shared" si="19"/>
        <v>-5.4955380486732022</v>
      </c>
      <c r="AX192" s="21">
        <f t="shared" si="19"/>
        <v>-5.354268141522847</v>
      </c>
      <c r="AY192" s="21">
        <f t="shared" si="19"/>
        <v>-5.2078801551228855</v>
      </c>
      <c r="AZ192" s="21">
        <f t="shared" si="19"/>
        <v>-5.0656661249961648</v>
      </c>
      <c r="BA192" s="21">
        <f t="shared" si="19"/>
        <v>-4.9275053224454703</v>
      </c>
      <c r="BB192" s="21">
        <f t="shared" si="19"/>
        <v>-4.7931127128412587</v>
      </c>
    </row>
    <row r="193" spans="1:54" outlineLevel="2">
      <c r="A193" s="423"/>
      <c r="B193" s="150" t="s">
        <v>494</v>
      </c>
      <c r="C193" s="19"/>
      <c r="D193" s="135" t="s">
        <v>390</v>
      </c>
      <c r="E193" s="21">
        <f t="shared" ref="E193:BB193" si="20">SUMIF($B$143:$B$154,"Environmental",E$143:E$154)*E186</f>
        <v>-7.6804252611109192</v>
      </c>
      <c r="F193" s="21">
        <f t="shared" si="20"/>
        <v>-7.5736988298209411</v>
      </c>
      <c r="G193" s="21">
        <f t="shared" si="20"/>
        <v>-7.3999714350057264</v>
      </c>
      <c r="H193" s="21">
        <f t="shared" si="20"/>
        <v>-7.2584599188530383</v>
      </c>
      <c r="I193" s="21">
        <f t="shared" si="20"/>
        <v>-7.0919293810582831</v>
      </c>
      <c r="J193" s="21">
        <f t="shared" si="20"/>
        <v>-6.9499236777670488</v>
      </c>
      <c r="K193" s="21">
        <f t="shared" si="20"/>
        <v>-6.9131532120801831</v>
      </c>
      <c r="L193" s="21">
        <f t="shared" si="20"/>
        <v>-6.8979046679873859</v>
      </c>
      <c r="M193" s="21">
        <f t="shared" si="20"/>
        <v>-6.8813775526657581</v>
      </c>
      <c r="N193" s="21">
        <f t="shared" si="20"/>
        <v>-6.8423808880203074</v>
      </c>
      <c r="O193" s="21">
        <f t="shared" si="20"/>
        <v>-6.8223517874001089</v>
      </c>
      <c r="P193" s="21">
        <f t="shared" si="20"/>
        <v>-6.8004598705407551</v>
      </c>
      <c r="Q193" s="21">
        <f t="shared" si="20"/>
        <v>-6.7778388848767435</v>
      </c>
      <c r="R193" s="21">
        <f t="shared" si="20"/>
        <v>-6.7743639160579159</v>
      </c>
      <c r="S193" s="21">
        <f t="shared" si="20"/>
        <v>-6.7501431084315877</v>
      </c>
      <c r="T193" s="21">
        <f t="shared" si="20"/>
        <v>-6.725449730930583</v>
      </c>
      <c r="U193" s="21">
        <f t="shared" si="20"/>
        <v>-6.7001994247899361</v>
      </c>
      <c r="V193" s="21">
        <f t="shared" si="20"/>
        <v>-6.6925181284858208</v>
      </c>
      <c r="W193" s="21">
        <f t="shared" si="20"/>
        <v>-6.6653517027088114</v>
      </c>
      <c r="X193" s="21">
        <f t="shared" si="20"/>
        <v>-6.655201891763566</v>
      </c>
      <c r="Y193" s="21">
        <f t="shared" si="20"/>
        <v>-6.6263020630318366</v>
      </c>
      <c r="Z193" s="21">
        <f t="shared" si="20"/>
        <v>-6.6138856142489919</v>
      </c>
      <c r="AA193" s="21">
        <f t="shared" si="20"/>
        <v>-6.6002583484601463</v>
      </c>
      <c r="AB193" s="21">
        <f t="shared" si="20"/>
        <v>-6.5854712963746582</v>
      </c>
      <c r="AC193" s="21">
        <f t="shared" si="20"/>
        <v>-62.46096235158101</v>
      </c>
      <c r="AD193" s="21">
        <f t="shared" si="20"/>
        <v>-62.263815401725459</v>
      </c>
      <c r="AE193" s="21">
        <f t="shared" si="20"/>
        <v>-62.072753247782849</v>
      </c>
      <c r="AF193" s="21">
        <f t="shared" si="20"/>
        <v>-61.868204761494717</v>
      </c>
      <c r="AG193" s="21">
        <f t="shared" si="20"/>
        <v>-61.652512020351026</v>
      </c>
      <c r="AH193" s="21">
        <f t="shared" si="20"/>
        <v>-61.428344934390459</v>
      </c>
      <c r="AI193" s="21">
        <f t="shared" si="20"/>
        <v>-61.199134758108372</v>
      </c>
      <c r="AJ193" s="21">
        <f t="shared" si="20"/>
        <v>-61.259147850154434</v>
      </c>
      <c r="AK193" s="21">
        <f t="shared" si="20"/>
        <v>-61.310600964391121</v>
      </c>
      <c r="AL193" s="21">
        <f t="shared" si="20"/>
        <v>-61.354585629526298</v>
      </c>
      <c r="AM193" s="21">
        <f t="shared" si="20"/>
        <v>-61.391629020705672</v>
      </c>
      <c r="AN193" s="21">
        <f t="shared" si="20"/>
        <v>-61.363910718715438</v>
      </c>
      <c r="AO193" s="21">
        <f t="shared" si="20"/>
        <v>-61.320834578294857</v>
      </c>
      <c r="AP193" s="21">
        <f t="shared" si="20"/>
        <v>-61.272041236514426</v>
      </c>
      <c r="AQ193" s="21">
        <f t="shared" si="20"/>
        <v>-61.217837910392682</v>
      </c>
      <c r="AR193" s="21">
        <f t="shared" si="20"/>
        <v>-61.158396041168373</v>
      </c>
      <c r="AS193" s="21">
        <f t="shared" si="20"/>
        <v>-61.093860877405909</v>
      </c>
      <c r="AT193" s="21">
        <f t="shared" si="20"/>
        <v>-61.024400137890119</v>
      </c>
      <c r="AU193" s="21">
        <f t="shared" si="20"/>
        <v>-60.950199053712879</v>
      </c>
      <c r="AV193" s="21">
        <f t="shared" si="20"/>
        <v>-60.871422929539307</v>
      </c>
      <c r="AW193" s="21">
        <f t="shared" si="20"/>
        <v>-60.78822035821068</v>
      </c>
      <c r="AX193" s="21">
        <f t="shared" si="20"/>
        <v>-59.893193560576108</v>
      </c>
      <c r="AY193" s="21">
        <f t="shared" si="20"/>
        <v>-58.90504779927587</v>
      </c>
      <c r="AZ193" s="21">
        <f t="shared" si="20"/>
        <v>-57.928128414681176</v>
      </c>
      <c r="BA193" s="21">
        <f t="shared" si="20"/>
        <v>-56.962600288676562</v>
      </c>
      <c r="BB193" s="21">
        <f t="shared" si="20"/>
        <v>-56.006648409349772</v>
      </c>
    </row>
    <row r="194" spans="1:54" outlineLevel="2">
      <c r="A194" s="423"/>
      <c r="B194" s="150" t="s">
        <v>495</v>
      </c>
      <c r="C194" s="19"/>
      <c r="D194" s="135" t="s">
        <v>390</v>
      </c>
      <c r="E194" s="21">
        <f t="shared" ref="E194:BB194" si="21">SUM(E172:E174)*E186</f>
        <v>-3.8462902877269474</v>
      </c>
      <c r="F194" s="21">
        <f t="shared" si="21"/>
        <v>-3.7832834315015753</v>
      </c>
      <c r="G194" s="21">
        <f t="shared" si="21"/>
        <v>-3.7010307644343432</v>
      </c>
      <c r="H194" s="21">
        <f t="shared" si="21"/>
        <v>-3.6353947175674359</v>
      </c>
      <c r="I194" s="21">
        <f t="shared" si="21"/>
        <v>-3.5457768706227979</v>
      </c>
      <c r="J194" s="21">
        <f t="shared" si="21"/>
        <v>-3.4696719090485098</v>
      </c>
      <c r="K194" s="21">
        <f t="shared" si="21"/>
        <v>-3.4583679140193242</v>
      </c>
      <c r="L194" s="21">
        <f t="shared" si="21"/>
        <v>-3.4473259425049894</v>
      </c>
      <c r="M194" s="21">
        <f t="shared" si="21"/>
        <v>-3.4365410281769648</v>
      </c>
      <c r="N194" s="21">
        <f t="shared" si="21"/>
        <v>-3.4260082982660776</v>
      </c>
      <c r="O194" s="21">
        <f t="shared" si="21"/>
        <v>-3.4149721214595594</v>
      </c>
      <c r="P194" s="21">
        <f t="shared" si="21"/>
        <v>-3.4038057973234603</v>
      </c>
      <c r="Q194" s="21">
        <f t="shared" si="21"/>
        <v>-3.3930455111907705</v>
      </c>
      <c r="R194" s="21">
        <f t="shared" si="21"/>
        <v>-3.3827236306338078</v>
      </c>
      <c r="S194" s="21">
        <f t="shared" si="21"/>
        <v>-3.3720335960586518</v>
      </c>
      <c r="T194" s="21">
        <f t="shared" si="21"/>
        <v>-3.3617918836433551</v>
      </c>
      <c r="U194" s="21">
        <f t="shared" si="21"/>
        <v>-3.3519300234645404</v>
      </c>
      <c r="V194" s="21">
        <f t="shared" si="21"/>
        <v>-3.3422925117099749</v>
      </c>
      <c r="W194" s="21">
        <f t="shared" si="21"/>
        <v>-3.3328750297653009</v>
      </c>
      <c r="X194" s="21">
        <f t="shared" si="21"/>
        <v>-3.3236733492024708</v>
      </c>
      <c r="Y194" s="21">
        <f t="shared" si="21"/>
        <v>-3.3146833202739026</v>
      </c>
      <c r="Z194" s="21">
        <f t="shared" si="21"/>
        <v>-3.3059008734046222</v>
      </c>
      <c r="AA194" s="21">
        <f t="shared" si="21"/>
        <v>-3.2973220170048982</v>
      </c>
      <c r="AB194" s="21">
        <f t="shared" si="21"/>
        <v>-3.2889428403087209</v>
      </c>
      <c r="AC194" s="21">
        <f t="shared" si="21"/>
        <v>-31.189779220271117</v>
      </c>
      <c r="AD194" s="21">
        <f t="shared" si="21"/>
        <v>-31.086411688483576</v>
      </c>
      <c r="AE194" s="21">
        <f t="shared" si="21"/>
        <v>-30.980547143709678</v>
      </c>
      <c r="AF194" s="21">
        <f t="shared" si="21"/>
        <v>-30.870861356723776</v>
      </c>
      <c r="AG194" s="21">
        <f t="shared" si="21"/>
        <v>-30.756722171734612</v>
      </c>
      <c r="AH194" s="21">
        <f t="shared" si="21"/>
        <v>-30.638370552123142</v>
      </c>
      <c r="AI194" s="21">
        <f t="shared" si="21"/>
        <v>-30.517246368404855</v>
      </c>
      <c r="AJ194" s="21">
        <f t="shared" si="21"/>
        <v>-30.540434060008952</v>
      </c>
      <c r="AK194" s="21">
        <f t="shared" si="21"/>
        <v>-30.559864006233386</v>
      </c>
      <c r="AL194" s="21">
        <f t="shared" si="21"/>
        <v>-30.575695313222624</v>
      </c>
      <c r="AM194" s="21">
        <f t="shared" si="21"/>
        <v>-30.588128788845157</v>
      </c>
      <c r="AN194" s="21">
        <f t="shared" si="21"/>
        <v>-30.568424990766221</v>
      </c>
      <c r="AO194" s="21">
        <f t="shared" si="21"/>
        <v>-30.541255432403997</v>
      </c>
      <c r="AP194" s="21">
        <f t="shared" si="21"/>
        <v>-30.511406058167793</v>
      </c>
      <c r="AQ194" s="21">
        <f t="shared" si="21"/>
        <v>-30.478988808065061</v>
      </c>
      <c r="AR194" s="21">
        <f t="shared" si="21"/>
        <v>-30.444096974319127</v>
      </c>
      <c r="AS194" s="21">
        <f t="shared" si="21"/>
        <v>-30.406809766790587</v>
      </c>
      <c r="AT194" s="21">
        <f t="shared" si="21"/>
        <v>-30.367206218080501</v>
      </c>
      <c r="AU194" s="21">
        <f t="shared" si="21"/>
        <v>-30.325370381970128</v>
      </c>
      <c r="AV194" s="21">
        <f t="shared" si="21"/>
        <v>-30.281380528258637</v>
      </c>
      <c r="AW194" s="21">
        <f t="shared" si="21"/>
        <v>-30.235309877828008</v>
      </c>
      <c r="AX194" s="21">
        <f t="shared" si="21"/>
        <v>-29.785626698951702</v>
      </c>
      <c r="AY194" s="21">
        <f t="shared" si="21"/>
        <v>-29.289873747348118</v>
      </c>
      <c r="AZ194" s="21">
        <f t="shared" si="21"/>
        <v>-28.799940324310828</v>
      </c>
      <c r="BA194" s="21">
        <f t="shared" si="21"/>
        <v>-28.31589857895521</v>
      </c>
      <c r="BB194" s="21">
        <f t="shared" si="21"/>
        <v>-27.836836863442642</v>
      </c>
    </row>
    <row r="195" spans="1:54" outlineLevel="2">
      <c r="A195" s="423"/>
      <c r="B195" s="150" t="s">
        <v>496</v>
      </c>
      <c r="C195" s="19"/>
      <c r="D195" s="135" t="s">
        <v>390</v>
      </c>
      <c r="E195" s="21">
        <f>SUM(E176:E178)*E186</f>
        <v>-11.538870860447597</v>
      </c>
      <c r="F195" s="21">
        <f t="shared" ref="F195:BB195" si="22">SUM(F176:F178)*F186</f>
        <v>-11.349850291856578</v>
      </c>
      <c r="G195" s="21">
        <f t="shared" si="22"/>
        <v>-11.10309229330303</v>
      </c>
      <c r="H195" s="21">
        <f t="shared" si="22"/>
        <v>-10.906184152702307</v>
      </c>
      <c r="I195" s="21">
        <f t="shared" si="22"/>
        <v>-10.637330611868393</v>
      </c>
      <c r="J195" s="21">
        <f t="shared" si="22"/>
        <v>-10.409015724859371</v>
      </c>
      <c r="K195" s="21">
        <f t="shared" si="22"/>
        <v>-10.375103742057973</v>
      </c>
      <c r="L195" s="21">
        <f t="shared" si="22"/>
        <v>-10.341977827514967</v>
      </c>
      <c r="M195" s="21">
        <f t="shared" si="22"/>
        <v>-10.30962308236694</v>
      </c>
      <c r="N195" s="21">
        <f t="shared" si="22"/>
        <v>-10.278024892673271</v>
      </c>
      <c r="O195" s="21">
        <f t="shared" si="22"/>
        <v>-10.244916364378678</v>
      </c>
      <c r="P195" s="21">
        <f t="shared" si="22"/>
        <v>-10.211417394018712</v>
      </c>
      <c r="Q195" s="21">
        <f t="shared" si="22"/>
        <v>-10.179136533572313</v>
      </c>
      <c r="R195" s="21">
        <f t="shared" si="22"/>
        <v>-10.148170891901422</v>
      </c>
      <c r="S195" s="21">
        <f t="shared" si="22"/>
        <v>-10.116100786236258</v>
      </c>
      <c r="T195" s="21">
        <f t="shared" si="22"/>
        <v>-10.085375649024837</v>
      </c>
      <c r="U195" s="21">
        <f t="shared" si="22"/>
        <v>-10.055790072265184</v>
      </c>
      <c r="V195" s="21">
        <f t="shared" si="22"/>
        <v>-10.026877533291319</v>
      </c>
      <c r="W195" s="21">
        <f t="shared" si="22"/>
        <v>-9.9986250892959045</v>
      </c>
      <c r="X195" s="21">
        <f t="shared" si="22"/>
        <v>-9.9710200476074125</v>
      </c>
      <c r="Y195" s="21">
        <f t="shared" si="22"/>
        <v>-9.9440499608217063</v>
      </c>
      <c r="Z195" s="21">
        <f t="shared" si="22"/>
        <v>-9.9177026185004244</v>
      </c>
      <c r="AA195" s="21">
        <f t="shared" si="22"/>
        <v>-9.8919660526984341</v>
      </c>
      <c r="AB195" s="21">
        <f t="shared" si="22"/>
        <v>-9.8668285209261626</v>
      </c>
      <c r="AC195" s="21">
        <f t="shared" si="22"/>
        <v>-93.569337661697332</v>
      </c>
      <c r="AD195" s="21">
        <f t="shared" si="22"/>
        <v>-93.259235067312105</v>
      </c>
      <c r="AE195" s="21">
        <f t="shared" si="22"/>
        <v>-92.941641434146362</v>
      </c>
      <c r="AF195" s="21">
        <f t="shared" si="22"/>
        <v>-92.612584074577299</v>
      </c>
      <c r="AG195" s="21">
        <f t="shared" si="22"/>
        <v>-92.270166518368171</v>
      </c>
      <c r="AH195" s="21">
        <f t="shared" si="22"/>
        <v>-91.915111660251469</v>
      </c>
      <c r="AI195" s="21">
        <f t="shared" si="22"/>
        <v>-91.55173910961642</v>
      </c>
      <c r="AJ195" s="21">
        <f t="shared" si="22"/>
        <v>-91.621302184807931</v>
      </c>
      <c r="AK195" s="21">
        <f t="shared" si="22"/>
        <v>-91.679592023744519</v>
      </c>
      <c r="AL195" s="21">
        <f t="shared" si="22"/>
        <v>-91.727085944950204</v>
      </c>
      <c r="AM195" s="21">
        <f t="shared" si="22"/>
        <v>-91.764386372205948</v>
      </c>
      <c r="AN195" s="21">
        <f t="shared" si="22"/>
        <v>-91.705274978278467</v>
      </c>
      <c r="AO195" s="21">
        <f t="shared" si="22"/>
        <v>-91.623766303470276</v>
      </c>
      <c r="AP195" s="21">
        <f t="shared" si="22"/>
        <v>-91.53421818103557</v>
      </c>
      <c r="AQ195" s="21">
        <f t="shared" si="22"/>
        <v>-91.436966431005033</v>
      </c>
      <c r="AR195" s="21">
        <f t="shared" si="22"/>
        <v>-91.332290930041424</v>
      </c>
      <c r="AS195" s="21">
        <f t="shared" si="22"/>
        <v>-91.220429307713104</v>
      </c>
      <c r="AT195" s="21">
        <f t="shared" si="22"/>
        <v>-91.101618661833228</v>
      </c>
      <c r="AU195" s="21">
        <f t="shared" si="22"/>
        <v>-90.976111153747411</v>
      </c>
      <c r="AV195" s="21">
        <f t="shared" si="22"/>
        <v>-90.844141592851813</v>
      </c>
      <c r="AW195" s="21">
        <f t="shared" si="22"/>
        <v>-90.705929641791286</v>
      </c>
      <c r="AX195" s="21">
        <f t="shared" si="22"/>
        <v>-89.35688010527295</v>
      </c>
      <c r="AY195" s="21">
        <f t="shared" si="22"/>
        <v>-87.869621250547723</v>
      </c>
      <c r="AZ195" s="21">
        <f t="shared" si="22"/>
        <v>-86.399820981510871</v>
      </c>
      <c r="BA195" s="21">
        <f t="shared" si="22"/>
        <v>-84.947695745508796</v>
      </c>
      <c r="BB195" s="21">
        <f t="shared" si="22"/>
        <v>-83.510510599025892</v>
      </c>
    </row>
    <row r="196" spans="1:54" outlineLevel="2">
      <c r="A196" s="423"/>
      <c r="B196" s="150" t="s">
        <v>289</v>
      </c>
      <c r="C196" s="19"/>
      <c r="D196" s="135" t="s">
        <v>390</v>
      </c>
      <c r="E196" s="21">
        <f t="shared" ref="E196:BB196" si="23">SUMIF($B$143:$B$154,"Safety",E$143:E$154)*E187</f>
        <v>-1.2203237481887774</v>
      </c>
      <c r="F196" s="21">
        <f t="shared" si="23"/>
        <v>-1.2045018407002559</v>
      </c>
      <c r="G196" s="21">
        <f t="shared" si="23"/>
        <v>-1.1863959384563263</v>
      </c>
      <c r="H196" s="21">
        <f t="shared" si="23"/>
        <v>-1.1729999100320088</v>
      </c>
      <c r="I196" s="21">
        <f t="shared" si="23"/>
        <v>-1.1550903806717827</v>
      </c>
      <c r="J196" s="21">
        <f t="shared" si="23"/>
        <v>-1.1370508836757327</v>
      </c>
      <c r="K196" s="21">
        <f t="shared" si="23"/>
        <v>-1.1338343619242914</v>
      </c>
      <c r="L196" s="21">
        <f t="shared" si="23"/>
        <v>-1.1307367185029229</v>
      </c>
      <c r="M196" s="21">
        <f t="shared" si="23"/>
        <v>-1.1277565711992321</v>
      </c>
      <c r="N196" s="21">
        <f t="shared" si="23"/>
        <v>-1.1248925601946136</v>
      </c>
      <c r="O196" s="21">
        <f t="shared" si="23"/>
        <v>-1.122001825872698</v>
      </c>
      <c r="P196" s="21">
        <f t="shared" si="23"/>
        <v>-1.1191529652341532</v>
      </c>
      <c r="Q196" s="21">
        <f t="shared" si="23"/>
        <v>-1.116455044823264</v>
      </c>
      <c r="R196" s="21">
        <f t="shared" si="23"/>
        <v>-1.1139080097777447</v>
      </c>
      <c r="S196" s="21">
        <f t="shared" si="23"/>
        <v>-1.1115004740952998</v>
      </c>
      <c r="T196" s="21">
        <f t="shared" si="23"/>
        <v>-1.1092426627622043</v>
      </c>
      <c r="U196" s="21">
        <f t="shared" si="23"/>
        <v>-1.1071219149247893</v>
      </c>
      <c r="V196" s="21">
        <f t="shared" si="23"/>
        <v>-1.1051074475372815</v>
      </c>
      <c r="W196" s="21">
        <f t="shared" si="23"/>
        <v>-1.1031980834437898</v>
      </c>
      <c r="X196" s="21">
        <f t="shared" si="23"/>
        <v>-1.1013926649509516</v>
      </c>
      <c r="Y196" s="21">
        <f t="shared" si="23"/>
        <v>-1.0996900535511644</v>
      </c>
      <c r="Z196" s="21">
        <f t="shared" si="23"/>
        <v>-1.0980891296499593</v>
      </c>
      <c r="AA196" s="21">
        <f t="shared" si="23"/>
        <v>-1.0965887922974527</v>
      </c>
      <c r="AB196" s="21">
        <f t="shared" si="23"/>
        <v>-1.0951879589238431</v>
      </c>
      <c r="AC196" s="21">
        <f t="shared" si="23"/>
        <v>-1.3487345540600406</v>
      </c>
      <c r="AD196" s="21">
        <f t="shared" si="23"/>
        <v>-1.3466528983835273</v>
      </c>
      <c r="AE196" s="21">
        <f t="shared" si="23"/>
        <v>-1.3446957347858546</v>
      </c>
      <c r="AF196" s="21">
        <f t="shared" si="23"/>
        <v>-1.3428617156327542</v>
      </c>
      <c r="AG196" s="21">
        <f t="shared" si="23"/>
        <v>-1.3411495157899116</v>
      </c>
      <c r="AH196" s="21">
        <f t="shared" si="23"/>
        <v>-1.33955783230403</v>
      </c>
      <c r="AI196" s="21">
        <f t="shared" si="23"/>
        <v>-1.3380853840886686</v>
      </c>
      <c r="AJ196" s="21">
        <f t="shared" si="23"/>
        <v>-1.3395551954752076</v>
      </c>
      <c r="AK196" s="21">
        <f t="shared" si="23"/>
        <v>-1.341142475785523</v>
      </c>
      <c r="AL196" s="21">
        <f t="shared" si="23"/>
        <v>-1.3428467374751305</v>
      </c>
      <c r="AM196" s="21">
        <f t="shared" si="23"/>
        <v>-1.3446675065934239</v>
      </c>
      <c r="AN196" s="21">
        <f t="shared" si="23"/>
        <v>-1.3459899621526725</v>
      </c>
      <c r="AO196" s="21">
        <f t="shared" si="23"/>
        <v>-1.3473326217286843</v>
      </c>
      <c r="AP196" s="21">
        <f t="shared" si="23"/>
        <v>-1.348794167073728</v>
      </c>
      <c r="AQ196" s="21">
        <f t="shared" si="23"/>
        <v>-1.350374091197039</v>
      </c>
      <c r="AR196" s="21">
        <f t="shared" si="23"/>
        <v>-1.3520719009378914</v>
      </c>
      <c r="AS196" s="21">
        <f t="shared" si="23"/>
        <v>-1.3538871168445326</v>
      </c>
      <c r="AT196" s="21">
        <f t="shared" si="23"/>
        <v>-1.3558192730550391</v>
      </c>
      <c r="AU196" s="21">
        <f t="shared" si="23"/>
        <v>-1.3578679171800976</v>
      </c>
      <c r="AV196" s="21">
        <f t="shared" si="23"/>
        <v>-1.3600326101876865</v>
      </c>
      <c r="AW196" s="21">
        <f t="shared" si="23"/>
        <v>-1.3623129262896305</v>
      </c>
      <c r="AX196" s="21">
        <f t="shared" si="23"/>
        <v>-1.3517674467098775</v>
      </c>
      <c r="AY196" s="21">
        <f t="shared" si="23"/>
        <v>-1.3397547682951805</v>
      </c>
      <c r="AZ196" s="21">
        <f t="shared" si="23"/>
        <v>-1.3279325937617601</v>
      </c>
      <c r="BA196" s="21">
        <f t="shared" si="23"/>
        <v>-1.3162987844436338</v>
      </c>
      <c r="BB196" s="21">
        <f t="shared" si="23"/>
        <v>-1.3047668971054982</v>
      </c>
    </row>
    <row r="197" spans="1:54" outlineLevel="2">
      <c r="A197" s="423"/>
      <c r="B197" s="150" t="s">
        <v>292</v>
      </c>
      <c r="C197" s="19"/>
      <c r="D197" s="135" t="s">
        <v>390</v>
      </c>
      <c r="E197" s="21">
        <f>SUMIF($B$143:$B$154,"Financial",E$143:E$154)*E186</f>
        <v>-4.6104319681938071</v>
      </c>
      <c r="F197" s="21">
        <f t="shared" ref="F197:BB197" si="24">SUMIF($B$143:$B$154,"Financial",F$143:F$154)*F186</f>
        <v>-4.4616871714746376</v>
      </c>
      <c r="G197" s="21">
        <f t="shared" si="24"/>
        <v>-4.3038826033011182</v>
      </c>
      <c r="H197" s="21">
        <f t="shared" si="24"/>
        <v>-4.1683527010800141</v>
      </c>
      <c r="I197" s="21">
        <f t="shared" si="24"/>
        <v>-4.0165771207920216</v>
      </c>
      <c r="J197" s="21">
        <f t="shared" si="24"/>
        <v>-3.8734201851567547</v>
      </c>
      <c r="K197" s="21">
        <f t="shared" si="24"/>
        <v>-3.7918875305688773</v>
      </c>
      <c r="L197" s="21">
        <f t="shared" si="24"/>
        <v>-3.7124110612991643</v>
      </c>
      <c r="M197" s="21">
        <f t="shared" si="24"/>
        <v>-3.6349311801228765</v>
      </c>
      <c r="N197" s="21">
        <f t="shared" si="24"/>
        <v>-3.5593889312031655</v>
      </c>
      <c r="O197" s="21">
        <f t="shared" si="24"/>
        <v>-3.4851695536793375</v>
      </c>
      <c r="P197" s="21">
        <f t="shared" si="24"/>
        <v>-3.4125192454830904</v>
      </c>
      <c r="Q197" s="21">
        <f t="shared" si="24"/>
        <v>-3.3417862240032066</v>
      </c>
      <c r="R197" s="21">
        <f t="shared" si="24"/>
        <v>-3.2729208731749844</v>
      </c>
      <c r="S197" s="21">
        <f t="shared" si="24"/>
        <v>-3.2058394409112836</v>
      </c>
      <c r="T197" s="21">
        <f t="shared" si="24"/>
        <v>-3.1405203237565256</v>
      </c>
      <c r="U197" s="21">
        <f t="shared" si="24"/>
        <v>-3.0768786326320821</v>
      </c>
      <c r="V197" s="21">
        <f t="shared" si="24"/>
        <v>-3.0147858234070242</v>
      </c>
      <c r="W197" s="21">
        <f t="shared" si="24"/>
        <v>-2.954198069140566</v>
      </c>
      <c r="X197" s="21">
        <f t="shared" si="24"/>
        <v>-2.8950729037617262</v>
      </c>
      <c r="Y197" s="21">
        <f t="shared" si="24"/>
        <v>-2.837368360146435</v>
      </c>
      <c r="Z197" s="21">
        <f t="shared" si="24"/>
        <v>-2.7810449831921313</v>
      </c>
      <c r="AA197" s="21">
        <f t="shared" si="24"/>
        <v>-2.726064585113249</v>
      </c>
      <c r="AB197" s="21">
        <f t="shared" si="24"/>
        <v>-2.6723897125579601</v>
      </c>
      <c r="AC197" s="21">
        <f t="shared" si="24"/>
        <v>-9.3608467162395907</v>
      </c>
      <c r="AD197" s="21">
        <f t="shared" si="24"/>
        <v>-9.1901864357298191</v>
      </c>
      <c r="AE197" s="21">
        <f t="shared" si="24"/>
        <v>-9.0232293798716263</v>
      </c>
      <c r="AF197" s="21">
        <f t="shared" si="24"/>
        <v>-8.8598796299087237</v>
      </c>
      <c r="AG197" s="21">
        <f t="shared" si="24"/>
        <v>-8.7000440952492522</v>
      </c>
      <c r="AH197" s="21">
        <f t="shared" si="24"/>
        <v>-8.5436324237162999</v>
      </c>
      <c r="AI197" s="21">
        <f t="shared" si="24"/>
        <v>-8.3905540148389761</v>
      </c>
      <c r="AJ197" s="21">
        <f t="shared" si="24"/>
        <v>-8.2807274577632839</v>
      </c>
      <c r="AK197" s="21">
        <f t="shared" si="24"/>
        <v>-8.1728363922114191</v>
      </c>
      <c r="AL197" s="21">
        <f t="shared" si="24"/>
        <v>-8.0668363058671773</v>
      </c>
      <c r="AM197" s="21">
        <f t="shared" si="24"/>
        <v>-7.9626838715271315</v>
      </c>
      <c r="AN197" s="21">
        <f t="shared" si="24"/>
        <v>-7.8543531114658895</v>
      </c>
      <c r="AO197" s="21">
        <f t="shared" si="24"/>
        <v>-7.747072238776215</v>
      </c>
      <c r="AP197" s="21">
        <f t="shared" si="24"/>
        <v>-7.6417754398810036</v>
      </c>
      <c r="AQ197" s="21">
        <f t="shared" si="24"/>
        <v>-7.5384156351763556</v>
      </c>
      <c r="AR197" s="21">
        <f t="shared" si="24"/>
        <v>-7.4369470157649609</v>
      </c>
      <c r="AS197" s="21">
        <f t="shared" si="24"/>
        <v>-7.3373250073892153</v>
      </c>
      <c r="AT197" s="21">
        <f t="shared" si="24"/>
        <v>-7.2395062354059876</v>
      </c>
      <c r="AU197" s="21">
        <f t="shared" si="24"/>
        <v>-7.1434484907726841</v>
      </c>
      <c r="AV197" s="21">
        <f t="shared" si="24"/>
        <v>-7.0491106970154203</v>
      </c>
      <c r="AW197" s="21">
        <f t="shared" si="24"/>
        <v>-6.9564528781505643</v>
      </c>
      <c r="AX197" s="21">
        <f t="shared" si="24"/>
        <v>-6.779888541058976</v>
      </c>
      <c r="AY197" s="21">
        <f t="shared" si="24"/>
        <v>-6.5974905855628796</v>
      </c>
      <c r="AZ197" s="21">
        <f t="shared" si="24"/>
        <v>-6.4202636604691898</v>
      </c>
      <c r="BA197" s="21">
        <f t="shared" si="24"/>
        <v>-6.2480584820491565</v>
      </c>
      <c r="BB197" s="21">
        <f t="shared" si="24"/>
        <v>-5.380512966242593</v>
      </c>
    </row>
    <row r="198" spans="1:54" outlineLevel="2">
      <c r="A198" s="424"/>
      <c r="B198" s="150" t="s">
        <v>477</v>
      </c>
      <c r="C198" s="19"/>
      <c r="D198" s="135" t="s">
        <v>390</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2" t="s">
        <v>497</v>
      </c>
      <c r="B200" s="150" t="s">
        <v>498</v>
      </c>
      <c r="C200" s="19"/>
      <c r="D200" s="135" t="s">
        <v>390</v>
      </c>
      <c r="E200" s="21">
        <f>SUM(E190:E193,E196:E198)</f>
        <v>-15.12726609103397</v>
      </c>
      <c r="F200" s="21">
        <f t="shared" ref="F200:BB200" si="26">SUM(F190:F193,F196:F198)</f>
        <v>-14.992104438913575</v>
      </c>
      <c r="G200" s="21">
        <f t="shared" si="26"/>
        <v>-14.833078808649368</v>
      </c>
      <c r="H200" s="21">
        <f t="shared" si="26"/>
        <v>-14.675967188193717</v>
      </c>
      <c r="I200" s="21">
        <f t="shared" si="26"/>
        <v>-13.862094458712866</v>
      </c>
      <c r="J200" s="21">
        <f t="shared" si="26"/>
        <v>-13.179360660781962</v>
      </c>
      <c r="K200" s="21">
        <f t="shared" si="26"/>
        <v>-13.024411954791251</v>
      </c>
      <c r="L200" s="21">
        <f t="shared" si="26"/>
        <v>-12.894553347015815</v>
      </c>
      <c r="M200" s="21">
        <f t="shared" si="26"/>
        <v>-12.766856067557589</v>
      </c>
      <c r="N200" s="21">
        <f t="shared" si="26"/>
        <v>-12.620004773810635</v>
      </c>
      <c r="O200" s="21">
        <f t="shared" si="26"/>
        <v>-12.494401822877169</v>
      </c>
      <c r="P200" s="21">
        <f t="shared" si="26"/>
        <v>-12.369590556143216</v>
      </c>
      <c r="Q200" s="21">
        <f t="shared" si="26"/>
        <v>-12.247262499765467</v>
      </c>
      <c r="R200" s="21">
        <f t="shared" si="26"/>
        <v>-12.147198390507919</v>
      </c>
      <c r="S200" s="21">
        <f t="shared" si="26"/>
        <v>-12.029346853572493</v>
      </c>
      <c r="T200" s="21">
        <f t="shared" si="26"/>
        <v>-11.913935516621585</v>
      </c>
      <c r="U200" s="21">
        <f t="shared" si="26"/>
        <v>-11.800717733695882</v>
      </c>
      <c r="V200" s="21">
        <f t="shared" si="26"/>
        <v>-11.707576080410137</v>
      </c>
      <c r="W200" s="21">
        <f t="shared" si="26"/>
        <v>-11.59737045332573</v>
      </c>
      <c r="X200" s="21">
        <f t="shared" si="26"/>
        <v>-11.50652002494418</v>
      </c>
      <c r="Y200" s="21">
        <f t="shared" si="26"/>
        <v>-11.399178025552791</v>
      </c>
      <c r="Z200" s="21">
        <f t="shared" si="26"/>
        <v>-11.310502072231079</v>
      </c>
      <c r="AA200" s="21">
        <f t="shared" si="26"/>
        <v>-11.222725211916321</v>
      </c>
      <c r="AB200" s="21">
        <f t="shared" si="26"/>
        <v>-11.135828127664368</v>
      </c>
      <c r="AC200" s="21">
        <f t="shared" si="26"/>
        <v>-80.460819103747724</v>
      </c>
      <c r="AD200" s="21">
        <f t="shared" si="26"/>
        <v>-79.964578611696737</v>
      </c>
      <c r="AE200" s="21">
        <f t="shared" si="26"/>
        <v>-79.480819927389803</v>
      </c>
      <c r="AF200" s="21">
        <f t="shared" si="26"/>
        <v>-78.989811917289956</v>
      </c>
      <c r="AG200" s="21">
        <f t="shared" si="26"/>
        <v>-78.493741283631664</v>
      </c>
      <c r="AH200" s="21">
        <f t="shared" si="26"/>
        <v>-77.995127045832106</v>
      </c>
      <c r="AI200" s="21">
        <f t="shared" si="26"/>
        <v>-77.497251011857657</v>
      </c>
      <c r="AJ200" s="21">
        <f t="shared" si="26"/>
        <v>-77.368412948889585</v>
      </c>
      <c r="AK200" s="21">
        <f t="shared" si="26"/>
        <v>-77.234371623649594</v>
      </c>
      <c r="AL200" s="21">
        <f t="shared" si="26"/>
        <v>-77.096145362835671</v>
      </c>
      <c r="AM200" s="21">
        <f t="shared" si="26"/>
        <v>-76.954190067971496</v>
      </c>
      <c r="AN200" s="21">
        <f t="shared" si="26"/>
        <v>-76.73818923664642</v>
      </c>
      <c r="AO200" s="21">
        <f t="shared" si="26"/>
        <v>-76.508399911503574</v>
      </c>
      <c r="AP200" s="21">
        <f t="shared" si="26"/>
        <v>-76.276419070107181</v>
      </c>
      <c r="AQ200" s="21">
        <f t="shared" si="26"/>
        <v>-76.042473635308113</v>
      </c>
      <c r="AR200" s="21">
        <f t="shared" si="26"/>
        <v>-75.806656909388153</v>
      </c>
      <c r="AS200" s="21">
        <f t="shared" si="26"/>
        <v>-75.569038096387544</v>
      </c>
      <c r="AT200" s="21">
        <f t="shared" si="26"/>
        <v>-75.329710905974636</v>
      </c>
      <c r="AU200" s="21">
        <f t="shared" si="26"/>
        <v>-75.088788538208959</v>
      </c>
      <c r="AV200" s="21">
        <f t="shared" si="26"/>
        <v>-74.846366189136134</v>
      </c>
      <c r="AW200" s="21">
        <f t="shared" si="26"/>
        <v>-74.602524211324067</v>
      </c>
      <c r="AX200" s="21">
        <f t="shared" si="26"/>
        <v>-73.379117689867812</v>
      </c>
      <c r="AY200" s="21">
        <f t="shared" si="26"/>
        <v>-72.050173308256817</v>
      </c>
      <c r="AZ200" s="21">
        <f t="shared" si="26"/>
        <v>-70.741990793908286</v>
      </c>
      <c r="BA200" s="21">
        <f t="shared" si="26"/>
        <v>-69.454462877614816</v>
      </c>
      <c r="BB200" s="21">
        <f t="shared" si="26"/>
        <v>-67.485040985539115</v>
      </c>
    </row>
    <row r="201" spans="1:54" outlineLevel="2">
      <c r="A201" s="423"/>
      <c r="B201" s="150" t="s">
        <v>499</v>
      </c>
      <c r="C201" s="19"/>
      <c r="D201" s="135" t="s">
        <v>390</v>
      </c>
      <c r="E201" s="21">
        <f>SUM(E190:E192,E194,E196:E198)</f>
        <v>-11.293131117649999</v>
      </c>
      <c r="F201" s="21">
        <f t="shared" ref="F201:BB201" si="27">SUM(F190:F192,F194,F196:F198)</f>
        <v>-11.201689040594209</v>
      </c>
      <c r="G201" s="21">
        <f t="shared" si="27"/>
        <v>-11.134138138077983</v>
      </c>
      <c r="H201" s="21">
        <f t="shared" si="27"/>
        <v>-11.052901986908115</v>
      </c>
      <c r="I201" s="21">
        <f t="shared" si="27"/>
        <v>-10.315941948277379</v>
      </c>
      <c r="J201" s="21">
        <f t="shared" si="27"/>
        <v>-9.699108892063423</v>
      </c>
      <c r="K201" s="21">
        <f t="shared" si="27"/>
        <v>-9.569626656730394</v>
      </c>
      <c r="L201" s="21">
        <f t="shared" si="27"/>
        <v>-9.4439746215334175</v>
      </c>
      <c r="M201" s="21">
        <f t="shared" si="27"/>
        <v>-9.3220195430687944</v>
      </c>
      <c r="N201" s="21">
        <f t="shared" si="27"/>
        <v>-9.2036321840564046</v>
      </c>
      <c r="O201" s="21">
        <f t="shared" si="27"/>
        <v>-9.0870221569366194</v>
      </c>
      <c r="P201" s="21">
        <f t="shared" si="27"/>
        <v>-8.9729364829259204</v>
      </c>
      <c r="Q201" s="21">
        <f t="shared" si="27"/>
        <v>-8.8624691260794943</v>
      </c>
      <c r="R201" s="21">
        <f t="shared" si="27"/>
        <v>-8.7555581050838107</v>
      </c>
      <c r="S201" s="21">
        <f t="shared" si="27"/>
        <v>-8.6512373411995558</v>
      </c>
      <c r="T201" s="21">
        <f t="shared" si="27"/>
        <v>-8.5502776693343563</v>
      </c>
      <c r="U201" s="21">
        <f t="shared" si="27"/>
        <v>-8.4524483323704853</v>
      </c>
      <c r="V201" s="21">
        <f t="shared" si="27"/>
        <v>-8.3573504636342903</v>
      </c>
      <c r="W201" s="21">
        <f t="shared" si="27"/>
        <v>-8.26489378038222</v>
      </c>
      <c r="X201" s="21">
        <f t="shared" si="27"/>
        <v>-8.1749914823830849</v>
      </c>
      <c r="Y201" s="21">
        <f t="shared" si="27"/>
        <v>-8.0875592827948566</v>
      </c>
      <c r="Z201" s="21">
        <f t="shared" si="27"/>
        <v>-8.0025173313867093</v>
      </c>
      <c r="AA201" s="21">
        <f t="shared" si="27"/>
        <v>-7.9197888804610734</v>
      </c>
      <c r="AB201" s="21">
        <f t="shared" si="27"/>
        <v>-7.8392996715984307</v>
      </c>
      <c r="AC201" s="21">
        <f t="shared" si="27"/>
        <v>-49.18963597243782</v>
      </c>
      <c r="AD201" s="21">
        <f t="shared" si="27"/>
        <v>-48.787174898454857</v>
      </c>
      <c r="AE201" s="21">
        <f t="shared" si="27"/>
        <v>-48.388613823316632</v>
      </c>
      <c r="AF201" s="21">
        <f t="shared" si="27"/>
        <v>-47.992468512519025</v>
      </c>
      <c r="AG201" s="21">
        <f t="shared" si="27"/>
        <v>-47.597951435015254</v>
      </c>
      <c r="AH201" s="21">
        <f t="shared" si="27"/>
        <v>-47.205152663564789</v>
      </c>
      <c r="AI201" s="21">
        <f t="shared" si="27"/>
        <v>-46.815362622154154</v>
      </c>
      <c r="AJ201" s="21">
        <f t="shared" si="27"/>
        <v>-46.649699158744106</v>
      </c>
      <c r="AK201" s="21">
        <f t="shared" si="27"/>
        <v>-46.483634665491863</v>
      </c>
      <c r="AL201" s="21">
        <f t="shared" si="27"/>
        <v>-46.317255046531983</v>
      </c>
      <c r="AM201" s="21">
        <f t="shared" si="27"/>
        <v>-46.150689836110978</v>
      </c>
      <c r="AN201" s="21">
        <f t="shared" si="27"/>
        <v>-45.942703508697214</v>
      </c>
      <c r="AO201" s="21">
        <f t="shared" si="27"/>
        <v>-45.728820765612717</v>
      </c>
      <c r="AP201" s="21">
        <f t="shared" si="27"/>
        <v>-45.515783891760535</v>
      </c>
      <c r="AQ201" s="21">
        <f t="shared" si="27"/>
        <v>-45.3036245329805</v>
      </c>
      <c r="AR201" s="21">
        <f t="shared" si="27"/>
        <v>-45.092357842538917</v>
      </c>
      <c r="AS201" s="21">
        <f t="shared" si="27"/>
        <v>-44.88198698577223</v>
      </c>
      <c r="AT201" s="21">
        <f t="shared" si="27"/>
        <v>-44.672516986165036</v>
      </c>
      <c r="AU201" s="21">
        <f t="shared" si="27"/>
        <v>-44.463959866466197</v>
      </c>
      <c r="AV201" s="21">
        <f t="shared" si="27"/>
        <v>-44.256323787855465</v>
      </c>
      <c r="AW201" s="21">
        <f t="shared" si="27"/>
        <v>-44.04961373094141</v>
      </c>
      <c r="AX201" s="21">
        <f t="shared" si="27"/>
        <v>-43.271550828243399</v>
      </c>
      <c r="AY201" s="21">
        <f t="shared" si="27"/>
        <v>-42.434999256329064</v>
      </c>
      <c r="AZ201" s="21">
        <f t="shared" si="27"/>
        <v>-41.613802703537942</v>
      </c>
      <c r="BA201" s="21">
        <f t="shared" si="27"/>
        <v>-40.807761167893474</v>
      </c>
      <c r="BB201" s="21">
        <f t="shared" si="27"/>
        <v>-39.315229439631992</v>
      </c>
    </row>
    <row r="202" spans="1:54" outlineLevel="2">
      <c r="A202" s="424"/>
      <c r="B202" s="150" t="s">
        <v>500</v>
      </c>
      <c r="C202" s="19"/>
      <c r="D202" s="135" t="s">
        <v>390</v>
      </c>
      <c r="E202" s="21">
        <f>SUM(E190:E192,E195:E198)</f>
        <v>-18.98571169037065</v>
      </c>
      <c r="F202" s="21">
        <f t="shared" ref="F202:BB202" si="28">SUM(F190:F192,F195:F198)</f>
        <v>-18.76825590094921</v>
      </c>
      <c r="G202" s="21">
        <f t="shared" si="28"/>
        <v>-18.536199666946672</v>
      </c>
      <c r="H202" s="21">
        <f t="shared" si="28"/>
        <v>-18.323691422042987</v>
      </c>
      <c r="I202" s="21">
        <f t="shared" si="28"/>
        <v>-17.407495689522975</v>
      </c>
      <c r="J202" s="21">
        <f t="shared" si="28"/>
        <v>-16.638452707874283</v>
      </c>
      <c r="K202" s="21">
        <f t="shared" si="28"/>
        <v>-16.486362484769042</v>
      </c>
      <c r="L202" s="21">
        <f t="shared" si="28"/>
        <v>-16.338626506543399</v>
      </c>
      <c r="M202" s="21">
        <f t="shared" si="28"/>
        <v>-16.19510159725877</v>
      </c>
      <c r="N202" s="21">
        <f t="shared" si="28"/>
        <v>-16.055648778463599</v>
      </c>
      <c r="O202" s="21">
        <f t="shared" si="28"/>
        <v>-15.916966399855738</v>
      </c>
      <c r="P202" s="21">
        <f t="shared" si="28"/>
        <v>-15.78054807962117</v>
      </c>
      <c r="Q202" s="21">
        <f t="shared" si="28"/>
        <v>-15.648560148461037</v>
      </c>
      <c r="R202" s="21">
        <f t="shared" si="28"/>
        <v>-15.521005366351424</v>
      </c>
      <c r="S202" s="21">
        <f t="shared" si="28"/>
        <v>-15.395304531377162</v>
      </c>
      <c r="T202" s="21">
        <f t="shared" si="28"/>
        <v>-15.273861434715839</v>
      </c>
      <c r="U202" s="21">
        <f t="shared" si="28"/>
        <v>-15.156308381171129</v>
      </c>
      <c r="V202" s="21">
        <f t="shared" si="28"/>
        <v>-15.041935485215635</v>
      </c>
      <c r="W202" s="21">
        <f t="shared" si="28"/>
        <v>-14.930643839912822</v>
      </c>
      <c r="X202" s="21">
        <f t="shared" si="28"/>
        <v>-14.822338180788027</v>
      </c>
      <c r="Y202" s="21">
        <f t="shared" si="28"/>
        <v>-14.716925923342659</v>
      </c>
      <c r="Z202" s="21">
        <f t="shared" si="28"/>
        <v>-14.614319076482513</v>
      </c>
      <c r="AA202" s="21">
        <f t="shared" si="28"/>
        <v>-14.514432916154609</v>
      </c>
      <c r="AB202" s="21">
        <f t="shared" si="28"/>
        <v>-14.417185352215871</v>
      </c>
      <c r="AC202" s="21">
        <f t="shared" si="28"/>
        <v>-111.56919441386405</v>
      </c>
      <c r="AD202" s="21">
        <f t="shared" si="28"/>
        <v>-110.95999827728338</v>
      </c>
      <c r="AE202" s="21">
        <f t="shared" si="28"/>
        <v>-110.34970811375331</v>
      </c>
      <c r="AF202" s="21">
        <f t="shared" si="28"/>
        <v>-109.73419123037253</v>
      </c>
      <c r="AG202" s="21">
        <f t="shared" si="28"/>
        <v>-109.11139578164881</v>
      </c>
      <c r="AH202" s="21">
        <f t="shared" si="28"/>
        <v>-108.48189377169311</v>
      </c>
      <c r="AI202" s="21">
        <f t="shared" si="28"/>
        <v>-107.84985536336572</v>
      </c>
      <c r="AJ202" s="21">
        <f t="shared" si="28"/>
        <v>-107.73056728354308</v>
      </c>
      <c r="AK202" s="21">
        <f t="shared" si="28"/>
        <v>-107.60336268300298</v>
      </c>
      <c r="AL202" s="21">
        <f t="shared" si="28"/>
        <v>-107.46864567825958</v>
      </c>
      <c r="AM202" s="21">
        <f t="shared" si="28"/>
        <v>-107.32694741947176</v>
      </c>
      <c r="AN202" s="21">
        <f t="shared" si="28"/>
        <v>-107.07955349620946</v>
      </c>
      <c r="AO202" s="21">
        <f t="shared" si="28"/>
        <v>-106.811331636679</v>
      </c>
      <c r="AP202" s="21">
        <f t="shared" si="28"/>
        <v>-106.53859601462833</v>
      </c>
      <c r="AQ202" s="21">
        <f t="shared" si="28"/>
        <v>-106.26160215592047</v>
      </c>
      <c r="AR202" s="21">
        <f t="shared" si="28"/>
        <v>-105.9805517982612</v>
      </c>
      <c r="AS202" s="21">
        <f t="shared" si="28"/>
        <v>-105.69560652669475</v>
      </c>
      <c r="AT202" s="21">
        <f t="shared" si="28"/>
        <v>-105.40692942991775</v>
      </c>
      <c r="AU202" s="21">
        <f t="shared" si="28"/>
        <v>-105.11470063824349</v>
      </c>
      <c r="AV202" s="21">
        <f t="shared" si="28"/>
        <v>-104.81908485244864</v>
      </c>
      <c r="AW202" s="21">
        <f t="shared" si="28"/>
        <v>-104.52023349490469</v>
      </c>
      <c r="AX202" s="21">
        <f t="shared" si="28"/>
        <v>-102.84280423456465</v>
      </c>
      <c r="AY202" s="21">
        <f t="shared" si="28"/>
        <v>-101.01474675952866</v>
      </c>
      <c r="AZ202" s="21">
        <f t="shared" si="28"/>
        <v>-99.213683360737988</v>
      </c>
      <c r="BA202" s="21">
        <f t="shared" si="28"/>
        <v>-97.439558334447057</v>
      </c>
      <c r="BB202" s="21">
        <f t="shared" si="28"/>
        <v>-94.988903175215242</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2" t="s">
        <v>501</v>
      </c>
      <c r="B204" s="150" t="s">
        <v>502</v>
      </c>
      <c r="C204" s="19"/>
      <c r="D204" s="135" t="s">
        <v>390</v>
      </c>
      <c r="E204" s="21">
        <f>E200</f>
        <v>-15.12726609103397</v>
      </c>
      <c r="F204" s="21">
        <f>F200+E204</f>
        <v>-30.119370529947545</v>
      </c>
      <c r="G204" s="21">
        <f t="shared" ref="G204:BB206" si="29">G200+F204</f>
        <v>-44.952449338596914</v>
      </c>
      <c r="H204" s="21">
        <f t="shared" si="29"/>
        <v>-59.62841652679063</v>
      </c>
      <c r="I204" s="21">
        <f t="shared" si="29"/>
        <v>-73.490510985503491</v>
      </c>
      <c r="J204" s="21">
        <f t="shared" si="29"/>
        <v>-86.669871646285458</v>
      </c>
      <c r="K204" s="21">
        <f t="shared" si="29"/>
        <v>-99.694283601076705</v>
      </c>
      <c r="L204" s="21">
        <f t="shared" si="29"/>
        <v>-112.58883694809252</v>
      </c>
      <c r="M204" s="21">
        <f t="shared" si="29"/>
        <v>-125.3556930156501</v>
      </c>
      <c r="N204" s="21">
        <f t="shared" si="29"/>
        <v>-137.97569778946075</v>
      </c>
      <c r="O204" s="21">
        <f t="shared" si="29"/>
        <v>-150.47009961233792</v>
      </c>
      <c r="P204" s="21">
        <f t="shared" si="29"/>
        <v>-162.83969016848113</v>
      </c>
      <c r="Q204" s="21">
        <f t="shared" si="29"/>
        <v>-175.0869526682466</v>
      </c>
      <c r="R204" s="21">
        <f t="shared" si="29"/>
        <v>-187.23415105875452</v>
      </c>
      <c r="S204" s="21">
        <f t="shared" si="29"/>
        <v>-199.26349791232701</v>
      </c>
      <c r="T204" s="21">
        <f t="shared" si="29"/>
        <v>-211.1774334289486</v>
      </c>
      <c r="U204" s="21">
        <f t="shared" si="29"/>
        <v>-222.97815116264448</v>
      </c>
      <c r="V204" s="21">
        <f t="shared" si="29"/>
        <v>-234.68572724305463</v>
      </c>
      <c r="W204" s="21">
        <f t="shared" si="29"/>
        <v>-246.28309769638037</v>
      </c>
      <c r="X204" s="21">
        <f t="shared" si="29"/>
        <v>-257.78961772132453</v>
      </c>
      <c r="Y204" s="21">
        <f t="shared" si="29"/>
        <v>-269.1887957468773</v>
      </c>
      <c r="Z204" s="21">
        <f t="shared" si="29"/>
        <v>-280.49929781910839</v>
      </c>
      <c r="AA204" s="21">
        <f t="shared" si="29"/>
        <v>-291.72202303102472</v>
      </c>
      <c r="AB204" s="21">
        <f t="shared" si="29"/>
        <v>-302.85785115868907</v>
      </c>
      <c r="AC204" s="21">
        <f t="shared" si="29"/>
        <v>-383.3186702624368</v>
      </c>
      <c r="AD204" s="21">
        <f t="shared" si="29"/>
        <v>-463.28324887413351</v>
      </c>
      <c r="AE204" s="21">
        <f t="shared" si="29"/>
        <v>-542.76406880152331</v>
      </c>
      <c r="AF204" s="21">
        <f t="shared" si="29"/>
        <v>-621.75388071881321</v>
      </c>
      <c r="AG204" s="21">
        <f t="shared" si="29"/>
        <v>-700.24762200244481</v>
      </c>
      <c r="AH204" s="21">
        <f t="shared" si="29"/>
        <v>-778.24274904827689</v>
      </c>
      <c r="AI204" s="21">
        <f t="shared" si="29"/>
        <v>-855.74000006013455</v>
      </c>
      <c r="AJ204" s="21">
        <f t="shared" si="29"/>
        <v>-933.10841300902416</v>
      </c>
      <c r="AK204" s="21">
        <f t="shared" si="29"/>
        <v>-1010.3427846326738</v>
      </c>
      <c r="AL204" s="21">
        <f t="shared" si="29"/>
        <v>-1087.4389299955094</v>
      </c>
      <c r="AM204" s="21">
        <f t="shared" si="29"/>
        <v>-1164.3931200634809</v>
      </c>
      <c r="AN204" s="21">
        <f t="shared" si="29"/>
        <v>-1241.1313093001272</v>
      </c>
      <c r="AO204" s="21">
        <f t="shared" si="29"/>
        <v>-1317.6397092116308</v>
      </c>
      <c r="AP204" s="21">
        <f t="shared" si="29"/>
        <v>-1393.9161282817381</v>
      </c>
      <c r="AQ204" s="21">
        <f t="shared" si="29"/>
        <v>-1469.9586019170463</v>
      </c>
      <c r="AR204" s="21">
        <f t="shared" si="29"/>
        <v>-1545.7652588264345</v>
      </c>
      <c r="AS204" s="21">
        <f t="shared" si="29"/>
        <v>-1621.334296922822</v>
      </c>
      <c r="AT204" s="21">
        <f t="shared" si="29"/>
        <v>-1696.6640078287967</v>
      </c>
      <c r="AU204" s="21">
        <f t="shared" si="29"/>
        <v>-1771.7527963670057</v>
      </c>
      <c r="AV204" s="21">
        <f t="shared" si="29"/>
        <v>-1846.5991625561419</v>
      </c>
      <c r="AW204" s="21">
        <f t="shared" si="29"/>
        <v>-1921.2016867674661</v>
      </c>
      <c r="AX204" s="21">
        <f t="shared" si="29"/>
        <v>-1994.5808044573339</v>
      </c>
      <c r="AY204" s="21">
        <f t="shared" si="29"/>
        <v>-2066.6309777655906</v>
      </c>
      <c r="AZ204" s="21">
        <f t="shared" si="29"/>
        <v>-2137.372968559499</v>
      </c>
      <c r="BA204" s="21">
        <f t="shared" si="29"/>
        <v>-2206.8274314371138</v>
      </c>
      <c r="BB204" s="21">
        <f t="shared" si="29"/>
        <v>-2274.3124724226527</v>
      </c>
    </row>
    <row r="205" spans="1:54" outlineLevel="2">
      <c r="A205" s="423"/>
      <c r="B205" s="150" t="s">
        <v>503</v>
      </c>
      <c r="C205" s="19"/>
      <c r="D205" s="135" t="s">
        <v>390</v>
      </c>
      <c r="E205" s="21">
        <f>E201</f>
        <v>-11.293131117649999</v>
      </c>
      <c r="F205" s="21">
        <f t="shared" ref="F205:U206" si="30">F201+E205</f>
        <v>-22.49482015824421</v>
      </c>
      <c r="G205" s="21">
        <f t="shared" si="30"/>
        <v>-33.628958296322196</v>
      </c>
      <c r="H205" s="21">
        <f t="shared" si="30"/>
        <v>-44.681860283230307</v>
      </c>
      <c r="I205" s="21">
        <f t="shared" si="30"/>
        <v>-54.997802231507684</v>
      </c>
      <c r="J205" s="21">
        <f t="shared" si="30"/>
        <v>-64.696911123571113</v>
      </c>
      <c r="K205" s="21">
        <f t="shared" si="30"/>
        <v>-74.266537780301505</v>
      </c>
      <c r="L205" s="21">
        <f t="shared" si="30"/>
        <v>-83.710512401834919</v>
      </c>
      <c r="M205" s="21">
        <f t="shared" si="30"/>
        <v>-93.03253194490371</v>
      </c>
      <c r="N205" s="21">
        <f t="shared" si="30"/>
        <v>-102.23616412896011</v>
      </c>
      <c r="O205" s="21">
        <f t="shared" si="30"/>
        <v>-111.32318628589672</v>
      </c>
      <c r="P205" s="21">
        <f t="shared" si="30"/>
        <v>-120.29612276882264</v>
      </c>
      <c r="Q205" s="21">
        <f t="shared" si="30"/>
        <v>-129.15859189490214</v>
      </c>
      <c r="R205" s="21">
        <f t="shared" si="30"/>
        <v>-137.91414999998597</v>
      </c>
      <c r="S205" s="21">
        <f t="shared" si="30"/>
        <v>-146.56538734118553</v>
      </c>
      <c r="T205" s="21">
        <f t="shared" si="30"/>
        <v>-155.11566501051988</v>
      </c>
      <c r="U205" s="21">
        <f t="shared" si="30"/>
        <v>-163.56811334289037</v>
      </c>
      <c r="V205" s="21">
        <f t="shared" si="29"/>
        <v>-171.92546380652465</v>
      </c>
      <c r="W205" s="21">
        <f t="shared" si="29"/>
        <v>-180.19035758690686</v>
      </c>
      <c r="X205" s="21">
        <f t="shared" si="29"/>
        <v>-188.36534906928995</v>
      </c>
      <c r="Y205" s="21">
        <f t="shared" si="29"/>
        <v>-196.45290835208482</v>
      </c>
      <c r="Z205" s="21">
        <f t="shared" si="29"/>
        <v>-204.45542568347153</v>
      </c>
      <c r="AA205" s="21">
        <f t="shared" si="29"/>
        <v>-212.37521456393262</v>
      </c>
      <c r="AB205" s="21">
        <f t="shared" si="29"/>
        <v>-220.21451423553106</v>
      </c>
      <c r="AC205" s="21">
        <f t="shared" si="29"/>
        <v>-269.40415020796888</v>
      </c>
      <c r="AD205" s="21">
        <f t="shared" si="29"/>
        <v>-318.19132510642373</v>
      </c>
      <c r="AE205" s="21">
        <f t="shared" si="29"/>
        <v>-366.57993892974036</v>
      </c>
      <c r="AF205" s="21">
        <f t="shared" si="29"/>
        <v>-414.57240744225942</v>
      </c>
      <c r="AG205" s="21">
        <f t="shared" si="29"/>
        <v>-462.17035887727468</v>
      </c>
      <c r="AH205" s="21">
        <f t="shared" si="29"/>
        <v>-509.37551154083945</v>
      </c>
      <c r="AI205" s="21">
        <f t="shared" si="29"/>
        <v>-556.19087416299362</v>
      </c>
      <c r="AJ205" s="21">
        <f t="shared" si="29"/>
        <v>-602.84057332173768</v>
      </c>
      <c r="AK205" s="21">
        <f t="shared" si="29"/>
        <v>-649.32420798722956</v>
      </c>
      <c r="AL205" s="21">
        <f t="shared" si="29"/>
        <v>-695.64146303376151</v>
      </c>
      <c r="AM205" s="21">
        <f t="shared" si="29"/>
        <v>-741.79215286987244</v>
      </c>
      <c r="AN205" s="21">
        <f t="shared" si="29"/>
        <v>-787.7348563785697</v>
      </c>
      <c r="AO205" s="21">
        <f t="shared" si="29"/>
        <v>-833.46367714418238</v>
      </c>
      <c r="AP205" s="21">
        <f t="shared" si="29"/>
        <v>-878.9794610359429</v>
      </c>
      <c r="AQ205" s="21">
        <f t="shared" si="29"/>
        <v>-924.28308556892341</v>
      </c>
      <c r="AR205" s="21">
        <f t="shared" si="29"/>
        <v>-969.37544341146236</v>
      </c>
      <c r="AS205" s="21">
        <f t="shared" si="29"/>
        <v>-1014.2574303972345</v>
      </c>
      <c r="AT205" s="21">
        <f t="shared" si="29"/>
        <v>-1058.9299473833996</v>
      </c>
      <c r="AU205" s="21">
        <f t="shared" si="29"/>
        <v>-1103.3939072498658</v>
      </c>
      <c r="AV205" s="21">
        <f t="shared" si="29"/>
        <v>-1147.6502310377214</v>
      </c>
      <c r="AW205" s="21">
        <f t="shared" si="29"/>
        <v>-1191.6998447686628</v>
      </c>
      <c r="AX205" s="21">
        <f t="shared" si="29"/>
        <v>-1234.9713955969062</v>
      </c>
      <c r="AY205" s="21">
        <f t="shared" si="29"/>
        <v>-1277.4063948532353</v>
      </c>
      <c r="AZ205" s="21">
        <f t="shared" si="29"/>
        <v>-1319.0201975567732</v>
      </c>
      <c r="BA205" s="21">
        <f t="shared" si="29"/>
        <v>-1359.8279587246666</v>
      </c>
      <c r="BB205" s="21">
        <f t="shared" si="29"/>
        <v>-1399.1431881642986</v>
      </c>
    </row>
    <row r="206" spans="1:54" outlineLevel="2">
      <c r="A206" s="424"/>
      <c r="B206" s="150" t="s">
        <v>504</v>
      </c>
      <c r="C206" s="19"/>
      <c r="D206" s="135" t="s">
        <v>390</v>
      </c>
      <c r="E206" s="21">
        <f>E202</f>
        <v>-18.98571169037065</v>
      </c>
      <c r="F206" s="21">
        <f t="shared" si="30"/>
        <v>-37.753967591319864</v>
      </c>
      <c r="G206" s="21">
        <f t="shared" si="29"/>
        <v>-56.290167258266536</v>
      </c>
      <c r="H206" s="21">
        <f t="shared" si="29"/>
        <v>-74.613858680309519</v>
      </c>
      <c r="I206" s="21">
        <f t="shared" si="29"/>
        <v>-92.021354369832494</v>
      </c>
      <c r="J206" s="21">
        <f t="shared" si="29"/>
        <v>-108.65980707770677</v>
      </c>
      <c r="K206" s="21">
        <f t="shared" si="29"/>
        <v>-125.14616956247582</v>
      </c>
      <c r="L206" s="21">
        <f t="shared" si="29"/>
        <v>-141.48479606901921</v>
      </c>
      <c r="M206" s="21">
        <f t="shared" si="29"/>
        <v>-157.67989766627798</v>
      </c>
      <c r="N206" s="21">
        <f t="shared" si="29"/>
        <v>-173.73554644474157</v>
      </c>
      <c r="O206" s="21">
        <f t="shared" si="29"/>
        <v>-189.65251284459731</v>
      </c>
      <c r="P206" s="21">
        <f t="shared" si="29"/>
        <v>-205.43306092421847</v>
      </c>
      <c r="Q206" s="21">
        <f t="shared" si="29"/>
        <v>-221.0816210726795</v>
      </c>
      <c r="R206" s="21">
        <f t="shared" si="29"/>
        <v>-236.60262643903093</v>
      </c>
      <c r="S206" s="21">
        <f t="shared" si="29"/>
        <v>-251.99793097040808</v>
      </c>
      <c r="T206" s="21">
        <f t="shared" si="29"/>
        <v>-267.2717924051239</v>
      </c>
      <c r="U206" s="21">
        <f t="shared" si="29"/>
        <v>-282.42810078629503</v>
      </c>
      <c r="V206" s="21">
        <f t="shared" si="29"/>
        <v>-297.47003627151065</v>
      </c>
      <c r="W206" s="21">
        <f t="shared" si="29"/>
        <v>-312.40068011142347</v>
      </c>
      <c r="X206" s="21">
        <f t="shared" si="29"/>
        <v>-327.22301829221152</v>
      </c>
      <c r="Y206" s="21">
        <f t="shared" si="29"/>
        <v>-341.93994421555419</v>
      </c>
      <c r="Z206" s="21">
        <f t="shared" si="29"/>
        <v>-356.55426329203669</v>
      </c>
      <c r="AA206" s="21">
        <f t="shared" si="29"/>
        <v>-371.06869620819128</v>
      </c>
      <c r="AB206" s="21">
        <f t="shared" si="29"/>
        <v>-385.48588156040717</v>
      </c>
      <c r="AC206" s="21">
        <f t="shared" si="29"/>
        <v>-497.05507597427123</v>
      </c>
      <c r="AD206" s="21">
        <f t="shared" si="29"/>
        <v>-608.01507425155455</v>
      </c>
      <c r="AE206" s="21">
        <f t="shared" si="29"/>
        <v>-718.36478236530786</v>
      </c>
      <c r="AF206" s="21">
        <f t="shared" si="29"/>
        <v>-828.09897359568038</v>
      </c>
      <c r="AG206" s="21">
        <f t="shared" si="29"/>
        <v>-937.21036937732924</v>
      </c>
      <c r="AH206" s="21">
        <f t="shared" si="29"/>
        <v>-1045.6922631490224</v>
      </c>
      <c r="AI206" s="21">
        <f t="shared" si="29"/>
        <v>-1153.5421185123882</v>
      </c>
      <c r="AJ206" s="21">
        <f t="shared" si="29"/>
        <v>-1261.2726857959312</v>
      </c>
      <c r="AK206" s="21">
        <f t="shared" si="29"/>
        <v>-1368.8760484789343</v>
      </c>
      <c r="AL206" s="21">
        <f t="shared" si="29"/>
        <v>-1476.3446941571938</v>
      </c>
      <c r="AM206" s="21">
        <f t="shared" si="29"/>
        <v>-1583.6716415766655</v>
      </c>
      <c r="AN206" s="21">
        <f t="shared" si="29"/>
        <v>-1690.7511950728749</v>
      </c>
      <c r="AO206" s="21">
        <f t="shared" si="29"/>
        <v>-1797.5625267095538</v>
      </c>
      <c r="AP206" s="21">
        <f t="shared" si="29"/>
        <v>-1904.1011227241822</v>
      </c>
      <c r="AQ206" s="21">
        <f t="shared" si="29"/>
        <v>-2010.3627248801026</v>
      </c>
      <c r="AR206" s="21">
        <f t="shared" si="29"/>
        <v>-2116.343276678364</v>
      </c>
      <c r="AS206" s="21">
        <f t="shared" si="29"/>
        <v>-2222.0388832050585</v>
      </c>
      <c r="AT206" s="21">
        <f t="shared" si="29"/>
        <v>-2327.4458126349764</v>
      </c>
      <c r="AU206" s="21">
        <f t="shared" si="29"/>
        <v>-2432.5605132732198</v>
      </c>
      <c r="AV206" s="21">
        <f t="shared" si="29"/>
        <v>-2537.3795981256685</v>
      </c>
      <c r="AW206" s="21">
        <f t="shared" si="29"/>
        <v>-2641.8998316205734</v>
      </c>
      <c r="AX206" s="21">
        <f t="shared" si="29"/>
        <v>-2744.7426358551379</v>
      </c>
      <c r="AY206" s="21">
        <f t="shared" si="29"/>
        <v>-2845.7573826146668</v>
      </c>
      <c r="AZ206" s="21">
        <f t="shared" si="29"/>
        <v>-2944.9710659754046</v>
      </c>
      <c r="BA206" s="21">
        <f t="shared" si="29"/>
        <v>-3042.4106243098518</v>
      </c>
      <c r="BB206" s="21">
        <f t="shared" si="29"/>
        <v>-3137.3995274850672</v>
      </c>
    </row>
    <row r="207" spans="1:54" outlineLevel="1">
      <c r="B207" s="150"/>
      <c r="C207" s="19"/>
      <c r="D207" s="19"/>
      <c r="E207" s="15"/>
    </row>
    <row r="208" spans="1:54" outlineLevel="1">
      <c r="A208" s="4" t="s">
        <v>566</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7" t="s">
        <v>492</v>
      </c>
      <c r="B210" s="150" t="s">
        <v>567</v>
      </c>
      <c r="C210" s="19"/>
      <c r="D210" s="135" t="s">
        <v>390</v>
      </c>
      <c r="E210" s="21">
        <f>E190-Baseline!E190</f>
        <v>-0.32798446112394147</v>
      </c>
      <c r="F210" s="21">
        <f>F190-Baseline!F190</f>
        <v>-0.50422158102690162</v>
      </c>
      <c r="G210" s="21">
        <f>G190-Baseline!G190</f>
        <v>-0.74027950892819117</v>
      </c>
      <c r="H210" s="21">
        <f>H190-Baseline!H190</f>
        <v>-0.91265032426816861</v>
      </c>
      <c r="I210" s="21">
        <f>I190-Baseline!I190</f>
        <v>-0.48069767517157175</v>
      </c>
      <c r="J210" s="21">
        <f>J190-Baseline!J190</f>
        <v>-0.14156508748087224</v>
      </c>
      <c r="K210" s="21">
        <f>K190-Baseline!K190</f>
        <v>-0.12775449515949203</v>
      </c>
      <c r="L210" s="21">
        <f>L190-Baseline!L190</f>
        <v>-0.11491193606554731</v>
      </c>
      <c r="M210" s="21">
        <f>M190-Baseline!M190</f>
        <v>-0.10298110882905837</v>
      </c>
      <c r="N210" s="21">
        <f>N190-Baseline!N190</f>
        <v>-9.190863689483833E-2</v>
      </c>
      <c r="O210" s="21">
        <f>O190-Baseline!O190</f>
        <v>-8.1643927517936546E-2</v>
      </c>
      <c r="P210" s="21">
        <f>P190-Baseline!P190</f>
        <v>-7.213903720708939E-2</v>
      </c>
      <c r="Q210" s="21">
        <f>Q190-Baseline!Q190</f>
        <v>-6.3348543332665541E-2</v>
      </c>
      <c r="R210" s="21">
        <f>R190-Baseline!R190</f>
        <v>-5.5229421627686764E-2</v>
      </c>
      <c r="S210" s="21">
        <f>S190-Baseline!S190</f>
        <v>-4.774092932209572E-2</v>
      </c>
      <c r="T210" s="21">
        <f>T190-Baseline!T190</f>
        <v>-4.0844493661549498E-2</v>
      </c>
      <c r="U210" s="21">
        <f>U190-Baseline!U190</f>
        <v>-3.4503605572661647E-2</v>
      </c>
      <c r="V210" s="21">
        <f>V190-Baseline!V190</f>
        <v>-2.8683718246815496E-2</v>
      </c>
      <c r="W210" s="21">
        <f>W190-Baseline!W190</f>
        <v>-2.3352150424443937E-2</v>
      </c>
      <c r="X210" s="21">
        <f>X190-Baseline!X190</f>
        <v>-1.8477994171036915E-2</v>
      </c>
      <c r="Y210" s="21">
        <f>Y190-Baseline!Y190</f>
        <v>-1.4032026945109107E-2</v>
      </c>
      <c r="Z210" s="21">
        <f>Z190-Baseline!Z190</f>
        <v>-9.9866277669581494E-3</v>
      </c>
      <c r="AA210" s="21">
        <f>AA190-Baseline!AA190</f>
        <v>-6.3156973052791833E-3</v>
      </c>
      <c r="AB210" s="21">
        <f>AB190-Baseline!AB190</f>
        <v>-2.9945817065925319E-3</v>
      </c>
      <c r="AC210" s="21">
        <f>AC190-Baseline!AC190</f>
        <v>1.3295051170637547E-18</v>
      </c>
      <c r="AD210" s="21">
        <f>AD190-Baseline!AD190</f>
        <v>1.2845460068248839E-18</v>
      </c>
      <c r="AE210" s="21">
        <f>AE190-Baseline!AE190</f>
        <v>1.2411072529709024E-18</v>
      </c>
      <c r="AF210" s="21">
        <f>AF190-Baseline!AF190</f>
        <v>1.1991374424839636E-18</v>
      </c>
      <c r="AG210" s="21">
        <f>AG190-Baseline!AG190</f>
        <v>1.1585869009506894E-18</v>
      </c>
      <c r="AH210" s="21">
        <f>AH190-Baseline!AH190</f>
        <v>1.1194076337687825E-18</v>
      </c>
      <c r="AI210" s="21">
        <f>AI190-Baseline!AI190</f>
        <v>1.0815532693418186E-18</v>
      </c>
      <c r="AJ210" s="21">
        <f>AJ190-Baseline!AJ190</f>
        <v>1.0500517178075908E-18</v>
      </c>
      <c r="AK210" s="21">
        <f>AK190-Baseline!AK190</f>
        <v>1.0194676871918359E-18</v>
      </c>
      <c r="AL210" s="21">
        <f>AL190-Baseline!AL190</f>
        <v>9.8977445358430665E-19</v>
      </c>
      <c r="AM210" s="21">
        <f>AM190-Baseline!AM190</f>
        <v>9.6094607144107428E-19</v>
      </c>
      <c r="AN210" s="21">
        <f>AN190-Baseline!AN190</f>
        <v>9.3295735091366431E-19</v>
      </c>
      <c r="AO210" s="21">
        <f>AO190-Baseline!AO190</f>
        <v>9.0578383583850914E-19</v>
      </c>
      <c r="AP210" s="21">
        <f>AP190-Baseline!AP190</f>
        <v>8.7940178236748451E-19</v>
      </c>
      <c r="AQ210" s="21">
        <f>AQ190-Baseline!AQ190</f>
        <v>8.5378813822085883E-19</v>
      </c>
      <c r="AR210" s="21">
        <f>AR190-Baseline!AR190</f>
        <v>8.2892052254452319E-19</v>
      </c>
      <c r="AS210" s="21">
        <f>AS190-Baseline!AS190</f>
        <v>8.0477720635390593E-19</v>
      </c>
      <c r="AT210" s="21">
        <f>AT190-Baseline!AT190</f>
        <v>7.8133709354748151E-19</v>
      </c>
      <c r="AU210" s="21">
        <f>AU190-Baseline!AU190</f>
        <v>7.5857970247328309E-19</v>
      </c>
      <c r="AV210" s="21">
        <f>AV190-Baseline!AV190</f>
        <v>7.3648514803231362E-19</v>
      </c>
      <c r="AW210" s="21">
        <f>AW190-Baseline!AW190</f>
        <v>7.1503412430321718E-19</v>
      </c>
      <c r="AX210" s="21">
        <f>AX190-Baseline!AX190</f>
        <v>6.9420788767302631E-19</v>
      </c>
      <c r="AY210" s="21">
        <f>AY190-Baseline!AY190</f>
        <v>6.7398824045924879E-19</v>
      </c>
      <c r="AZ210" s="21">
        <f>AZ190-Baseline!AZ190</f>
        <v>6.5435751500897939E-19</v>
      </c>
      <c r="BA210" s="21">
        <f>BA190-Baseline!BA190</f>
        <v>6.3529855826114513E-19</v>
      </c>
      <c r="BB210" s="21">
        <f>BB190-Baseline!BB190</f>
        <v>6.1679471675839324E-19</v>
      </c>
    </row>
    <row r="211" spans="1:54" outlineLevel="2">
      <c r="A211" s="478"/>
      <c r="B211" s="150" t="s">
        <v>493</v>
      </c>
      <c r="C211" s="19"/>
      <c r="D211" s="135" t="s">
        <v>390</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8"/>
      <c r="B212" s="150" t="s">
        <v>565</v>
      </c>
      <c r="C212" s="19"/>
      <c r="D212" s="135" t="s">
        <v>390</v>
      </c>
      <c r="E212" s="21">
        <f>E192-Baseline!E192</f>
        <v>0</v>
      </c>
      <c r="F212" s="21">
        <f>F77*F186-Baseline!F77*Baseline!F186</f>
        <v>1.7040446373538076E-2</v>
      </c>
      <c r="G212" s="21">
        <f>G77*G186-Baseline!G77*Baseline!G186</f>
        <v>3.9910445752647572E-2</v>
      </c>
      <c r="H212" s="21">
        <f>H77*H186-Baseline!H77*Baseline!H186</f>
        <v>5.685680221292011E-2</v>
      </c>
      <c r="I212" s="21">
        <f>I77*I186-Baseline!I77*Baseline!I186</f>
        <v>8.0927590216379963E-2</v>
      </c>
      <c r="J212" s="21">
        <f>J77*J186-Baseline!J77*Baseline!J186</f>
        <v>0.10014628452356811</v>
      </c>
      <c r="K212" s="21">
        <f>K77*K186-Baseline!K77*Baseline!K186</f>
        <v>9.9026258111129195E-2</v>
      </c>
      <c r="L212" s="21">
        <f>L77*L186-Baseline!L77*Baseline!L186</f>
        <v>9.7911979951672112E-2</v>
      </c>
      <c r="M212" s="21">
        <f>M77*M186-Baseline!M77*Baseline!M186</f>
        <v>9.6803711039407769E-2</v>
      </c>
      <c r="N212" s="21">
        <f>N77*N186-Baseline!N77*Baseline!N186</f>
        <v>9.5701697087948734E-2</v>
      </c>
      <c r="O212" s="21">
        <f>O77*O186-Baseline!O77*Baseline!O186</f>
        <v>9.4606169138538143E-2</v>
      </c>
      <c r="P212" s="21">
        <f>P77*P186-Baseline!P77*Baseline!P186</f>
        <v>9.3517344146411552E-2</v>
      </c>
      <c r="Q212" s="21">
        <f>Q77*Q186-Baseline!Q77*Baseline!Q186</f>
        <v>9.2394248770655829E-2</v>
      </c>
      <c r="R212" s="21">
        <f>R77*R186-Baseline!R77*Baseline!R186</f>
        <v>9.1228671013174334E-2</v>
      </c>
      <c r="S212" s="21">
        <f>S77*S186-Baseline!S77*Baseline!S186</f>
        <v>9.0034667413572245E-2</v>
      </c>
      <c r="T212" s="21">
        <f>T77*T186-Baseline!T77*Baseline!T186</f>
        <v>8.8798621318247006E-2</v>
      </c>
      <c r="U212" s="21">
        <f>U77*U186-Baseline!U77*Baseline!U186</f>
        <v>8.7539720654493336E-2</v>
      </c>
      <c r="V212" s="21">
        <f>V77*V186-Baseline!V77*Baseline!V186</f>
        <v>8.6298672150383671E-2</v>
      </c>
      <c r="W212" s="21">
        <f>W77*W186-Baseline!W77*Baseline!W186</f>
        <v>8.5075222490346603E-2</v>
      </c>
      <c r="X212" s="21">
        <f>X77*X186-Baseline!X77*Baseline!X186</f>
        <v>8.3869121958626502E-2</v>
      </c>
      <c r="Y212" s="21">
        <f>Y77*Y186-Baseline!Y77*Baseline!Y186</f>
        <v>8.2680124387939369E-2</v>
      </c>
      <c r="Z212" s="21">
        <f>Z77*Z186-Baseline!Z77*Baseline!Z186</f>
        <v>8.1507987108878965E-2</v>
      </c>
      <c r="AA212" s="21">
        <f>AA77*AA186-Baseline!AA77*Baseline!AA186</f>
        <v>8.0352470900044604E-2</v>
      </c>
      <c r="AB212" s="21">
        <f>AB77*AB186-Baseline!AB77*Baseline!AB186</f>
        <v>7.9213339938882354E-2</v>
      </c>
      <c r="AC212" s="21">
        <f>AC77*AC186-Baseline!AC77*Baseline!AC186</f>
        <v>0.78090361753241311</v>
      </c>
      <c r="AD212" s="21">
        <f>AD77*AD186-Baseline!AD77*Baseline!AD186</f>
        <v>0.76983307173621451</v>
      </c>
      <c r="AE212" s="21">
        <f>AE77*AE186-Baseline!AE77*Baseline!AE186</f>
        <v>0.75891950286100762</v>
      </c>
      <c r="AF212" s="21">
        <f>AF77*AF186-Baseline!AF77*Baseline!AF186</f>
        <v>0.74816068385952139</v>
      </c>
      <c r="AG212" s="21">
        <f>AG77*AG186-Baseline!AG77*Baseline!AG186</f>
        <v>0.73755441931911214</v>
      </c>
      <c r="AH212" s="21">
        <f>AH77*AH186-Baseline!AH77*Baseline!AH186</f>
        <v>0.72709854501110893</v>
      </c>
      <c r="AI212" s="21">
        <f>AI77*AI186-Baseline!AI77*Baseline!AI186</f>
        <v>0.71679092744660178</v>
      </c>
      <c r="AJ212" s="21">
        <f>AJ77*AJ186-Baseline!AJ77*Baseline!AJ186</f>
        <v>0.71005970355232151</v>
      </c>
      <c r="AK212" s="21">
        <f>AK77*AK186-Baseline!AK77*Baseline!AK186</f>
        <v>0.70339171933709377</v>
      </c>
      <c r="AL212" s="21">
        <f>AL77*AL186-Baseline!AL77*Baseline!AL186</f>
        <v>0.6967863798429228</v>
      </c>
      <c r="AM212" s="21">
        <f>AM77*AM186-Baseline!AM77*Baseline!AM186</f>
        <v>0.69024309573313936</v>
      </c>
      <c r="AN212" s="21">
        <f>AN77*AN186-Baseline!AN77*Baseline!AN186</f>
        <v>0.68154329459042096</v>
      </c>
      <c r="AO212" s="21">
        <f>AO77*AO186-Baseline!AO77*Baseline!AO186</f>
        <v>0.67263953425405454</v>
      </c>
      <c r="AP212" s="21">
        <f>AP77*AP186-Baseline!AP77*Baseline!AP186</f>
        <v>0.66389232762729566</v>
      </c>
      <c r="AQ212" s="21">
        <f>AQ77*AQ186-Baseline!AQ77*Baseline!AQ186</f>
        <v>0.65529807986385347</v>
      </c>
      <c r="AR212" s="21">
        <f>AR77*AR186-Baseline!AR77*Baseline!AR186</f>
        <v>0.64685329176179707</v>
      </c>
      <c r="AS212" s="21">
        <f>AS77*AS186-Baseline!AS77*Baseline!AS186</f>
        <v>0.63855455706285724</v>
      </c>
      <c r="AT212" s="21">
        <f>AT77*AT186-Baseline!AT77*Baseline!AT186</f>
        <v>0.63039855982961335</v>
      </c>
      <c r="AU212" s="21">
        <f>AU77*AU186-Baseline!AU77*Baseline!AU186</f>
        <v>0.62238207189822869</v>
      </c>
      <c r="AV212" s="21">
        <f>AV77*AV186-Baseline!AV77*Baseline!AV186</f>
        <v>0.61450195040466493</v>
      </c>
      <c r="AW212" s="21">
        <f>AW77*AW186-Baseline!AW77*Baseline!AW186</f>
        <v>0.60675513538209458</v>
      </c>
      <c r="AX212" s="21">
        <f>AX77*AX186-Baseline!AX77*Baseline!AX186</f>
        <v>0.58882009079140385</v>
      </c>
      <c r="AY212" s="21">
        <f>AY77*AY186-Baseline!AY77*Baseline!AY186</f>
        <v>0.5701154598441871</v>
      </c>
      <c r="AZ212" s="21">
        <f>AZ77*AZ186-Baseline!AZ77*Baseline!AZ186</f>
        <v>0.5519702191244038</v>
      </c>
      <c r="BA212" s="21">
        <f>BA77*BA186-Baseline!BA77*Baseline!BA186</f>
        <v>0.53436793868215027</v>
      </c>
      <c r="BB212" s="21">
        <f>BB77*BB186-Baseline!BB77*Baseline!BB186</f>
        <v>0.51731638815299963</v>
      </c>
    </row>
    <row r="213" spans="1:54" outlineLevel="2">
      <c r="A213" s="478"/>
      <c r="B213" s="150" t="s">
        <v>494</v>
      </c>
      <c r="C213" s="19"/>
      <c r="D213" s="135" t="s">
        <v>390</v>
      </c>
      <c r="E213" s="21">
        <f>E193-Baseline!E193</f>
        <v>0</v>
      </c>
      <c r="F213" s="21">
        <f>F193-Baseline!F193</f>
        <v>0.10341324053026479</v>
      </c>
      <c r="G213" s="21">
        <f>G193-Baseline!G193</f>
        <v>0.24559172159481779</v>
      </c>
      <c r="H213" s="21">
        <f>H193-Baseline!H193</f>
        <v>0.35469813728312882</v>
      </c>
      <c r="I213" s="21">
        <f>I193-Baseline!I193</f>
        <v>0.5134485646943423</v>
      </c>
      <c r="J213" s="21">
        <f>J193-Baseline!J193</f>
        <v>0.64600751809478751</v>
      </c>
      <c r="K213" s="21">
        <f>K193-Baseline!K193</f>
        <v>0.64718766678938611</v>
      </c>
      <c r="L213" s="21">
        <f>L193-Baseline!L193</f>
        <v>0.65029335715746672</v>
      </c>
      <c r="M213" s="21">
        <f>M193-Baseline!M193</f>
        <v>0.65320315518166083</v>
      </c>
      <c r="N213" s="21">
        <f>N193-Baseline!N193</f>
        <v>0.65388994349652307</v>
      </c>
      <c r="O213" s="21">
        <f>O193-Baseline!O193</f>
        <v>0.65644199546026627</v>
      </c>
      <c r="P213" s="21">
        <f>P193-Baseline!P193</f>
        <v>0.65880880591909818</v>
      </c>
      <c r="Q213" s="21">
        <f>Q193-Baseline!Q193</f>
        <v>0.66069951319871389</v>
      </c>
      <c r="R213" s="21">
        <f>R193-Baseline!R193</f>
        <v>0.66397941527463011</v>
      </c>
      <c r="S213" s="21">
        <f>S193-Baseline!S193</f>
        <v>0.66484155382351151</v>
      </c>
      <c r="T213" s="21">
        <f>T193-Baseline!T193</f>
        <v>0.66513542000784831</v>
      </c>
      <c r="U213" s="21">
        <f>U193-Baseline!U193</f>
        <v>0.66499339283188608</v>
      </c>
      <c r="V213" s="21">
        <f>V193-Baseline!V193</f>
        <v>0.66655293384505487</v>
      </c>
      <c r="W213" s="21">
        <f>W193-Baseline!W193</f>
        <v>0.66612940773131069</v>
      </c>
      <c r="X213" s="21">
        <f>X193-Baseline!X193</f>
        <v>0.66736359394746092</v>
      </c>
      <c r="Y213" s="21">
        <f>Y193-Baseline!Y193</f>
        <v>0.66667453273130661</v>
      </c>
      <c r="Z213" s="21">
        <f>Z193-Baseline!Z193</f>
        <v>0.66760044887862424</v>
      </c>
      <c r="AA213" s="21">
        <f>AA193-Baseline!AA193</f>
        <v>0.66836615602852678</v>
      </c>
      <c r="AB213" s="21">
        <f>AB193-Baseline!AB193</f>
        <v>0.6689760109486329</v>
      </c>
      <c r="AC213" s="21">
        <f>AC193-Baseline!AC193</f>
        <v>6.6905553262321646</v>
      </c>
      <c r="AD213" s="21">
        <f>AD193-Baseline!AD193</f>
        <v>6.6908505868212629</v>
      </c>
      <c r="AE213" s="21">
        <f>AE193-Baseline!AE193</f>
        <v>6.6913743994236725</v>
      </c>
      <c r="AF213" s="21">
        <f>AF193-Baseline!AF193</f>
        <v>6.6900211180455003</v>
      </c>
      <c r="AG213" s="21">
        <f>AG193-Baseline!AG193</f>
        <v>6.6870359257227818</v>
      </c>
      <c r="AH213" s="21">
        <f>AH193-Baseline!AH193</f>
        <v>6.682703131850694</v>
      </c>
      <c r="AI213" s="21">
        <f>AI193-Baseline!AI193</f>
        <v>6.6773938825886603</v>
      </c>
      <c r="AJ213" s="21">
        <f>AJ193-Baseline!AJ193</f>
        <v>6.7033086817079806</v>
      </c>
      <c r="AK213" s="21">
        <f>AK193-Baseline!AK193</f>
        <v>6.7280452205524668</v>
      </c>
      <c r="AL213" s="21">
        <f>AL193-Baseline!AL193</f>
        <v>6.7517170186368247</v>
      </c>
      <c r="AM213" s="21">
        <f>AM193-Baseline!AM193</f>
        <v>6.7743769287820967</v>
      </c>
      <c r="AN213" s="21">
        <f>AN193-Baseline!AN193</f>
        <v>6.7739875574360653</v>
      </c>
      <c r="AO213" s="21">
        <f>AO193-Baseline!AO193</f>
        <v>6.7693634191306629</v>
      </c>
      <c r="AP213" s="21">
        <f>AP193-Baseline!AP193</f>
        <v>6.764106293713013</v>
      </c>
      <c r="AQ213" s="21">
        <f>AQ193-Baseline!AQ193</f>
        <v>6.7582500701585033</v>
      </c>
      <c r="AR213" s="21">
        <f>AR193-Baseline!AR193</f>
        <v>6.7518136519109788</v>
      </c>
      <c r="AS213" s="21">
        <f>AS193-Baseline!AS193</f>
        <v>6.7448130534632966</v>
      </c>
      <c r="AT213" s="21">
        <f>AT193-Baseline!AT193</f>
        <v>6.7372667725465547</v>
      </c>
      <c r="AU213" s="21">
        <f>AU193-Baseline!AU193</f>
        <v>6.729195242909924</v>
      </c>
      <c r="AV213" s="21">
        <f>AV193-Baseline!AV193</f>
        <v>6.7206167009329505</v>
      </c>
      <c r="AW213" s="21">
        <f>AW193-Baseline!AW193</f>
        <v>6.7115475402790992</v>
      </c>
      <c r="AX213" s="21">
        <f>AX193-Baseline!AX193</f>
        <v>6.5865800400678438</v>
      </c>
      <c r="AY213" s="21">
        <f>AY193-Baseline!AY193</f>
        <v>6.4484353350937411</v>
      </c>
      <c r="AZ213" s="21">
        <f>AZ193-Baseline!AZ193</f>
        <v>6.3120231269766904</v>
      </c>
      <c r="BA213" s="21">
        <f>BA193-Baseline!BA193</f>
        <v>6.1773626422241605</v>
      </c>
      <c r="BB213" s="21">
        <f>BB193-Baseline!BB193</f>
        <v>6.0447477043587128</v>
      </c>
    </row>
    <row r="214" spans="1:54" outlineLevel="2">
      <c r="A214" s="478"/>
      <c r="B214" s="150" t="s">
        <v>495</v>
      </c>
      <c r="C214" s="19"/>
      <c r="D214" s="135" t="s">
        <v>390</v>
      </c>
      <c r="E214" s="21">
        <f>E194-Baseline!E194</f>
        <v>0</v>
      </c>
      <c r="F214" s="21">
        <f>F194-Baseline!F194</f>
        <v>5.1657929406375924E-2</v>
      </c>
      <c r="G214" s="21">
        <f>G194-Baseline!G194</f>
        <v>0.12283054402251325</v>
      </c>
      <c r="H214" s="21">
        <f>H194-Baseline!H194</f>
        <v>0.17765032100829714</v>
      </c>
      <c r="I214" s="21">
        <f>I194-Baseline!I194</f>
        <v>0.25671068437458056</v>
      </c>
      <c r="J214" s="21">
        <f>J194-Baseline!J194</f>
        <v>0.32251205085000079</v>
      </c>
      <c r="K214" s="21">
        <f>K194-Baseline!K194</f>
        <v>0.32376153001532604</v>
      </c>
      <c r="L214" s="21">
        <f>L194-Baseline!L194</f>
        <v>0.32499335207856594</v>
      </c>
      <c r="M214" s="21">
        <f>M194-Baseline!M194</f>
        <v>0.32620785959445486</v>
      </c>
      <c r="N214" s="21">
        <f>N194-Baseline!N194</f>
        <v>0.32740538845097822</v>
      </c>
      <c r="O214" s="21">
        <f>O194-Baseline!O194</f>
        <v>0.32858626815348835</v>
      </c>
      <c r="P214" s="21">
        <f>P194-Baseline!P194</f>
        <v>0.32975082209210393</v>
      </c>
      <c r="Q214" s="21">
        <f>Q194-Baseline!Q194</f>
        <v>0.33075196321158851</v>
      </c>
      <c r="R214" s="21">
        <f>R194-Baseline!R194</f>
        <v>0.33155273116932271</v>
      </c>
      <c r="S214" s="21">
        <f>S194-Baseline!S194</f>
        <v>0.33212155943011057</v>
      </c>
      <c r="T214" s="21">
        <f>T194-Baseline!T194</f>
        <v>0.33247543970515991</v>
      </c>
      <c r="U214" s="21">
        <f>U194-Baseline!U194</f>
        <v>0.33267835440713522</v>
      </c>
      <c r="V214" s="21">
        <f>V194-Baseline!V194</f>
        <v>0.33288141125329762</v>
      </c>
      <c r="W214" s="21">
        <f>W194-Baseline!W194</f>
        <v>0.33308460958148167</v>
      </c>
      <c r="X214" s="21">
        <f>X194-Baseline!X194</f>
        <v>0.33328794941236239</v>
      </c>
      <c r="Y214" s="21">
        <f>Y194-Baseline!Y194</f>
        <v>0.33349143046533003</v>
      </c>
      <c r="Z214" s="21">
        <f>Z194-Baseline!Z194</f>
        <v>0.33369505246331244</v>
      </c>
      <c r="AA214" s="21">
        <f>AA194-Baseline!AA194</f>
        <v>0.33389881506804242</v>
      </c>
      <c r="AB214" s="21">
        <f>AB194-Baseline!AB194</f>
        <v>0.33410271832162275</v>
      </c>
      <c r="AC214" s="21">
        <f>AC194-Baseline!AC194</f>
        <v>3.3409178409962159</v>
      </c>
      <c r="AD214" s="21">
        <f>AD194-Baseline!AD194</f>
        <v>3.340536305815494</v>
      </c>
      <c r="AE214" s="21">
        <f>AE194-Baseline!AE194</f>
        <v>3.3396688432692017</v>
      </c>
      <c r="AF214" s="21">
        <f>AF194-Baseline!AF194</f>
        <v>3.3381720902506977</v>
      </c>
      <c r="AG214" s="21">
        <f>AG194-Baseline!AG194</f>
        <v>3.335976092133496</v>
      </c>
      <c r="AH214" s="21">
        <f>AH194-Baseline!AH194</f>
        <v>3.3331051823414555</v>
      </c>
      <c r="AI214" s="21">
        <f>AI194-Baseline!AI194</f>
        <v>3.329714954619341</v>
      </c>
      <c r="AJ214" s="21">
        <f>AJ194-Baseline!AJ194</f>
        <v>3.3419001726624877</v>
      </c>
      <c r="AK214" s="21">
        <f>AK194-Baseline!AK194</f>
        <v>3.3535496917945444</v>
      </c>
      <c r="AL214" s="21">
        <f>AL194-Baseline!AL194</f>
        <v>3.3646782923360306</v>
      </c>
      <c r="AM214" s="21">
        <f>AM194-Baseline!AM194</f>
        <v>3.3753056771287255</v>
      </c>
      <c r="AN214" s="21">
        <f>AN194-Baseline!AN194</f>
        <v>3.3744611142378496</v>
      </c>
      <c r="AO214" s="21">
        <f>AO194-Baseline!AO194</f>
        <v>3.3715271280998103</v>
      </c>
      <c r="AP214" s="21">
        <f>AP194-Baseline!AP194</f>
        <v>3.3682963645920552</v>
      </c>
      <c r="AQ214" s="21">
        <f>AQ194-Baseline!AQ194</f>
        <v>3.364781169697217</v>
      </c>
      <c r="AR214" s="21">
        <f>AR194-Baseline!AR194</f>
        <v>3.3609918323061159</v>
      </c>
      <c r="AS214" s="21">
        <f>AS194-Baseline!AS194</f>
        <v>3.356937088012252</v>
      </c>
      <c r="AT214" s="21">
        <f>AT194-Baseline!AT194</f>
        <v>3.3526256540965456</v>
      </c>
      <c r="AU214" s="21">
        <f>AU194-Baseline!AU194</f>
        <v>3.3480668034242349</v>
      </c>
      <c r="AV214" s="21">
        <f>AV194-Baseline!AV194</f>
        <v>3.3432691714975959</v>
      </c>
      <c r="AW214" s="21">
        <f>AW194-Baseline!AW194</f>
        <v>3.3382408375227755</v>
      </c>
      <c r="AX214" s="21">
        <f>AX194-Baseline!AX194</f>
        <v>3.2755878027743606</v>
      </c>
      <c r="AY214" s="21">
        <f>AY194-Baseline!AY194</f>
        <v>3.2064120799364915</v>
      </c>
      <c r="AZ214" s="21">
        <f>AZ194-Baseline!AZ194</f>
        <v>3.1381281314886564</v>
      </c>
      <c r="BA214" s="21">
        <f>BA194-Baseline!BA194</f>
        <v>3.0707441931406692</v>
      </c>
      <c r="BB214" s="21">
        <f>BB194-Baseline!BB194</f>
        <v>3.0044050216511877</v>
      </c>
    </row>
    <row r="215" spans="1:54" outlineLevel="2">
      <c r="A215" s="478"/>
      <c r="B215" s="150" t="s">
        <v>496</v>
      </c>
      <c r="C215" s="19"/>
      <c r="D215" s="135" t="s">
        <v>390</v>
      </c>
      <c r="E215" s="21">
        <f>E195-Baseline!E195</f>
        <v>0</v>
      </c>
      <c r="F215" s="21">
        <f>F195-Baseline!F195</f>
        <v>0.15497378818296959</v>
      </c>
      <c r="G215" s="21">
        <f>G195-Baseline!G195</f>
        <v>0.36849163206754199</v>
      </c>
      <c r="H215" s="21">
        <f>H195-Baseline!H195</f>
        <v>0.5329509630248932</v>
      </c>
      <c r="I215" s="21">
        <f>I195-Baseline!I195</f>
        <v>0.77013205312374389</v>
      </c>
      <c r="J215" s="21">
        <f>J195-Baseline!J195</f>
        <v>0.9675361523374999</v>
      </c>
      <c r="K215" s="21">
        <f>K195-Baseline!K195</f>
        <v>0.971284590045979</v>
      </c>
      <c r="L215" s="21">
        <f>L195-Baseline!L195</f>
        <v>0.97498005623569561</v>
      </c>
      <c r="M215" s="21">
        <f>M195-Baseline!M195</f>
        <v>0.97862357857795423</v>
      </c>
      <c r="N215" s="21">
        <f>N195-Baseline!N195</f>
        <v>0.98221616514985932</v>
      </c>
      <c r="O215" s="21">
        <f>O195-Baseline!O195</f>
        <v>0.9857588044604686</v>
      </c>
      <c r="P215" s="21">
        <f>P195-Baseline!P195</f>
        <v>0.98925246647474729</v>
      </c>
      <c r="Q215" s="21">
        <f>Q195-Baseline!Q195</f>
        <v>0.99225588963476419</v>
      </c>
      <c r="R215" s="21">
        <f>R195-Baseline!R195</f>
        <v>0.99465819350796636</v>
      </c>
      <c r="S215" s="21">
        <f>S195-Baseline!S195</f>
        <v>0.99636467809928675</v>
      </c>
      <c r="T215" s="21">
        <f>T195-Baseline!T195</f>
        <v>0.99742631892705802</v>
      </c>
      <c r="U215" s="21">
        <f>U195-Baseline!U195</f>
        <v>0.99803506340715842</v>
      </c>
      <c r="V215" s="21">
        <f>V195-Baseline!V195</f>
        <v>0.99864423357677445</v>
      </c>
      <c r="W215" s="21">
        <f>W195-Baseline!W195</f>
        <v>0.99925382874444502</v>
      </c>
      <c r="X215" s="21">
        <f>X195-Baseline!X195</f>
        <v>0.99986384823708541</v>
      </c>
      <c r="Y215" s="21">
        <f>Y195-Baseline!Y195</f>
        <v>1.0004742913959905</v>
      </c>
      <c r="Z215" s="21">
        <f>Z195-Baseline!Z195</f>
        <v>1.0010851572169859</v>
      </c>
      <c r="AA215" s="21">
        <f>AA195-Baseline!AA195</f>
        <v>1.0016964453746269</v>
      </c>
      <c r="AB215" s="21">
        <f>AB195-Baseline!AB195</f>
        <v>1.0023081549648687</v>
      </c>
      <c r="AC215" s="21">
        <f>AC195-Baseline!AC195</f>
        <v>10.022753523083352</v>
      </c>
      <c r="AD215" s="21">
        <f>AD195-Baseline!AD195</f>
        <v>10.021608917646503</v>
      </c>
      <c r="AE215" s="21">
        <f>AE195-Baseline!AE195</f>
        <v>10.01900653013287</v>
      </c>
      <c r="AF215" s="21">
        <f>AF195-Baseline!AF195</f>
        <v>10.014516271228516</v>
      </c>
      <c r="AG215" s="21">
        <f>AG195-Baseline!AG195</f>
        <v>10.007928276743684</v>
      </c>
      <c r="AH215" s="21">
        <f>AH195-Baseline!AH195</f>
        <v>9.9993155474466704</v>
      </c>
      <c r="AI215" s="21">
        <f>AI195-Baseline!AI195</f>
        <v>9.9891448643383143</v>
      </c>
      <c r="AJ215" s="21">
        <f>AJ195-Baseline!AJ195</f>
        <v>10.025700518510632</v>
      </c>
      <c r="AK215" s="21">
        <f>AK195-Baseline!AK195</f>
        <v>10.060649075937164</v>
      </c>
      <c r="AL215" s="21">
        <f>AL195-Baseline!AL195</f>
        <v>10.094034877589394</v>
      </c>
      <c r="AM215" s="21">
        <f>AM195-Baseline!AM195</f>
        <v>10.125917032011884</v>
      </c>
      <c r="AN215" s="21">
        <f>AN195-Baseline!AN195</f>
        <v>10.123383343373661</v>
      </c>
      <c r="AO215" s="21">
        <f>AO195-Baseline!AO195</f>
        <v>10.114581384990274</v>
      </c>
      <c r="AP215" s="21">
        <f>AP195-Baseline!AP195</f>
        <v>10.104889094497281</v>
      </c>
      <c r="AQ215" s="21">
        <f>AQ195-Baseline!AQ195</f>
        <v>10.094343509843469</v>
      </c>
      <c r="AR215" s="21">
        <f>AR195-Baseline!AR195</f>
        <v>10.082975497700403</v>
      </c>
      <c r="AS215" s="21">
        <f>AS195-Baseline!AS195</f>
        <v>10.070811264847237</v>
      </c>
      <c r="AT215" s="21">
        <f>AT195-Baseline!AT195</f>
        <v>10.057876963127768</v>
      </c>
      <c r="AU215" s="21">
        <f>AU195-Baseline!AU195</f>
        <v>10.044200411137936</v>
      </c>
      <c r="AV215" s="21">
        <f>AV195-Baseline!AV195</f>
        <v>10.029807515384434</v>
      </c>
      <c r="AW215" s="21">
        <f>AW195-Baseline!AW195</f>
        <v>10.014722513485523</v>
      </c>
      <c r="AX215" s="21">
        <f>AX195-Baseline!AX195</f>
        <v>9.8267634092488123</v>
      </c>
      <c r="AY215" s="21">
        <f>AY195-Baseline!AY195</f>
        <v>9.6192362407403635</v>
      </c>
      <c r="AZ215" s="21">
        <f>AZ195-Baseline!AZ195</f>
        <v>9.4143843954006883</v>
      </c>
      <c r="BA215" s="21">
        <f>BA195-Baseline!BA195</f>
        <v>9.212232580359327</v>
      </c>
      <c r="BB215" s="21">
        <f>BB195-Baseline!BB195</f>
        <v>9.0132150658923393</v>
      </c>
    </row>
    <row r="216" spans="1:54" outlineLevel="2">
      <c r="A216" s="478"/>
      <c r="B216" s="150" t="s">
        <v>289</v>
      </c>
      <c r="C216" s="19"/>
      <c r="D216" s="135" t="s">
        <v>390</v>
      </c>
      <c r="E216" s="21">
        <f>E196-Baseline!E196</f>
        <v>0</v>
      </c>
      <c r="F216" s="21">
        <f>F196-Baseline!F196</f>
        <v>1.248285750287037E-2</v>
      </c>
      <c r="G216" s="21">
        <f>G196-Baseline!G196</f>
        <v>2.7376217286558591E-2</v>
      </c>
      <c r="H216" s="21">
        <f>H196-Baseline!H196</f>
        <v>3.7684746368323419E-2</v>
      </c>
      <c r="I216" s="21">
        <f>I196-Baseline!I196</f>
        <v>5.2630378864874539E-2</v>
      </c>
      <c r="J216" s="21">
        <f>J196-Baseline!J196</f>
        <v>6.7828164266140245E-2</v>
      </c>
      <c r="K216" s="21">
        <f>K196-Baseline!K196</f>
        <v>6.8323765575509565E-2</v>
      </c>
      <c r="L216" s="21">
        <f>L196-Baseline!L196</f>
        <v>6.8819908355151949E-2</v>
      </c>
      <c r="M216" s="21">
        <f>M196-Baseline!M196</f>
        <v>6.9316625903840912E-2</v>
      </c>
      <c r="N216" s="21">
        <f>N196-Baseline!N196</f>
        <v>6.9813951245110806E-2</v>
      </c>
      <c r="O216" s="21">
        <f>O196-Baseline!O196</f>
        <v>7.0311917132466872E-2</v>
      </c>
      <c r="P216" s="21">
        <f>P196-Baseline!P196</f>
        <v>7.0810556054512919E-2</v>
      </c>
      <c r="Q216" s="21">
        <f>Q196-Baseline!Q196</f>
        <v>7.1273167663973513E-2</v>
      </c>
      <c r="R216" s="21">
        <f>R196-Baseline!R196</f>
        <v>7.1698529614462325E-2</v>
      </c>
      <c r="S216" s="21">
        <f>S196-Baseline!S196</f>
        <v>7.2096771785254532E-2</v>
      </c>
      <c r="T216" s="21">
        <f>T196-Baseline!T196</f>
        <v>7.2456433852704061E-2</v>
      </c>
      <c r="U216" s="21">
        <f>U196-Baseline!U196</f>
        <v>7.2788961823247567E-2</v>
      </c>
      <c r="V216" s="21">
        <f>V196-Baseline!V196</f>
        <v>7.3123944094485305E-2</v>
      </c>
      <c r="W216" s="21">
        <f>W196-Baseline!W196</f>
        <v>7.3461383086481424E-2</v>
      </c>
      <c r="X216" s="21">
        <f>X196-Baseline!X196</f>
        <v>7.3801281386692397E-2</v>
      </c>
      <c r="Y216" s="21">
        <f>Y196-Baseline!Y196</f>
        <v>7.4143641748563471E-2</v>
      </c>
      <c r="Z216" s="21">
        <f>Z196-Baseline!Z196</f>
        <v>7.4488467090136457E-2</v>
      </c>
      <c r="AA216" s="21">
        <f>AA196-Baseline!AA196</f>
        <v>7.4835760492707459E-2</v>
      </c>
      <c r="AB216" s="21">
        <f>AB196-Baseline!AB196</f>
        <v>7.5185525199492842E-2</v>
      </c>
      <c r="AC216" s="21">
        <f>AC196-Baseline!AC196</f>
        <v>0.12134426555233491</v>
      </c>
      <c r="AD216" s="21">
        <f>AD196-Baseline!AD196</f>
        <v>0.12156226319528418</v>
      </c>
      <c r="AE216" s="21">
        <f>AE196-Baseline!AE196</f>
        <v>0.12178759992578492</v>
      </c>
      <c r="AF216" s="21">
        <f>AF196-Baseline!AF196</f>
        <v>0.12202022273663116</v>
      </c>
      <c r="AG216" s="21">
        <f>AG196-Baseline!AG196</f>
        <v>0.12226007969513919</v>
      </c>
      <c r="AH216" s="21">
        <f>AH196-Baseline!AH196</f>
        <v>0.12250711992880325</v>
      </c>
      <c r="AI216" s="21">
        <f>AI196-Baseline!AI196</f>
        <v>0.1227612936111615</v>
      </c>
      <c r="AJ216" s="21">
        <f>AJ196-Baseline!AJ196</f>
        <v>0.12328247756560584</v>
      </c>
      <c r="AK216" s="21">
        <f>AK196-Baseline!AK196</f>
        <v>0.1238123824984132</v>
      </c>
      <c r="AL216" s="21">
        <f>AL196-Baseline!AL196</f>
        <v>0.12435101079743571</v>
      </c>
      <c r="AM216" s="21">
        <f>AM196-Baseline!AM196</f>
        <v>0.12489836565440515</v>
      </c>
      <c r="AN216" s="21">
        <f>AN196-Baseline!AN196</f>
        <v>0.12522066197916382</v>
      </c>
      <c r="AO216" s="21">
        <f>AO196-Baseline!AO196</f>
        <v>0.12551539166306647</v>
      </c>
      <c r="AP216" s="21">
        <f>AP196-Baseline!AP196</f>
        <v>0.12582027779776594</v>
      </c>
      <c r="AQ216" s="21">
        <f>AQ196-Baseline!AQ196</f>
        <v>0.12613529392754197</v>
      </c>
      <c r="AR216" s="21">
        <f>AR196-Baseline!AR196</f>
        <v>0.12646041468846958</v>
      </c>
      <c r="AS216" s="21">
        <f>AS196-Baseline!AS196</f>
        <v>0.12679561580012799</v>
      </c>
      <c r="AT216" s="21">
        <f>AT196-Baseline!AT196</f>
        <v>0.12714087405746355</v>
      </c>
      <c r="AU216" s="21">
        <f>AU196-Baseline!AU196</f>
        <v>0.12749616732278746</v>
      </c>
      <c r="AV216" s="21">
        <f>AV196-Baseline!AV196</f>
        <v>0.12786147451793006</v>
      </c>
      <c r="AW216" s="21">
        <f>AW196-Baseline!AW196</f>
        <v>0.12823677561652347</v>
      </c>
      <c r="AX216" s="21">
        <f>AX196-Baseline!AX196</f>
        <v>0.12726287325126129</v>
      </c>
      <c r="AY216" s="21">
        <f>AY196-Baseline!AY196</f>
        <v>0.12613277128282041</v>
      </c>
      <c r="AZ216" s="21">
        <f>AZ196-Baseline!AZ196</f>
        <v>0.12502059994435877</v>
      </c>
      <c r="BA216" s="21">
        <f>BA196-Baseline!BA196</f>
        <v>0.12392615799223106</v>
      </c>
      <c r="BB216" s="21">
        <f>BB196-Baseline!BB196</f>
        <v>0.12284129688146961</v>
      </c>
    </row>
    <row r="217" spans="1:54" outlineLevel="2">
      <c r="A217" s="478"/>
      <c r="B217" s="150" t="s">
        <v>292</v>
      </c>
      <c r="C217" s="19"/>
      <c r="D217" s="135"/>
      <c r="E217" s="21">
        <f>E197-Baseline!E197</f>
        <v>0</v>
      </c>
      <c r="F217" s="21">
        <f>F197-Baseline!F197</f>
        <v>5.2304806937772064E-2</v>
      </c>
      <c r="G217" s="21">
        <f>G197-Baseline!G197</f>
        <v>0.11608701785890219</v>
      </c>
      <c r="H217" s="21">
        <f>H197-Baseline!H197</f>
        <v>0.15994309612139723</v>
      </c>
      <c r="I217" s="21">
        <f>I197-Baseline!I197</f>
        <v>0.22232574515002845</v>
      </c>
      <c r="J217" s="21">
        <f>J197-Baseline!J197</f>
        <v>0.27830512204259206</v>
      </c>
      <c r="K217" s="21">
        <f>K197-Baseline!K197</f>
        <v>0.27481212129546639</v>
      </c>
      <c r="L217" s="21">
        <f>L197-Baseline!L197</f>
        <v>0.27135335357545376</v>
      </c>
      <c r="M217" s="21">
        <f>M197-Baseline!M197</f>
        <v>0.26792885029784985</v>
      </c>
      <c r="N217" s="21">
        <f>N197-Baseline!N197</f>
        <v>0.26453862496154867</v>
      </c>
      <c r="O217" s="21">
        <f>O197-Baseline!O197</f>
        <v>0.26118267399379036</v>
      </c>
      <c r="P217" s="21">
        <f>P197-Baseline!P197</f>
        <v>0.25786097756298787</v>
      </c>
      <c r="Q217" s="21">
        <f>Q197-Baseline!Q197</f>
        <v>0.25447222679936754</v>
      </c>
      <c r="R217" s="21">
        <f>R197-Baseline!R197</f>
        <v>0.25101365902046391</v>
      </c>
      <c r="S217" s="21">
        <f>S197-Baseline!S197</f>
        <v>0.2475182743988027</v>
      </c>
      <c r="T217" s="21">
        <f>T197-Baseline!T197</f>
        <v>0.24395849834145844</v>
      </c>
      <c r="U217" s="21">
        <f>U197-Baseline!U197</f>
        <v>0.24037156454029063</v>
      </c>
      <c r="V217" s="21">
        <f>V197-Baseline!V197</f>
        <v>0.23683983489978999</v>
      </c>
      <c r="W217" s="21">
        <f>W197-Baseline!W197</f>
        <v>0.23336237943900029</v>
      </c>
      <c r="X217" s="21">
        <f>X197-Baseline!X197</f>
        <v>0.22993828634669278</v>
      </c>
      <c r="Y217" s="21">
        <f>Y197-Baseline!Y197</f>
        <v>0.22656666155515603</v>
      </c>
      <c r="Z217" s="21">
        <f>Z197-Baseline!Z197</f>
        <v>0.22324662832573594</v>
      </c>
      <c r="AA217" s="21">
        <f>AA197-Baseline!AA197</f>
        <v>0.21997732684573279</v>
      </c>
      <c r="AB217" s="21">
        <f>AB197-Baseline!AB197</f>
        <v>0.21675791383636511</v>
      </c>
      <c r="AC217" s="21">
        <f>AC197-Baseline!AC197</f>
        <v>1.0408497397615815</v>
      </c>
      <c r="AD217" s="21">
        <f>AD197-Baseline!AD197</f>
        <v>1.0253616605606783</v>
      </c>
      <c r="AE217" s="21">
        <f>AE197-Baseline!AE197</f>
        <v>1.0101179602763644</v>
      </c>
      <c r="AF217" s="21">
        <f>AF197-Baseline!AF197</f>
        <v>0.99511433480923195</v>
      </c>
      <c r="AG217" s="21">
        <f>AG197-Baseline!AG197</f>
        <v>0.98034656947982768</v>
      </c>
      <c r="AH217" s="21">
        <f>AH197-Baseline!AH197</f>
        <v>0.96581053680042572</v>
      </c>
      <c r="AI217" s="21">
        <f>AI197-Baseline!AI197</f>
        <v>0.9515014822604595</v>
      </c>
      <c r="AJ217" s="21">
        <f>AJ197-Baseline!AJ197</f>
        <v>0.94196605800195243</v>
      </c>
      <c r="AK217" s="21">
        <f>AK197-Baseline!AK197</f>
        <v>0.93253769332511105</v>
      </c>
      <c r="AL217" s="21">
        <f>AL197-Baseline!AL197</f>
        <v>0.92321487238421263</v>
      </c>
      <c r="AM217" s="21">
        <f>AM197-Baseline!AM197</f>
        <v>0.91399610843986245</v>
      </c>
      <c r="AN217" s="21">
        <f>AN197-Baseline!AN197</f>
        <v>0.9023389538983837</v>
      </c>
      <c r="AO217" s="21">
        <f>AO197-Baseline!AO197</f>
        <v>0.8904795449622247</v>
      </c>
      <c r="AP217" s="21">
        <f>AP197-Baseline!AP197</f>
        <v>0.878830147827939</v>
      </c>
      <c r="AQ217" s="21">
        <f>AQ197-Baseline!AQ197</f>
        <v>0.86738591696166001</v>
      </c>
      <c r="AR217" s="21">
        <f>AR197-Baseline!AR197</f>
        <v>0.85614213602547728</v>
      </c>
      <c r="AS217" s="21">
        <f>AS197-Baseline!AS197</f>
        <v>0.8450942142265232</v>
      </c>
      <c r="AT217" s="21">
        <f>AT197-Baseline!AT197</f>
        <v>0.83423768277133181</v>
      </c>
      <c r="AU217" s="21">
        <f>AU197-Baseline!AU197</f>
        <v>0.8235681914224191</v>
      </c>
      <c r="AV217" s="21">
        <f>AV197-Baseline!AV197</f>
        <v>0.81308150515414379</v>
      </c>
      <c r="AW217" s="21">
        <f>AW197-Baseline!AW197</f>
        <v>0.80277350090493105</v>
      </c>
      <c r="AX217" s="21">
        <f>AX197-Baseline!AX197</f>
        <v>0.78073341529544926</v>
      </c>
      <c r="AY217" s="21">
        <f>AY197-Baseline!AY197</f>
        <v>0.75782901194780905</v>
      </c>
      <c r="AZ217" s="21">
        <f>AZ197-Baseline!AZ197</f>
        <v>0.73559327249175865</v>
      </c>
      <c r="BA217" s="21">
        <f>BA197-Baseline!BA197</f>
        <v>0.71400670677103673</v>
      </c>
      <c r="BB217" s="21">
        <f>BB197-Baseline!BB197</f>
        <v>1.3930235698312696</v>
      </c>
    </row>
    <row r="218" spans="1:54" outlineLevel="2">
      <c r="A218" s="479"/>
      <c r="B218" s="150" t="s">
        <v>477</v>
      </c>
      <c r="C218" s="19"/>
      <c r="D218" s="135" t="s">
        <v>390</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7" t="s">
        <v>497</v>
      </c>
      <c r="B220" s="150" t="s">
        <v>498</v>
      </c>
      <c r="C220" s="19"/>
      <c r="D220" s="135" t="s">
        <v>390</v>
      </c>
      <c r="E220" s="21">
        <f>E200-Baseline!E200</f>
        <v>-0.32798446112393975</v>
      </c>
      <c r="F220" s="21">
        <f>F200-Baseline!F200</f>
        <v>-0.31898022968245776</v>
      </c>
      <c r="G220" s="21">
        <f>G200-Baseline!G200</f>
        <v>-0.31131410643526536</v>
      </c>
      <c r="H220" s="21">
        <f>H200-Baseline!H200</f>
        <v>-0.30346754228239803</v>
      </c>
      <c r="I220" s="21">
        <f>I200-Baseline!I200</f>
        <v>0.38863460375405268</v>
      </c>
      <c r="J220" s="21">
        <f>J200-Baseline!J200</f>
        <v>0.95072200144621455</v>
      </c>
      <c r="K220" s="21">
        <f>K200-Baseline!K200</f>
        <v>0.96159531661200148</v>
      </c>
      <c r="L220" s="21">
        <f>L200-Baseline!L200</f>
        <v>0.97346666297419659</v>
      </c>
      <c r="M220" s="21">
        <f>M200-Baseline!M200</f>
        <v>0.9842712335937005</v>
      </c>
      <c r="N220" s="21">
        <f>N200-Baseline!N200</f>
        <v>0.99203557989629232</v>
      </c>
      <c r="O220" s="21">
        <f>O200-Baseline!O200</f>
        <v>1.0008988282071272</v>
      </c>
      <c r="P220" s="21">
        <f>P200-Baseline!P200</f>
        <v>1.0088586464759182</v>
      </c>
      <c r="Q220" s="21">
        <f>Q200-Baseline!Q200</f>
        <v>1.0154906131000452</v>
      </c>
      <c r="R220" s="21">
        <f>R200-Baseline!R200</f>
        <v>1.0226908532950443</v>
      </c>
      <c r="S220" s="21">
        <f>S200-Baseline!S200</f>
        <v>1.0267503380990437</v>
      </c>
      <c r="T220" s="21">
        <f>T200-Baseline!T200</f>
        <v>1.0295044798587085</v>
      </c>
      <c r="U220" s="21">
        <f>U200-Baseline!U200</f>
        <v>1.0311900342772553</v>
      </c>
      <c r="V220" s="21">
        <f>V200-Baseline!V200</f>
        <v>1.0341316667428995</v>
      </c>
      <c r="W220" s="21">
        <f>W200-Baseline!W200</f>
        <v>1.0346762423226945</v>
      </c>
      <c r="X220" s="21">
        <f>X200-Baseline!X200</f>
        <v>1.0364942894684344</v>
      </c>
      <c r="Y220" s="21">
        <f>Y200-Baseline!Y200</f>
        <v>1.0360329334778537</v>
      </c>
      <c r="Z220" s="21">
        <f>Z200-Baseline!Z200</f>
        <v>1.0368569036364175</v>
      </c>
      <c r="AA220" s="21">
        <f>AA200-Baseline!AA200</f>
        <v>1.0372160169617324</v>
      </c>
      <c r="AB220" s="21">
        <f>AB200-Baseline!AB200</f>
        <v>1.0371382082167813</v>
      </c>
      <c r="AC220" s="21">
        <f>AC200-Baseline!AC200</f>
        <v>8.6336529490784955</v>
      </c>
      <c r="AD220" s="21">
        <f>AD200-Baseline!AD200</f>
        <v>8.6076075823134488</v>
      </c>
      <c r="AE220" s="21">
        <f>AE200-Baseline!AE200</f>
        <v>8.582199462486841</v>
      </c>
      <c r="AF220" s="21">
        <f>AF200-Baseline!AF200</f>
        <v>8.5553163594508987</v>
      </c>
      <c r="AG220" s="21">
        <f>AG200-Baseline!AG200</f>
        <v>8.5271969942168511</v>
      </c>
      <c r="AH220" s="21">
        <f>AH200-Baseline!AH200</f>
        <v>8.4981193335910348</v>
      </c>
      <c r="AI220" s="21">
        <f>AI200-Baseline!AI200</f>
        <v>8.4684475859069011</v>
      </c>
      <c r="AJ220" s="21">
        <f>AJ200-Baseline!AJ200</f>
        <v>8.4786169208278466</v>
      </c>
      <c r="AK220" s="21">
        <f>AK200-Baseline!AK200</f>
        <v>8.4877870157130673</v>
      </c>
      <c r="AL220" s="21">
        <f>AL200-Baseline!AL200</f>
        <v>8.4960692816613914</v>
      </c>
      <c r="AM220" s="21">
        <f>AM200-Baseline!AM200</f>
        <v>8.5035144986094906</v>
      </c>
      <c r="AN220" s="21">
        <f>AN200-Baseline!AN200</f>
        <v>8.4830904679040486</v>
      </c>
      <c r="AO220" s="21">
        <f>AO200-Baseline!AO200</f>
        <v>8.4579978900100201</v>
      </c>
      <c r="AP220" s="21">
        <f>AP200-Baseline!AP200</f>
        <v>8.4326490469660058</v>
      </c>
      <c r="AQ220" s="21">
        <f>AQ200-Baseline!AQ200</f>
        <v>8.4070693609115779</v>
      </c>
      <c r="AR220" s="21">
        <f>AR200-Baseline!AR200</f>
        <v>8.3812694943867285</v>
      </c>
      <c r="AS220" s="21">
        <f>AS200-Baseline!AS200</f>
        <v>8.3552574405528048</v>
      </c>
      <c r="AT220" s="21">
        <f>AT200-Baseline!AT200</f>
        <v>8.3290438892049679</v>
      </c>
      <c r="AU220" s="21">
        <f>AU200-Baseline!AU200</f>
        <v>8.3026416735533672</v>
      </c>
      <c r="AV220" s="21">
        <f>AV200-Baseline!AV200</f>
        <v>8.2760616310096822</v>
      </c>
      <c r="AW220" s="21">
        <f>AW200-Baseline!AW200</f>
        <v>8.2493129521826489</v>
      </c>
      <c r="AX220" s="21">
        <f>AX200-Baseline!AX200</f>
        <v>8.0833964194059575</v>
      </c>
      <c r="AY220" s="21">
        <f>AY200-Baseline!AY200</f>
        <v>7.9025125781685546</v>
      </c>
      <c r="AZ220" s="21">
        <f>AZ200-Baseline!AZ200</f>
        <v>7.7246072185372157</v>
      </c>
      <c r="BA220" s="21">
        <f>BA200-Baseline!BA200</f>
        <v>7.5496634456695801</v>
      </c>
      <c r="BB220" s="21">
        <f>BB200-Baseline!BB200</f>
        <v>8.0779289592244652</v>
      </c>
    </row>
    <row r="221" spans="1:54" outlineLevel="2">
      <c r="A221" s="478"/>
      <c r="B221" s="150" t="s">
        <v>499</v>
      </c>
      <c r="C221" s="19"/>
      <c r="D221" s="135" t="s">
        <v>390</v>
      </c>
      <c r="E221" s="21">
        <f>E201-Baseline!E201</f>
        <v>-0.32798446112393975</v>
      </c>
      <c r="F221" s="21">
        <f>F201-Baseline!F201</f>
        <v>-0.3707355408063453</v>
      </c>
      <c r="G221" s="21">
        <f>G201-Baseline!G201</f>
        <v>-0.43407528400756945</v>
      </c>
      <c r="H221" s="21">
        <f>H201-Baseline!H201</f>
        <v>-0.4805153585572306</v>
      </c>
      <c r="I221" s="21">
        <f>I201-Baseline!I201</f>
        <v>0.13189672343429315</v>
      </c>
      <c r="J221" s="21">
        <f>J201-Baseline!J201</f>
        <v>0.62722653420142827</v>
      </c>
      <c r="K221" s="21">
        <f>K201-Baseline!K201</f>
        <v>0.63816917983793964</v>
      </c>
      <c r="L221" s="21">
        <f>L201-Baseline!L201</f>
        <v>0.64816665789529893</v>
      </c>
      <c r="M221" s="21">
        <f>M201-Baseline!M201</f>
        <v>0.65727593800649586</v>
      </c>
      <c r="N221" s="21">
        <f>N201-Baseline!N201</f>
        <v>0.66555102485074791</v>
      </c>
      <c r="O221" s="21">
        <f>O201-Baseline!O201</f>
        <v>0.67304310090034747</v>
      </c>
      <c r="P221" s="21">
        <f>P201-Baseline!P201</f>
        <v>0.67980066264892614</v>
      </c>
      <c r="Q221" s="21">
        <f>Q201-Baseline!Q201</f>
        <v>0.68554306311292024</v>
      </c>
      <c r="R221" s="21">
        <f>R201-Baseline!R201</f>
        <v>0.6902641691897351</v>
      </c>
      <c r="S221" s="21">
        <f>S201-Baseline!S201</f>
        <v>0.6940303437056432</v>
      </c>
      <c r="T221" s="21">
        <f>T201-Baseline!T201</f>
        <v>0.69684449955602012</v>
      </c>
      <c r="U221" s="21">
        <f>U201-Baseline!U201</f>
        <v>0.69887499585250445</v>
      </c>
      <c r="V221" s="21">
        <f>V201-Baseline!V201</f>
        <v>0.70046014415114222</v>
      </c>
      <c r="W221" s="21">
        <f>W201-Baseline!W201</f>
        <v>0.70163144417286638</v>
      </c>
      <c r="X221" s="21">
        <f>X201-Baseline!X201</f>
        <v>0.70241864493333672</v>
      </c>
      <c r="Y221" s="21">
        <f>Y201-Baseline!Y201</f>
        <v>0.70284983121188027</v>
      </c>
      <c r="Z221" s="21">
        <f>Z201-Baseline!Z201</f>
        <v>0.70295150722110655</v>
      </c>
      <c r="AA221" s="21">
        <f>AA201-Baseline!AA201</f>
        <v>0.70274867600124757</v>
      </c>
      <c r="AB221" s="21">
        <f>AB201-Baseline!AB201</f>
        <v>0.70226491558977067</v>
      </c>
      <c r="AC221" s="21">
        <f>AC201-Baseline!AC201</f>
        <v>5.2840154638425432</v>
      </c>
      <c r="AD221" s="21">
        <f>AD201-Baseline!AD201</f>
        <v>5.2572933013076764</v>
      </c>
      <c r="AE221" s="21">
        <f>AE201-Baseline!AE201</f>
        <v>5.2304939063323559</v>
      </c>
      <c r="AF221" s="21">
        <f>AF201-Baseline!AF201</f>
        <v>5.2034673316560784</v>
      </c>
      <c r="AG221" s="21">
        <f>AG201-Baseline!AG201</f>
        <v>5.176137160627583</v>
      </c>
      <c r="AH221" s="21">
        <f>AH201-Baseline!AH201</f>
        <v>5.1485213840817892</v>
      </c>
      <c r="AI221" s="21">
        <f>AI201-Baseline!AI201</f>
        <v>5.1207686579375533</v>
      </c>
      <c r="AJ221" s="21">
        <f>AJ201-Baseline!AJ201</f>
        <v>5.1172084117823715</v>
      </c>
      <c r="AK221" s="21">
        <f>AK201-Baseline!AK201</f>
        <v>5.1132914869551627</v>
      </c>
      <c r="AL221" s="21">
        <f>AL201-Baseline!AL201</f>
        <v>5.1090305553606044</v>
      </c>
      <c r="AM221" s="21">
        <f>AM201-Baseline!AM201</f>
        <v>5.1044432469561301</v>
      </c>
      <c r="AN221" s="21">
        <f>AN201-Baseline!AN201</f>
        <v>5.0835640247058151</v>
      </c>
      <c r="AO221" s="21">
        <f>AO201-Baseline!AO201</f>
        <v>5.060161598979164</v>
      </c>
      <c r="AP221" s="21">
        <f>AP201-Baseline!AP201</f>
        <v>5.0368391178450622</v>
      </c>
      <c r="AQ221" s="21">
        <f>AQ201-Baseline!AQ201</f>
        <v>5.0136004604502702</v>
      </c>
      <c r="AR221" s="21">
        <f>AR201-Baseline!AR201</f>
        <v>4.9904476747818549</v>
      </c>
      <c r="AS221" s="21">
        <f>AS201-Baseline!AS201</f>
        <v>4.9673814751017602</v>
      </c>
      <c r="AT221" s="21">
        <f>AT201-Baseline!AT201</f>
        <v>4.9444027707549481</v>
      </c>
      <c r="AU221" s="21">
        <f>AU201-Baseline!AU201</f>
        <v>4.9215132340676746</v>
      </c>
      <c r="AV221" s="21">
        <f>AV201-Baseline!AV201</f>
        <v>4.8987141015743347</v>
      </c>
      <c r="AW221" s="21">
        <f>AW201-Baseline!AW201</f>
        <v>4.8760062494263252</v>
      </c>
      <c r="AX221" s="21">
        <f>AX201-Baseline!AX201</f>
        <v>4.7724041821124814</v>
      </c>
      <c r="AY221" s="21">
        <f>AY201-Baseline!AY201</f>
        <v>4.6604893230113049</v>
      </c>
      <c r="AZ221" s="21">
        <f>AZ201-Baseline!AZ201</f>
        <v>4.5507122230491817</v>
      </c>
      <c r="BA221" s="21">
        <f>BA201-Baseline!BA201</f>
        <v>4.4430449965860745</v>
      </c>
      <c r="BB221" s="21">
        <f>BB201-Baseline!BB201</f>
        <v>5.0375862765169259</v>
      </c>
    </row>
    <row r="222" spans="1:54" outlineLevel="2">
      <c r="A222" s="479"/>
      <c r="B222" s="150" t="s">
        <v>500</v>
      </c>
      <c r="C222" s="19"/>
      <c r="D222" s="135" t="s">
        <v>390</v>
      </c>
      <c r="E222" s="21">
        <f>E202-Baseline!E202</f>
        <v>-0.3279844611239433</v>
      </c>
      <c r="F222" s="21">
        <f>F202-Baseline!F202</f>
        <v>-0.26741968202975031</v>
      </c>
      <c r="G222" s="21">
        <f>G202-Baseline!G202</f>
        <v>-0.18841419596254028</v>
      </c>
      <c r="H222" s="21">
        <f>H202-Baseline!H202</f>
        <v>-0.12521471654063632</v>
      </c>
      <c r="I222" s="21">
        <f>I202-Baseline!I202</f>
        <v>0.64531809218345515</v>
      </c>
      <c r="J222" s="21">
        <f>J202-Baseline!J202</f>
        <v>1.2722506356889269</v>
      </c>
      <c r="K222" s="21">
        <f>K202-Baseline!K202</f>
        <v>1.2856922398685917</v>
      </c>
      <c r="L222" s="21">
        <f>L202-Baseline!L202</f>
        <v>1.2981533620524246</v>
      </c>
      <c r="M222" s="21">
        <f>M202-Baseline!M202</f>
        <v>1.3096916569899939</v>
      </c>
      <c r="N222" s="21">
        <f>N202-Baseline!N202</f>
        <v>1.3203618015496268</v>
      </c>
      <c r="O222" s="21">
        <f>O202-Baseline!O202</f>
        <v>1.3302156372073277</v>
      </c>
      <c r="P222" s="21">
        <f>P202-Baseline!P202</f>
        <v>1.3393023070315699</v>
      </c>
      <c r="Q222" s="21">
        <f>Q202-Baseline!Q202</f>
        <v>1.3470469895360964</v>
      </c>
      <c r="R222" s="21">
        <f>R202-Baseline!R202</f>
        <v>1.3533696315283805</v>
      </c>
      <c r="S222" s="21">
        <f>S202-Baseline!S202</f>
        <v>1.3582734623748198</v>
      </c>
      <c r="T222" s="21">
        <f>T202-Baseline!T202</f>
        <v>1.3617953787779182</v>
      </c>
      <c r="U222" s="21">
        <f>U202-Baseline!U202</f>
        <v>1.3642317048525285</v>
      </c>
      <c r="V222" s="21">
        <f>V202-Baseline!V202</f>
        <v>1.3662229664746199</v>
      </c>
      <c r="W222" s="21">
        <f>W202-Baseline!W202</f>
        <v>1.3678006633358315</v>
      </c>
      <c r="X222" s="21">
        <f>X202-Baseline!X202</f>
        <v>1.3689945437580633</v>
      </c>
      <c r="Y222" s="21">
        <f>Y202-Baseline!Y202</f>
        <v>1.3698326921425394</v>
      </c>
      <c r="Z222" s="21">
        <f>Z202-Baseline!Z202</f>
        <v>1.3703416119747782</v>
      </c>
      <c r="AA222" s="21">
        <f>AA202-Baseline!AA202</f>
        <v>1.3705463063078316</v>
      </c>
      <c r="AB222" s="21">
        <f>AB202-Baseline!AB202</f>
        <v>1.3704703522330171</v>
      </c>
      <c r="AC222" s="21">
        <f>AC202-Baseline!AC202</f>
        <v>11.965851145929676</v>
      </c>
      <c r="AD222" s="21">
        <f>AD202-Baseline!AD202</f>
        <v>11.938365913138682</v>
      </c>
      <c r="AE222" s="21">
        <f>AE202-Baseline!AE202</f>
        <v>11.909831593196031</v>
      </c>
      <c r="AF222" s="21">
        <f>AF202-Baseline!AF202</f>
        <v>11.879811512633907</v>
      </c>
      <c r="AG222" s="21">
        <f>AG202-Baseline!AG202</f>
        <v>11.848089345237753</v>
      </c>
      <c r="AH222" s="21">
        <f>AH202-Baseline!AH202</f>
        <v>11.814731749187018</v>
      </c>
      <c r="AI222" s="21">
        <f>AI202-Baseline!AI202</f>
        <v>11.780198567656541</v>
      </c>
      <c r="AJ222" s="21">
        <f>AJ202-Baseline!AJ202</f>
        <v>11.801008757630512</v>
      </c>
      <c r="AK222" s="21">
        <f>AK202-Baseline!AK202</f>
        <v>11.820390871097771</v>
      </c>
      <c r="AL222" s="21">
        <f>AL202-Baseline!AL202</f>
        <v>11.83838714061396</v>
      </c>
      <c r="AM222" s="21">
        <f>AM202-Baseline!AM202</f>
        <v>11.855054601839299</v>
      </c>
      <c r="AN222" s="21">
        <f>AN202-Baseline!AN202</f>
        <v>11.832486253841637</v>
      </c>
      <c r="AO222" s="21">
        <f>AO202-Baseline!AO202</f>
        <v>11.803215855869624</v>
      </c>
      <c r="AP222" s="21">
        <f>AP202-Baseline!AP202</f>
        <v>11.773431847750274</v>
      </c>
      <c r="AQ222" s="21">
        <f>AQ202-Baseline!AQ202</f>
        <v>11.743162800596536</v>
      </c>
      <c r="AR222" s="21">
        <f>AR202-Baseline!AR202</f>
        <v>11.712431340176153</v>
      </c>
      <c r="AS222" s="21">
        <f>AS202-Baseline!AS202</f>
        <v>11.681255651936738</v>
      </c>
      <c r="AT222" s="21">
        <f>AT202-Baseline!AT202</f>
        <v>11.649654079786174</v>
      </c>
      <c r="AU222" s="21">
        <f>AU202-Baseline!AU202</f>
        <v>11.617646841781379</v>
      </c>
      <c r="AV222" s="21">
        <f>AV202-Baseline!AV202</f>
        <v>11.585252445461165</v>
      </c>
      <c r="AW222" s="21">
        <f>AW202-Baseline!AW202</f>
        <v>11.552487925389059</v>
      </c>
      <c r="AX222" s="21">
        <f>AX202-Baseline!AX202</f>
        <v>11.323579788586926</v>
      </c>
      <c r="AY222" s="21">
        <f>AY202-Baseline!AY202</f>
        <v>11.073313483815184</v>
      </c>
      <c r="AZ222" s="21">
        <f>AZ202-Baseline!AZ202</f>
        <v>10.826968486961206</v>
      </c>
      <c r="BA222" s="21">
        <f>BA202-Baseline!BA202</f>
        <v>10.58453338380474</v>
      </c>
      <c r="BB222" s="21">
        <f>BB202-Baseline!BB202</f>
        <v>11.046396320758078</v>
      </c>
    </row>
    <row r="223" spans="1:54" outlineLevel="2">
      <c r="B223" s="19"/>
      <c r="C223" s="19"/>
      <c r="D223" s="19"/>
      <c r="E223" s="15"/>
    </row>
    <row r="224" spans="1:54" outlineLevel="2">
      <c r="A224" s="477" t="s">
        <v>501</v>
      </c>
      <c r="B224" s="150" t="s">
        <v>498</v>
      </c>
      <c r="C224" s="19"/>
      <c r="D224" s="135" t="s">
        <v>390</v>
      </c>
      <c r="E224" s="21">
        <f>E204-Baseline!E204</f>
        <v>-0.32798446112393975</v>
      </c>
      <c r="F224" s="21">
        <f>F204-Baseline!F204</f>
        <v>-0.64696469080639929</v>
      </c>
      <c r="G224" s="21">
        <f>G204-Baseline!G204</f>
        <v>-0.9582787972416682</v>
      </c>
      <c r="H224" s="21">
        <f>H204-Baseline!H204</f>
        <v>-1.2617463395240662</v>
      </c>
      <c r="I224" s="21">
        <f>I204-Baseline!I204</f>
        <v>-0.87311173577001</v>
      </c>
      <c r="J224" s="21">
        <f>J204-Baseline!J204</f>
        <v>7.7610265676199219E-2</v>
      </c>
      <c r="K224" s="21">
        <f>K204-Baseline!K204</f>
        <v>1.0392055822882043</v>
      </c>
      <c r="L224" s="21">
        <f>L204-Baseline!L204</f>
        <v>2.012672245262408</v>
      </c>
      <c r="M224" s="21">
        <f>M204-Baseline!M204</f>
        <v>2.9969434788561102</v>
      </c>
      <c r="N224" s="21">
        <f>N204-Baseline!N204</f>
        <v>3.9889790587523919</v>
      </c>
      <c r="O224" s="21">
        <f>O204-Baseline!O204</f>
        <v>4.9898778869595333</v>
      </c>
      <c r="P224" s="21">
        <f>P204-Baseline!P204</f>
        <v>5.9987365334354479</v>
      </c>
      <c r="Q224" s="21">
        <f>Q204-Baseline!Q204</f>
        <v>7.0142271465354895</v>
      </c>
      <c r="R224" s="21">
        <f>R204-Baseline!R204</f>
        <v>8.0369179998305356</v>
      </c>
      <c r="S224" s="21">
        <f>S204-Baseline!S204</f>
        <v>9.0636683379295846</v>
      </c>
      <c r="T224" s="21">
        <f>T204-Baseline!T204</f>
        <v>10.093172817788286</v>
      </c>
      <c r="U224" s="21">
        <f>U204-Baseline!U204</f>
        <v>11.124362852065559</v>
      </c>
      <c r="V224" s="21">
        <f>V204-Baseline!V204</f>
        <v>12.158494518808453</v>
      </c>
      <c r="W224" s="21">
        <f>W204-Baseline!W204</f>
        <v>13.193170761131114</v>
      </c>
      <c r="X224" s="21">
        <f>X204-Baseline!X204</f>
        <v>14.229665050599579</v>
      </c>
      <c r="Y224" s="21">
        <f>Y204-Baseline!Y204</f>
        <v>15.265697984077462</v>
      </c>
      <c r="Z224" s="21">
        <f>Z204-Baseline!Z204</f>
        <v>16.302554887713882</v>
      </c>
      <c r="AA224" s="21">
        <f>AA204-Baseline!AA204</f>
        <v>17.339770904675618</v>
      </c>
      <c r="AB224" s="21">
        <f>AB204-Baseline!AB204</f>
        <v>18.376909112892406</v>
      </c>
      <c r="AC224" s="21">
        <f>AC204-Baseline!AC204</f>
        <v>27.010562061970916</v>
      </c>
      <c r="AD224" s="21">
        <f>AD204-Baseline!AD204</f>
        <v>35.618169644284421</v>
      </c>
      <c r="AE224" s="21">
        <f>AE204-Baseline!AE204</f>
        <v>44.200369106771291</v>
      </c>
      <c r="AF224" s="21">
        <f>AF204-Baseline!AF204</f>
        <v>52.755685466222303</v>
      </c>
      <c r="AG224" s="21">
        <f>AG204-Baseline!AG204</f>
        <v>61.282882460439168</v>
      </c>
      <c r="AH224" s="21">
        <f>AH204-Baseline!AH204</f>
        <v>69.781001794030203</v>
      </c>
      <c r="AI224" s="21">
        <f>AI204-Baseline!AI204</f>
        <v>78.249449379937118</v>
      </c>
      <c r="AJ224" s="21">
        <f>AJ204-Baseline!AJ204</f>
        <v>86.728066300764908</v>
      </c>
      <c r="AK224" s="21">
        <f>AK204-Baseline!AK204</f>
        <v>95.215853316477933</v>
      </c>
      <c r="AL224" s="21">
        <f>AL204-Baseline!AL204</f>
        <v>103.71192259813938</v>
      </c>
      <c r="AM224" s="21">
        <f>AM204-Baseline!AM204</f>
        <v>112.21543709674893</v>
      </c>
      <c r="AN224" s="21">
        <f>AN204-Baseline!AN204</f>
        <v>120.69852756465298</v>
      </c>
      <c r="AO224" s="21">
        <f>AO204-Baseline!AO204</f>
        <v>129.15652545466287</v>
      </c>
      <c r="AP224" s="21">
        <f>AP204-Baseline!AP204</f>
        <v>137.5891745016288</v>
      </c>
      <c r="AQ224" s="21">
        <f>AQ204-Baseline!AQ204</f>
        <v>145.99624386254027</v>
      </c>
      <c r="AR224" s="21">
        <f>AR204-Baseline!AR204</f>
        <v>154.37751335692678</v>
      </c>
      <c r="AS224" s="21">
        <f>AS204-Baseline!AS204</f>
        <v>162.73277079747959</v>
      </c>
      <c r="AT224" s="21">
        <f>AT204-Baseline!AT204</f>
        <v>171.06181468668456</v>
      </c>
      <c r="AU224" s="21">
        <f>AU204-Baseline!AU204</f>
        <v>179.36445636023791</v>
      </c>
      <c r="AV224" s="21">
        <f>AV204-Baseline!AV204</f>
        <v>187.64051799124741</v>
      </c>
      <c r="AW224" s="21">
        <f>AW204-Baseline!AW204</f>
        <v>195.88983094342984</v>
      </c>
      <c r="AX224" s="21">
        <f>AX204-Baseline!AX204</f>
        <v>203.97322736283581</v>
      </c>
      <c r="AY224" s="21">
        <f>AY204-Baseline!AY204</f>
        <v>211.87573994100467</v>
      </c>
      <c r="AZ224" s="21">
        <f>AZ204-Baseline!AZ204</f>
        <v>219.6003471595418</v>
      </c>
      <c r="BA224" s="21">
        <f>BA204-Baseline!BA204</f>
        <v>227.15001060521126</v>
      </c>
      <c r="BB224" s="21">
        <f>BB204-Baseline!BB204</f>
        <v>235.22793956443593</v>
      </c>
    </row>
    <row r="225" spans="1:54" outlineLevel="2">
      <c r="A225" s="478"/>
      <c r="B225" s="150" t="s">
        <v>499</v>
      </c>
      <c r="C225" s="19"/>
      <c r="D225" s="135" t="s">
        <v>390</v>
      </c>
      <c r="E225" s="21">
        <f>E205-Baseline!E205</f>
        <v>-0.32798446112393975</v>
      </c>
      <c r="F225" s="21">
        <f>F205-Baseline!F205</f>
        <v>-0.69872000193028683</v>
      </c>
      <c r="G225" s="21">
        <f>G205-Baseline!G205</f>
        <v>-1.1327952859378598</v>
      </c>
      <c r="H225" s="21">
        <f>H205-Baseline!H205</f>
        <v>-1.6133106444950869</v>
      </c>
      <c r="I225" s="21">
        <f>I205-Baseline!I205</f>
        <v>-1.4814139210607919</v>
      </c>
      <c r="J225" s="21">
        <f>J205-Baseline!J205</f>
        <v>-0.85418738685936546</v>
      </c>
      <c r="K225" s="21">
        <f>K205-Baseline!K205</f>
        <v>-0.21601820702142049</v>
      </c>
      <c r="L225" s="21">
        <f>L205-Baseline!L205</f>
        <v>0.43214845087388198</v>
      </c>
      <c r="M225" s="21">
        <f>M205-Baseline!M205</f>
        <v>1.0894243888803743</v>
      </c>
      <c r="N225" s="21">
        <f>N205-Baseline!N205</f>
        <v>1.7549754137311169</v>
      </c>
      <c r="O225" s="21">
        <f>O205-Baseline!O205</f>
        <v>2.428018514631475</v>
      </c>
      <c r="P225" s="21">
        <f>P205-Baseline!P205</f>
        <v>3.1078191772804047</v>
      </c>
      <c r="Q225" s="21">
        <f>Q205-Baseline!Q205</f>
        <v>3.7933622403933214</v>
      </c>
      <c r="R225" s="21">
        <f>R205-Baseline!R205</f>
        <v>4.4836264095830529</v>
      </c>
      <c r="S225" s="21">
        <f>S205-Baseline!S205</f>
        <v>5.1776567532886872</v>
      </c>
      <c r="T225" s="21">
        <f>T205-Baseline!T205</f>
        <v>5.8745012528447091</v>
      </c>
      <c r="U225" s="21">
        <f>U205-Baseline!U205</f>
        <v>6.5733762486972012</v>
      </c>
      <c r="V225" s="21">
        <f>V205-Baseline!V205</f>
        <v>7.2738363928483523</v>
      </c>
      <c r="W225" s="21">
        <f>W205-Baseline!W205</f>
        <v>7.9754678370212275</v>
      </c>
      <c r="X225" s="21">
        <f>X205-Baseline!X205</f>
        <v>8.6778864819545447</v>
      </c>
      <c r="Y225" s="21">
        <f>Y205-Baseline!Y205</f>
        <v>9.380736313166409</v>
      </c>
      <c r="Z225" s="21">
        <f>Z205-Baseline!Z205</f>
        <v>10.083687820387524</v>
      </c>
      <c r="AA225" s="21">
        <f>AA205-Baseline!AA205</f>
        <v>10.786436496388774</v>
      </c>
      <c r="AB225" s="21">
        <f>AB205-Baseline!AB205</f>
        <v>11.488701411978525</v>
      </c>
      <c r="AC225" s="21">
        <f>AC205-Baseline!AC205</f>
        <v>16.772716875821061</v>
      </c>
      <c r="AD225" s="21">
        <f>AD205-Baseline!AD205</f>
        <v>22.030010177128759</v>
      </c>
      <c r="AE225" s="21">
        <f>AE205-Baseline!AE205</f>
        <v>27.260504083461115</v>
      </c>
      <c r="AF225" s="21">
        <f>AF205-Baseline!AF205</f>
        <v>32.463971415117157</v>
      </c>
      <c r="AG225" s="21">
        <f>AG205-Baseline!AG205</f>
        <v>37.640108575744762</v>
      </c>
      <c r="AH225" s="21">
        <f>AH205-Baseline!AH205</f>
        <v>42.788629959826551</v>
      </c>
      <c r="AI225" s="21">
        <f>AI205-Baseline!AI205</f>
        <v>47.909398617764055</v>
      </c>
      <c r="AJ225" s="21">
        <f>AJ205-Baseline!AJ205</f>
        <v>53.026607029546426</v>
      </c>
      <c r="AK225" s="21">
        <f>AK205-Baseline!AK205</f>
        <v>58.139898516501603</v>
      </c>
      <c r="AL225" s="21">
        <f>AL205-Baseline!AL205</f>
        <v>63.248929071862221</v>
      </c>
      <c r="AM225" s="21">
        <f>AM205-Baseline!AM205</f>
        <v>68.353372318818401</v>
      </c>
      <c r="AN225" s="21">
        <f>AN205-Baseline!AN205</f>
        <v>73.436936343524167</v>
      </c>
      <c r="AO225" s="21">
        <f>AO205-Baseline!AO205</f>
        <v>78.497097942503387</v>
      </c>
      <c r="AP225" s="21">
        <f>AP205-Baseline!AP205</f>
        <v>83.533937060348421</v>
      </c>
      <c r="AQ225" s="21">
        <f>AQ205-Baseline!AQ205</f>
        <v>88.547537520798642</v>
      </c>
      <c r="AR225" s="21">
        <f>AR205-Baseline!AR205</f>
        <v>93.537985195580404</v>
      </c>
      <c r="AS225" s="21">
        <f>AS205-Baseline!AS205</f>
        <v>98.505366670682292</v>
      </c>
      <c r="AT225" s="21">
        <f>AT205-Baseline!AT205</f>
        <v>103.44976944143718</v>
      </c>
      <c r="AU225" s="21">
        <f>AU205-Baseline!AU205</f>
        <v>108.37128267550474</v>
      </c>
      <c r="AV225" s="21">
        <f>AV205-Baseline!AV205</f>
        <v>113.26999677707909</v>
      </c>
      <c r="AW225" s="21">
        <f>AW205-Baseline!AW205</f>
        <v>118.14600302650524</v>
      </c>
      <c r="AX225" s="21">
        <f>AX205-Baseline!AX205</f>
        <v>122.91840720861774</v>
      </c>
      <c r="AY225" s="21">
        <f>AY205-Baseline!AY205</f>
        <v>127.57889653162897</v>
      </c>
      <c r="AZ225" s="21">
        <f>AZ205-Baseline!AZ205</f>
        <v>132.1296087546782</v>
      </c>
      <c r="BA225" s="21">
        <f>BA205-Baseline!BA205</f>
        <v>136.5726537512644</v>
      </c>
      <c r="BB225" s="21">
        <f>BB205-Baseline!BB205</f>
        <v>141.61024002778117</v>
      </c>
    </row>
    <row r="226" spans="1:54" outlineLevel="2">
      <c r="A226" s="479"/>
      <c r="B226" s="150" t="s">
        <v>500</v>
      </c>
      <c r="C226" s="19"/>
      <c r="D226" s="135" t="s">
        <v>390</v>
      </c>
      <c r="E226" s="21">
        <f>E206-Baseline!E206</f>
        <v>-0.3279844611239433</v>
      </c>
      <c r="F226" s="21">
        <f>F206-Baseline!F206</f>
        <v>-0.59540414315370072</v>
      </c>
      <c r="G226" s="21">
        <f>G206-Baseline!G206</f>
        <v>-0.78381833911623744</v>
      </c>
      <c r="H226" s="21">
        <f>H206-Baseline!H206</f>
        <v>-0.90903305565687731</v>
      </c>
      <c r="I226" s="21">
        <f>I206-Baseline!I206</f>
        <v>-0.26371496347341861</v>
      </c>
      <c r="J226" s="21">
        <f>J206-Baseline!J206</f>
        <v>1.0085356722155154</v>
      </c>
      <c r="K226" s="21">
        <f>K206-Baseline!K206</f>
        <v>2.2942279120840965</v>
      </c>
      <c r="L226" s="21">
        <f>L206-Baseline!L206</f>
        <v>3.5923812741365282</v>
      </c>
      <c r="M226" s="21">
        <f>M206-Baseline!M206</f>
        <v>4.9020729311265256</v>
      </c>
      <c r="N226" s="21">
        <f>N206-Baseline!N206</f>
        <v>6.2224347326761631</v>
      </c>
      <c r="O226" s="21">
        <f>O206-Baseline!O206</f>
        <v>7.5526503698834802</v>
      </c>
      <c r="P226" s="21">
        <f>P206-Baseline!P206</f>
        <v>8.8919526769150536</v>
      </c>
      <c r="Q226" s="21">
        <f>Q206-Baseline!Q206</f>
        <v>10.23899966645115</v>
      </c>
      <c r="R226" s="21">
        <f>R206-Baseline!R206</f>
        <v>11.592369297979531</v>
      </c>
      <c r="S226" s="21">
        <f>S206-Baseline!S206</f>
        <v>12.950642760354384</v>
      </c>
      <c r="T226" s="21">
        <f>T206-Baseline!T206</f>
        <v>14.312438139132325</v>
      </c>
      <c r="U226" s="21">
        <f>U206-Baseline!U206</f>
        <v>15.676669843984826</v>
      </c>
      <c r="V226" s="21">
        <f>V206-Baseline!V206</f>
        <v>17.042892810459477</v>
      </c>
      <c r="W226" s="21">
        <f>W206-Baseline!W206</f>
        <v>18.410693473795334</v>
      </c>
      <c r="X226" s="21">
        <f>X206-Baseline!X206</f>
        <v>19.779688017553383</v>
      </c>
      <c r="Y226" s="21">
        <f>Y206-Baseline!Y206</f>
        <v>21.149520709695935</v>
      </c>
      <c r="Z226" s="21">
        <f>Z206-Baseline!Z206</f>
        <v>22.519862321670701</v>
      </c>
      <c r="AA226" s="21">
        <f>AA206-Baseline!AA206</f>
        <v>23.890408627978559</v>
      </c>
      <c r="AB226" s="21">
        <f>AB206-Baseline!AB206</f>
        <v>25.260878980211544</v>
      </c>
      <c r="AC226" s="21">
        <f>AC206-Baseline!AC206</f>
        <v>37.226730126141263</v>
      </c>
      <c r="AD226" s="21">
        <f>AD206-Baseline!AD206</f>
        <v>49.165096039280002</v>
      </c>
      <c r="AE226" s="21">
        <f>AE206-Baseline!AE206</f>
        <v>61.074927632476033</v>
      </c>
      <c r="AF226" s="21">
        <f>AF206-Baseline!AF206</f>
        <v>72.954739145110011</v>
      </c>
      <c r="AG226" s="21">
        <f>AG206-Baseline!AG206</f>
        <v>84.802828490347679</v>
      </c>
      <c r="AH226" s="21">
        <f>AH206-Baseline!AH206</f>
        <v>96.617560239534669</v>
      </c>
      <c r="AI226" s="21">
        <f>AI206-Baseline!AI206</f>
        <v>108.39775880719117</v>
      </c>
      <c r="AJ226" s="21">
        <f>AJ206-Baseline!AJ206</f>
        <v>120.19876756482176</v>
      </c>
      <c r="AK226" s="21">
        <f>AK206-Baseline!AK206</f>
        <v>132.01915843591951</v>
      </c>
      <c r="AL226" s="21">
        <f>AL206-Baseline!AL206</f>
        <v>143.85754557653354</v>
      </c>
      <c r="AM226" s="21">
        <f>AM206-Baseline!AM206</f>
        <v>155.7126001783729</v>
      </c>
      <c r="AN226" s="21">
        <f>AN206-Baseline!AN206</f>
        <v>167.54508643221448</v>
      </c>
      <c r="AO226" s="21">
        <f>AO206-Baseline!AO206</f>
        <v>179.34830228808414</v>
      </c>
      <c r="AP226" s="21">
        <f>AP206-Baseline!AP206</f>
        <v>191.12173413583446</v>
      </c>
      <c r="AQ226" s="21">
        <f>AQ206-Baseline!AQ206</f>
        <v>202.86489693643125</v>
      </c>
      <c r="AR226" s="21">
        <f>AR206-Baseline!AR206</f>
        <v>214.5773282766072</v>
      </c>
      <c r="AS226" s="21">
        <f>AS206-Baseline!AS206</f>
        <v>226.25858392854434</v>
      </c>
      <c r="AT226" s="21">
        <f>AT206-Baseline!AT206</f>
        <v>237.9082380083305</v>
      </c>
      <c r="AU226" s="21">
        <f>AU206-Baseline!AU206</f>
        <v>249.52588485011211</v>
      </c>
      <c r="AV226" s="21">
        <f>AV206-Baseline!AV206</f>
        <v>261.11113729557337</v>
      </c>
      <c r="AW226" s="21">
        <f>AW206-Baseline!AW206</f>
        <v>272.66362522096233</v>
      </c>
      <c r="AX226" s="21">
        <f>AX206-Baseline!AX206</f>
        <v>283.9872050095496</v>
      </c>
      <c r="AY226" s="21">
        <f>AY206-Baseline!AY206</f>
        <v>295.06051849336473</v>
      </c>
      <c r="AZ226" s="21">
        <f>AZ206-Baseline!AZ206</f>
        <v>305.88748698032623</v>
      </c>
      <c r="BA226" s="21">
        <f>BA206-Baseline!BA206</f>
        <v>316.47202036413091</v>
      </c>
      <c r="BB226" s="21">
        <f>BB206-Baseline!BB206</f>
        <v>327.51841668488896</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505</v>
      </c>
      <c r="C229" s="57"/>
      <c r="D229" s="56" t="s">
        <v>390</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5">
    <mergeCell ref="A19:B19"/>
    <mergeCell ref="I20:N20"/>
    <mergeCell ref="P20:U20"/>
    <mergeCell ref="I21:N45"/>
    <mergeCell ref="P21:U45"/>
    <mergeCell ref="B23:G23"/>
    <mergeCell ref="D30:G30"/>
    <mergeCell ref="A31:A40"/>
    <mergeCell ref="D31:G33"/>
    <mergeCell ref="D34:G34"/>
    <mergeCell ref="D35:G35"/>
    <mergeCell ref="D36:G36"/>
    <mergeCell ref="I2:U2"/>
    <mergeCell ref="I3:N4"/>
    <mergeCell ref="P3:U4"/>
    <mergeCell ref="I5:N18"/>
    <mergeCell ref="P5:U18"/>
    <mergeCell ref="AI51:AM51"/>
    <mergeCell ref="AN51:AR51"/>
    <mergeCell ref="AS51:AW51"/>
    <mergeCell ref="AX51:BB51"/>
    <mergeCell ref="A54:A64"/>
    <mergeCell ref="J51:N51"/>
    <mergeCell ref="O51:S51"/>
    <mergeCell ref="T51:X51"/>
    <mergeCell ref="Y51:AC51"/>
    <mergeCell ref="AD51:AH51"/>
    <mergeCell ref="E51:I51"/>
    <mergeCell ref="A204:A206"/>
    <mergeCell ref="A210:A218"/>
    <mergeCell ref="A220:A222"/>
    <mergeCell ref="A224:A226"/>
    <mergeCell ref="A190:A198"/>
    <mergeCell ref="A200:A202"/>
    <mergeCell ref="A143:A154"/>
    <mergeCell ref="A158:A169"/>
    <mergeCell ref="A172:A174"/>
    <mergeCell ref="A176:A178"/>
    <mergeCell ref="A186:A187"/>
    <mergeCell ref="A66:A71"/>
    <mergeCell ref="A75:A77"/>
    <mergeCell ref="D37:G37"/>
    <mergeCell ref="D38:G38"/>
    <mergeCell ref="D39:G39"/>
    <mergeCell ref="D40:G40"/>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A81205E-F481-4342-8984-8F9F2E1A31DC}">
          <x14:formula1>
            <xm:f>'Fixed Data'!$E$55:$E$58</xm:f>
          </x14:formula1>
          <xm:sqref>B158:B169 B143:B154</xm:sqref>
        </x14:dataValidation>
        <x14:dataValidation type="list" allowBlank="1" showInputMessage="1" showErrorMessage="1" xr:uid="{ABC265C7-EAF2-4D3B-85CC-7574538D3412}">
          <x14:formula1>
            <xm:f>'Fixed Data'!$C$64:$C$65</xm:f>
          </x14:formula1>
          <xm:sqref>B66:B70</xm:sqref>
        </x14:dataValidation>
        <x14:dataValidation type="list" allowBlank="1" showInputMessage="1" showErrorMessage="1" xr:uid="{CF2147B3-4D2E-4562-9C4E-511240D5416D}">
          <x14:formula1>
            <xm:f>'Fixed Data'!$C$55:$C$61</xm:f>
          </x14:formula1>
          <xm:sqref>C57:C63</xm:sqref>
        </x14:dataValidation>
        <x14:dataValidation type="list" allowBlank="1" showInputMessage="1" showErrorMessage="1" xr:uid="{DA5739E6-469C-4F19-957F-09F85BFD0526}">
          <x14:formula1>
            <xm:f>'Fixed Data'!$A$55:$A$78</xm:f>
          </x14:formula1>
          <xm:sqref>B54:B63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3FB2D-D7D9-4E5C-829C-23F22B45BCEE}">
  <sheetPr>
    <tabColor theme="9" tint="0.59999389629810485"/>
  </sheetPr>
  <dimension ref="A1:S34"/>
  <sheetViews>
    <sheetView workbookViewId="0">
      <selection activeCell="A34" sqref="A34"/>
    </sheetView>
  </sheetViews>
  <sheetFormatPr defaultRowHeight="13.5"/>
  <cols>
    <col min="1" max="1" width="22" customWidth="1"/>
  </cols>
  <sheetData>
    <row r="1" spans="1:19">
      <c r="A1" s="4" t="s">
        <v>506</v>
      </c>
    </row>
    <row r="2" spans="1:19">
      <c r="A2" s="470" t="s">
        <v>507</v>
      </c>
      <c r="B2" s="470"/>
      <c r="C2" s="470"/>
      <c r="D2" s="470"/>
      <c r="E2" s="470"/>
      <c r="F2" s="470"/>
      <c r="G2" s="470"/>
      <c r="H2" s="470"/>
      <c r="I2" s="470"/>
      <c r="J2" s="470"/>
      <c r="K2" s="470"/>
      <c r="L2" s="470"/>
      <c r="M2" s="470"/>
      <c r="N2" s="470"/>
      <c r="O2" s="470"/>
      <c r="P2" s="470"/>
      <c r="Q2" s="470"/>
      <c r="R2" s="470"/>
      <c r="S2" s="470"/>
    </row>
    <row r="3" spans="1:19">
      <c r="A3" s="470"/>
      <c r="B3" s="470"/>
      <c r="C3" s="470"/>
      <c r="D3" s="470"/>
      <c r="E3" s="470"/>
      <c r="F3" s="470"/>
      <c r="G3" s="470"/>
      <c r="H3" s="470"/>
      <c r="I3" s="470"/>
      <c r="J3" s="470"/>
      <c r="K3" s="470"/>
      <c r="L3" s="470"/>
      <c r="M3" s="470"/>
      <c r="N3" s="470"/>
      <c r="O3" s="470"/>
      <c r="P3" s="470"/>
      <c r="Q3" s="470"/>
      <c r="R3" s="470"/>
      <c r="S3" s="470"/>
    </row>
    <row r="4" spans="1:19">
      <c r="A4" s="470"/>
      <c r="B4" s="470"/>
      <c r="C4" s="470"/>
      <c r="D4" s="470"/>
      <c r="E4" s="470"/>
      <c r="F4" s="470"/>
      <c r="G4" s="470"/>
      <c r="H4" s="470"/>
      <c r="I4" s="470"/>
      <c r="J4" s="470"/>
      <c r="K4" s="470"/>
      <c r="L4" s="470"/>
      <c r="M4" s="470"/>
      <c r="N4" s="470"/>
      <c r="O4" s="470"/>
      <c r="P4" s="470"/>
      <c r="Q4" s="470"/>
      <c r="R4" s="470"/>
      <c r="S4" s="470"/>
    </row>
    <row r="6" spans="1:19">
      <c r="A6" s="4" t="s">
        <v>508</v>
      </c>
    </row>
    <row r="19" spans="1:19">
      <c r="A19" s="4" t="s">
        <v>509</v>
      </c>
    </row>
    <row r="20" spans="1:19">
      <c r="A20" s="470" t="s">
        <v>510</v>
      </c>
      <c r="B20" s="470"/>
      <c r="C20" s="470"/>
      <c r="D20" s="470"/>
      <c r="E20" s="470"/>
      <c r="F20" s="470"/>
      <c r="G20" s="470"/>
      <c r="H20" s="470"/>
      <c r="I20" s="470"/>
      <c r="J20" s="470"/>
      <c r="K20" s="470"/>
      <c r="L20" s="470"/>
      <c r="M20" s="470"/>
      <c r="N20" s="470"/>
      <c r="O20" s="470"/>
      <c r="P20" s="470"/>
      <c r="Q20" s="470"/>
      <c r="R20" s="470"/>
      <c r="S20" s="470"/>
    </row>
    <row r="21" spans="1:19" ht="25.5" customHeight="1">
      <c r="A21" s="470"/>
      <c r="B21" s="470"/>
      <c r="C21" s="470"/>
      <c r="D21" s="470"/>
      <c r="E21" s="470"/>
      <c r="F21" s="470"/>
      <c r="G21" s="470"/>
      <c r="H21" s="470"/>
      <c r="I21" s="470"/>
      <c r="J21" s="470"/>
      <c r="K21" s="470"/>
      <c r="L21" s="470"/>
      <c r="M21" s="470"/>
      <c r="N21" s="470"/>
      <c r="O21" s="470"/>
      <c r="P21" s="470"/>
      <c r="Q21" s="470"/>
      <c r="R21" s="470"/>
      <c r="S21" s="470"/>
    </row>
    <row r="23" spans="1:19">
      <c r="A23" s="158" t="s">
        <v>352</v>
      </c>
      <c r="B23" s="471" t="s">
        <v>511</v>
      </c>
      <c r="C23" s="471"/>
      <c r="D23" s="471"/>
      <c r="E23" s="471"/>
      <c r="F23" s="471"/>
      <c r="G23" s="471"/>
      <c r="H23" s="471"/>
      <c r="I23" s="471"/>
      <c r="J23" s="471"/>
      <c r="K23" s="471"/>
      <c r="L23" s="471"/>
      <c r="M23" s="471"/>
      <c r="N23" s="471"/>
      <c r="O23" s="471"/>
      <c r="P23" s="471"/>
      <c r="Q23" s="471"/>
      <c r="R23" s="471"/>
      <c r="S23" s="471"/>
    </row>
    <row r="24" spans="1:19">
      <c r="A24" s="158" t="s">
        <v>493</v>
      </c>
      <c r="B24" s="471" t="s">
        <v>512</v>
      </c>
      <c r="C24" s="471"/>
      <c r="D24" s="471"/>
      <c r="E24" s="471"/>
      <c r="F24" s="471"/>
      <c r="G24" s="471"/>
      <c r="H24" s="471"/>
      <c r="I24" s="471"/>
      <c r="J24" s="471"/>
      <c r="K24" s="471"/>
      <c r="L24" s="471"/>
      <c r="M24" s="471"/>
      <c r="N24" s="471"/>
      <c r="O24" s="471"/>
      <c r="P24" s="471"/>
      <c r="Q24" s="471"/>
      <c r="R24" s="471"/>
      <c r="S24" s="471"/>
    </row>
    <row r="25" spans="1:19">
      <c r="A25" s="159" t="s">
        <v>396</v>
      </c>
      <c r="B25" s="471" t="s">
        <v>513</v>
      </c>
      <c r="C25" s="471"/>
      <c r="D25" s="471"/>
      <c r="E25" s="471"/>
      <c r="F25" s="471"/>
      <c r="G25" s="471"/>
      <c r="H25" s="471"/>
      <c r="I25" s="471"/>
      <c r="J25" s="471"/>
      <c r="K25" s="471"/>
      <c r="L25" s="471"/>
      <c r="M25" s="471"/>
      <c r="N25" s="471"/>
      <c r="O25" s="471"/>
      <c r="P25" s="471"/>
      <c r="Q25" s="471"/>
      <c r="R25" s="471"/>
      <c r="S25" s="471"/>
    </row>
    <row r="26" spans="1:19">
      <c r="A26" s="159" t="s">
        <v>472</v>
      </c>
      <c r="B26" s="471" t="s">
        <v>513</v>
      </c>
      <c r="C26" s="471"/>
      <c r="D26" s="471"/>
      <c r="E26" s="471"/>
      <c r="F26" s="471"/>
      <c r="G26" s="471"/>
      <c r="H26" s="471"/>
      <c r="I26" s="471"/>
      <c r="J26" s="471"/>
      <c r="K26" s="471"/>
      <c r="L26" s="471"/>
      <c r="M26" s="471"/>
      <c r="N26" s="471"/>
      <c r="O26" s="471"/>
      <c r="P26" s="471"/>
      <c r="Q26" s="471"/>
      <c r="R26" s="471"/>
      <c r="S26" s="471"/>
    </row>
    <row r="27" spans="1:19">
      <c r="A27" s="159" t="s">
        <v>473</v>
      </c>
      <c r="B27" s="471" t="s">
        <v>513</v>
      </c>
      <c r="C27" s="471"/>
      <c r="D27" s="471"/>
      <c r="E27" s="471"/>
      <c r="F27" s="471"/>
      <c r="G27" s="471"/>
      <c r="H27" s="471"/>
      <c r="I27" s="471"/>
      <c r="J27" s="471"/>
      <c r="K27" s="471"/>
      <c r="L27" s="471"/>
      <c r="M27" s="471"/>
      <c r="N27" s="471"/>
      <c r="O27" s="471"/>
      <c r="P27" s="471"/>
      <c r="Q27" s="471"/>
      <c r="R27" s="471"/>
      <c r="S27" s="471"/>
    </row>
    <row r="31" spans="1:19">
      <c r="A31" s="4" t="s">
        <v>514</v>
      </c>
    </row>
    <row r="32" spans="1:19">
      <c r="A32" t="s">
        <v>515</v>
      </c>
    </row>
    <row r="34" spans="1:1">
      <c r="A34" s="4" t="s">
        <v>516</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tabColor rgb="FF92D050"/>
    <pageSetUpPr autoPageBreaks="0"/>
  </sheetPr>
  <dimension ref="A1:BB358"/>
  <sheetViews>
    <sheetView topLeftCell="A10" zoomScale="70" zoomScaleNormal="70" workbookViewId="0">
      <selection activeCell="E43" sqref="D43:E43"/>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s>
  <sheetData>
    <row r="1" spans="1:21" ht="56.9" customHeight="1" thickBot="1"/>
    <row r="2" spans="1:21" ht="15" customHeight="1" thickBot="1">
      <c r="A2" s="12" t="s">
        <v>80</v>
      </c>
      <c r="F2" s="24"/>
      <c r="G2" s="10"/>
      <c r="I2" s="435" t="s">
        <v>344</v>
      </c>
      <c r="J2" s="436"/>
      <c r="K2" s="436"/>
      <c r="L2" s="436"/>
      <c r="M2" s="436"/>
      <c r="N2" s="436"/>
      <c r="O2" s="436"/>
      <c r="P2" s="436"/>
      <c r="Q2" s="436"/>
      <c r="R2" s="436"/>
      <c r="S2" s="436"/>
      <c r="T2" s="436"/>
      <c r="U2" s="437"/>
    </row>
    <row r="3" spans="1:21" ht="13.5" customHeight="1" outlineLevel="1" thickBot="1">
      <c r="A3" s="3"/>
      <c r="B3" s="7"/>
      <c r="F3" s="24"/>
      <c r="G3" s="10"/>
      <c r="I3" s="438" t="s">
        <v>345</v>
      </c>
      <c r="J3" s="439"/>
      <c r="K3" s="439"/>
      <c r="L3" s="439"/>
      <c r="M3" s="439"/>
      <c r="N3" s="440"/>
      <c r="O3" s="1"/>
      <c r="P3" s="444" t="s">
        <v>346</v>
      </c>
      <c r="Q3" s="445"/>
      <c r="R3" s="445"/>
      <c r="S3" s="445"/>
      <c r="T3" s="445"/>
      <c r="U3" s="446"/>
    </row>
    <row r="4" spans="1:21" ht="56.25" customHeight="1" outlineLevel="1">
      <c r="A4" s="31" t="s">
        <v>157</v>
      </c>
      <c r="B4" s="318" t="s">
        <v>571</v>
      </c>
      <c r="E4" s="53" t="s">
        <v>347</v>
      </c>
      <c r="F4" s="91">
        <v>45632</v>
      </c>
      <c r="G4" s="28"/>
      <c r="H4" s="10"/>
      <c r="I4" s="441"/>
      <c r="J4" s="442"/>
      <c r="K4" s="442"/>
      <c r="L4" s="442"/>
      <c r="M4" s="442"/>
      <c r="N4" s="443"/>
      <c r="P4" s="447"/>
      <c r="Q4" s="448"/>
      <c r="R4" s="448"/>
      <c r="S4" s="448"/>
      <c r="T4" s="448"/>
      <c r="U4" s="449"/>
    </row>
    <row r="5" spans="1:21" outlineLevel="1">
      <c r="A5" s="13" t="s">
        <v>348</v>
      </c>
      <c r="B5" s="88" t="s">
        <v>349</v>
      </c>
      <c r="E5" s="14"/>
      <c r="H5" s="10"/>
      <c r="I5" s="450" t="s">
        <v>172</v>
      </c>
      <c r="J5" s="451"/>
      <c r="K5" s="451"/>
      <c r="L5" s="451"/>
      <c r="M5" s="451"/>
      <c r="N5" s="452"/>
      <c r="P5" s="450" t="s">
        <v>572</v>
      </c>
      <c r="Q5" s="462"/>
      <c r="R5" s="462"/>
      <c r="S5" s="462"/>
      <c r="T5" s="462"/>
      <c r="U5" s="463"/>
    </row>
    <row r="6" spans="1:21" outlineLevel="1">
      <c r="A6" s="13" t="s">
        <v>351</v>
      </c>
      <c r="B6" s="88" t="s">
        <v>352</v>
      </c>
      <c r="E6" s="53" t="s">
        <v>353</v>
      </c>
      <c r="F6" s="90" t="s">
        <v>354</v>
      </c>
      <c r="H6" s="10"/>
      <c r="I6" s="453"/>
      <c r="J6" s="454"/>
      <c r="K6" s="454"/>
      <c r="L6" s="454"/>
      <c r="M6" s="454"/>
      <c r="N6" s="455"/>
      <c r="P6" s="464"/>
      <c r="Q6" s="465"/>
      <c r="R6" s="465"/>
      <c r="S6" s="465"/>
      <c r="T6" s="465"/>
      <c r="U6" s="466"/>
    </row>
    <row r="7" spans="1:21" outlineLevel="1">
      <c r="A7" s="13" t="s">
        <v>355</v>
      </c>
      <c r="B7" s="88" t="s">
        <v>174</v>
      </c>
      <c r="E7" s="14"/>
      <c r="H7" s="10"/>
      <c r="I7" s="453"/>
      <c r="J7" s="454"/>
      <c r="K7" s="454"/>
      <c r="L7" s="454"/>
      <c r="M7" s="454"/>
      <c r="N7" s="455"/>
      <c r="P7" s="464"/>
      <c r="Q7" s="465"/>
      <c r="R7" s="465"/>
      <c r="S7" s="465"/>
      <c r="T7" s="465"/>
      <c r="U7" s="466"/>
    </row>
    <row r="8" spans="1:21" ht="41" outlineLevel="1" thickBot="1">
      <c r="A8" s="34" t="s">
        <v>356</v>
      </c>
      <c r="B8" s="89" t="s">
        <v>357</v>
      </c>
      <c r="E8" s="14"/>
      <c r="H8" s="10"/>
      <c r="I8" s="453"/>
      <c r="J8" s="454"/>
      <c r="K8" s="454"/>
      <c r="L8" s="454"/>
      <c r="M8" s="454"/>
      <c r="N8" s="455"/>
      <c r="P8" s="464"/>
      <c r="Q8" s="465"/>
      <c r="R8" s="465"/>
      <c r="S8" s="465"/>
      <c r="T8" s="465"/>
      <c r="U8" s="466"/>
    </row>
    <row r="9" spans="1:21" outlineLevel="1">
      <c r="E9" s="14"/>
      <c r="H9" s="10"/>
      <c r="I9" s="453"/>
      <c r="J9" s="454"/>
      <c r="K9" s="454"/>
      <c r="L9" s="454"/>
      <c r="M9" s="454"/>
      <c r="N9" s="455"/>
      <c r="P9" s="464"/>
      <c r="Q9" s="465"/>
      <c r="R9" s="465"/>
      <c r="S9" s="465"/>
      <c r="T9" s="465"/>
      <c r="U9" s="466"/>
    </row>
    <row r="10" spans="1:21" ht="14" outlineLevel="1" thickBot="1">
      <c r="A10" s="32" t="s">
        <v>358</v>
      </c>
      <c r="B10" s="35">
        <f>Baseline!B10</f>
        <v>2027</v>
      </c>
      <c r="E10" s="14"/>
      <c r="H10" s="10"/>
      <c r="I10" s="453"/>
      <c r="J10" s="454"/>
      <c r="K10" s="454"/>
      <c r="L10" s="454"/>
      <c r="M10" s="454"/>
      <c r="N10" s="455"/>
      <c r="P10" s="464"/>
      <c r="Q10" s="465"/>
      <c r="R10" s="465"/>
      <c r="S10" s="465"/>
      <c r="T10" s="465"/>
      <c r="U10" s="466"/>
    </row>
    <row r="11" spans="1:21" outlineLevel="1">
      <c r="A11" s="16"/>
      <c r="H11" s="10"/>
      <c r="I11" s="453"/>
      <c r="J11" s="454"/>
      <c r="K11" s="454"/>
      <c r="L11" s="454"/>
      <c r="M11" s="454"/>
      <c r="N11" s="455"/>
      <c r="P11" s="464"/>
      <c r="Q11" s="465"/>
      <c r="R11" s="465"/>
      <c r="S11" s="465"/>
      <c r="T11" s="465"/>
      <c r="U11" s="466"/>
    </row>
    <row r="12" spans="1:21" ht="40.5" outlineLevel="1">
      <c r="A12" s="26" t="s">
        <v>359</v>
      </c>
      <c r="B12" s="26" t="s">
        <v>360</v>
      </c>
      <c r="C12" s="26" t="s">
        <v>361</v>
      </c>
      <c r="D12" s="26" t="s">
        <v>362</v>
      </c>
      <c r="E12" s="26" t="s">
        <v>363</v>
      </c>
      <c r="F12" s="26" t="s">
        <v>364</v>
      </c>
      <c r="G12" s="26" t="s">
        <v>365</v>
      </c>
      <c r="I12" s="453"/>
      <c r="J12" s="454"/>
      <c r="K12" s="454"/>
      <c r="L12" s="454"/>
      <c r="M12" s="454"/>
      <c r="N12" s="455"/>
      <c r="P12" s="464"/>
      <c r="Q12" s="465"/>
      <c r="R12" s="465"/>
      <c r="S12" s="465"/>
      <c r="T12" s="465"/>
      <c r="U12" s="466"/>
    </row>
    <row r="13" spans="1:21" outlineLevel="1">
      <c r="A13" s="58">
        <v>2035</v>
      </c>
      <c r="B13" s="21">
        <f t="shared" ref="B13:B18" si="0">INDEX($E$204:$AW$204,1,MATCH($A13,$E$53:$BB$53,0))</f>
        <v>-127.04460839052173</v>
      </c>
      <c r="C13" s="21">
        <f>B13-Baseline!B13</f>
        <v>1.3080281039844834</v>
      </c>
      <c r="D13" s="21">
        <f t="shared" ref="D13:D18" si="1">INDEX($E$205:$AW$205,1,MATCH($A13,$E$53:$BB$53,0))</f>
        <v>-93.678924180669497</v>
      </c>
      <c r="E13" s="21">
        <f>D13-Baseline!D13</f>
        <v>0.44303215311458644</v>
      </c>
      <c r="F13" s="21">
        <f t="shared" ref="F13:F18" si="2">INDEX($E$206:$AW$206,1,MATCH($A13,$E$53:$BB$53,0))</f>
        <v>-160.40992742988223</v>
      </c>
      <c r="G13" s="21">
        <f>F13-Baseline!F13</f>
        <v>2.1720431675222756</v>
      </c>
      <c r="I13" s="453"/>
      <c r="J13" s="454"/>
      <c r="K13" s="454"/>
      <c r="L13" s="454"/>
      <c r="M13" s="454"/>
      <c r="N13" s="455"/>
      <c r="P13" s="464"/>
      <c r="Q13" s="465"/>
      <c r="R13" s="465"/>
      <c r="S13" s="465"/>
      <c r="T13" s="465"/>
      <c r="U13" s="466"/>
    </row>
    <row r="14" spans="1:21" outlineLevel="1">
      <c r="A14" s="58">
        <v>2040</v>
      </c>
      <c r="B14" s="21">
        <f t="shared" si="0"/>
        <v>-191.76090399088997</v>
      </c>
      <c r="C14" s="21">
        <f>B14-Baseline!B14</f>
        <v>3.510165067695084</v>
      </c>
      <c r="D14" s="21">
        <f t="shared" si="1"/>
        <v>-140.47252899379785</v>
      </c>
      <c r="E14" s="21">
        <f>D14-Baseline!D14</f>
        <v>1.9252474157711674</v>
      </c>
      <c r="F14" s="21">
        <f t="shared" si="2"/>
        <v>-243.09890345970973</v>
      </c>
      <c r="G14" s="21">
        <f>F14-Baseline!F14</f>
        <v>5.0960922773007269</v>
      </c>
      <c r="I14" s="453"/>
      <c r="J14" s="454"/>
      <c r="K14" s="454"/>
      <c r="L14" s="454"/>
      <c r="M14" s="454"/>
      <c r="N14" s="455"/>
      <c r="P14" s="464"/>
      <c r="Q14" s="465"/>
      <c r="R14" s="465"/>
      <c r="S14" s="465"/>
      <c r="T14" s="465"/>
      <c r="U14" s="466"/>
    </row>
    <row r="15" spans="1:21" outlineLevel="1">
      <c r="A15" s="58">
        <v>2045</v>
      </c>
      <c r="B15" s="21">
        <f t="shared" si="0"/>
        <v>-253.71221932069673</v>
      </c>
      <c r="C15" s="21">
        <f>B15-Baseline!B15</f>
        <v>5.764049136814748</v>
      </c>
      <c r="D15" s="21">
        <f t="shared" si="1"/>
        <v>-184.71437299143281</v>
      </c>
      <c r="E15" s="21">
        <f>D15-Baseline!D15</f>
        <v>3.4514524324952731</v>
      </c>
      <c r="F15" s="21">
        <f t="shared" si="2"/>
        <v>-322.73474117629695</v>
      </c>
      <c r="G15" s="21">
        <f>F15-Baseline!F15</f>
        <v>8.0766324089218529</v>
      </c>
      <c r="I15" s="453"/>
      <c r="J15" s="454"/>
      <c r="K15" s="454"/>
      <c r="L15" s="454"/>
      <c r="M15" s="454"/>
      <c r="N15" s="455"/>
      <c r="P15" s="464"/>
      <c r="Q15" s="465"/>
      <c r="R15" s="465"/>
      <c r="S15" s="465"/>
      <c r="T15" s="465"/>
      <c r="U15" s="466"/>
    </row>
    <row r="16" spans="1:21" outlineLevel="1">
      <c r="A16" s="58">
        <v>2050</v>
      </c>
      <c r="B16" s="21">
        <f t="shared" si="0"/>
        <v>-313.20305598935198</v>
      </c>
      <c r="C16" s="21">
        <f>B16-Baseline!B16</f>
        <v>8.0317042822294979</v>
      </c>
      <c r="D16" s="21">
        <f t="shared" si="1"/>
        <v>-226.71446925977853</v>
      </c>
      <c r="E16" s="21">
        <f>D16-Baseline!D16</f>
        <v>4.9887463877310552</v>
      </c>
      <c r="F16" s="21">
        <f t="shared" si="2"/>
        <v>-399.67388583032823</v>
      </c>
      <c r="G16" s="21">
        <f>F16-Baseline!F16</f>
        <v>11.072874710290478</v>
      </c>
      <c r="I16" s="453"/>
      <c r="J16" s="454"/>
      <c r="K16" s="454"/>
      <c r="L16" s="454"/>
      <c r="M16" s="454"/>
      <c r="N16" s="455"/>
      <c r="P16" s="464"/>
      <c r="Q16" s="465"/>
      <c r="R16" s="465"/>
      <c r="S16" s="465"/>
      <c r="T16" s="465"/>
      <c r="U16" s="466"/>
    </row>
    <row r="17" spans="1:21" outlineLevel="1">
      <c r="A17" s="58">
        <v>2060</v>
      </c>
      <c r="B17" s="21">
        <f t="shared" si="0"/>
        <v>-1146.1606094339734</v>
      </c>
      <c r="C17" s="21">
        <f>B17-Baseline!B17</f>
        <v>44.990243159675401</v>
      </c>
      <c r="D17" s="21">
        <f t="shared" si="1"/>
        <v>-731.62258265897731</v>
      </c>
      <c r="E17" s="21">
        <f>D17-Baseline!D17</f>
        <v>27.267809446646424</v>
      </c>
      <c r="F17" s="21">
        <f t="shared" si="2"/>
        <v>-1557.6282575843318</v>
      </c>
      <c r="G17" s="21">
        <f>F17-Baseline!F17</f>
        <v>62.573982149395533</v>
      </c>
      <c r="I17" s="453"/>
      <c r="J17" s="454"/>
      <c r="K17" s="454"/>
      <c r="L17" s="454"/>
      <c r="M17" s="454"/>
      <c r="N17" s="455"/>
      <c r="P17" s="464"/>
      <c r="Q17" s="465"/>
      <c r="R17" s="465"/>
      <c r="S17" s="465"/>
      <c r="T17" s="465"/>
      <c r="U17" s="466"/>
    </row>
    <row r="18" spans="1:21" outlineLevel="1">
      <c r="A18" s="58">
        <v>2070</v>
      </c>
      <c r="B18" s="21">
        <f t="shared" si="0"/>
        <v>-1953.1600346682326</v>
      </c>
      <c r="C18" s="21">
        <f>B18-Baseline!B18</f>
        <v>81.079645879156715</v>
      </c>
      <c r="D18" s="21">
        <f t="shared" si="1"/>
        <v>-1212.2613093019131</v>
      </c>
      <c r="E18" s="21">
        <f>D18-Baseline!D18</f>
        <v>48.65891851288734</v>
      </c>
      <c r="F18" s="21">
        <f t="shared" si="2"/>
        <v>-2685.3814128480885</v>
      </c>
      <c r="G18" s="21">
        <f>F18-Baseline!F18</f>
        <v>113.10932257315335</v>
      </c>
      <c r="I18" s="456"/>
      <c r="J18" s="457"/>
      <c r="K18" s="457"/>
      <c r="L18" s="457"/>
      <c r="M18" s="457"/>
      <c r="N18" s="458"/>
      <c r="P18" s="467"/>
      <c r="Q18" s="468"/>
      <c r="R18" s="468"/>
      <c r="S18" s="468"/>
      <c r="T18" s="468"/>
      <c r="U18" s="469"/>
    </row>
    <row r="19" spans="1:21" ht="14" outlineLevel="1" thickBot="1">
      <c r="A19" s="425"/>
      <c r="B19" s="425"/>
      <c r="I19" s="250"/>
      <c r="J19" s="251"/>
      <c r="K19" s="251"/>
      <c r="L19" s="251"/>
      <c r="M19" s="251"/>
      <c r="N19" s="251"/>
      <c r="P19" s="249"/>
      <c r="Q19" s="249"/>
      <c r="R19" s="249"/>
      <c r="S19" s="249"/>
      <c r="T19" s="249"/>
      <c r="U19" s="232"/>
    </row>
    <row r="20" spans="1:21" ht="26.25" customHeight="1" outlineLevel="1">
      <c r="A20" s="54" t="s">
        <v>366</v>
      </c>
      <c r="B20" s="55">
        <f>Baseline!B20</f>
        <v>0.33700000000000002</v>
      </c>
      <c r="E20" s="154"/>
      <c r="I20" s="459" t="s">
        <v>367</v>
      </c>
      <c r="J20" s="460"/>
      <c r="K20" s="460"/>
      <c r="L20" s="460"/>
      <c r="M20" s="460"/>
      <c r="N20" s="461"/>
      <c r="P20" s="459" t="s">
        <v>368</v>
      </c>
      <c r="Q20" s="460"/>
      <c r="R20" s="460"/>
      <c r="S20" s="460"/>
      <c r="T20" s="460"/>
      <c r="U20" s="461"/>
    </row>
    <row r="21" spans="1:21" ht="12.75" customHeight="1" outlineLevel="1">
      <c r="A21" s="154"/>
      <c r="B21" s="155"/>
      <c r="I21" s="450" t="s">
        <v>570</v>
      </c>
      <c r="J21" s="451"/>
      <c r="K21" s="451"/>
      <c r="L21" s="451"/>
      <c r="M21" s="451"/>
      <c r="N21" s="452"/>
      <c r="P21" s="450" t="s">
        <v>173</v>
      </c>
      <c r="Q21" s="451"/>
      <c r="R21" s="451"/>
      <c r="S21" s="451"/>
      <c r="T21" s="451"/>
      <c r="U21" s="452"/>
    </row>
    <row r="22" spans="1:21" ht="12.75" customHeight="1" outlineLevel="1">
      <c r="A22" s="154"/>
      <c r="B22" s="155"/>
      <c r="I22" s="453"/>
      <c r="J22" s="454"/>
      <c r="K22" s="454"/>
      <c r="L22" s="454"/>
      <c r="M22" s="454"/>
      <c r="N22" s="455"/>
      <c r="P22" s="453"/>
      <c r="Q22" s="454"/>
      <c r="R22" s="454"/>
      <c r="S22" s="454"/>
      <c r="T22" s="454"/>
      <c r="U22" s="455"/>
    </row>
    <row r="23" spans="1:21" outlineLevel="1">
      <c r="A23" s="154"/>
      <c r="B23" s="407" t="s">
        <v>370</v>
      </c>
      <c r="C23" s="408"/>
      <c r="D23" s="408"/>
      <c r="E23" s="408"/>
      <c r="F23" s="408"/>
      <c r="G23" s="409"/>
      <c r="I23" s="453"/>
      <c r="J23" s="454"/>
      <c r="K23" s="454"/>
      <c r="L23" s="454"/>
      <c r="M23" s="454"/>
      <c r="N23" s="455"/>
      <c r="P23" s="453"/>
      <c r="Q23" s="454"/>
      <c r="R23" s="454"/>
      <c r="S23" s="454"/>
      <c r="T23" s="454"/>
      <c r="U23" s="455"/>
    </row>
    <row r="24" spans="1:21" outlineLevel="1">
      <c r="B24" s="17">
        <v>2027</v>
      </c>
      <c r="C24" s="17">
        <v>2028</v>
      </c>
      <c r="D24" s="17">
        <v>2029</v>
      </c>
      <c r="E24" s="17">
        <v>2030</v>
      </c>
      <c r="F24" s="17">
        <v>2031</v>
      </c>
      <c r="G24" s="17" t="s">
        <v>371</v>
      </c>
      <c r="I24" s="453"/>
      <c r="J24" s="454"/>
      <c r="K24" s="454"/>
      <c r="L24" s="454"/>
      <c r="M24" s="454"/>
      <c r="N24" s="455"/>
      <c r="P24" s="453"/>
      <c r="Q24" s="454"/>
      <c r="R24" s="454"/>
      <c r="S24" s="454"/>
      <c r="T24" s="454"/>
      <c r="U24" s="455"/>
    </row>
    <row r="25" spans="1:21" ht="14" outlineLevel="1" thickBot="1">
      <c r="B25" s="30" t="s">
        <v>372</v>
      </c>
      <c r="C25" s="30" t="s">
        <v>372</v>
      </c>
      <c r="D25" s="30" t="s">
        <v>372</v>
      </c>
      <c r="E25" s="30" t="s">
        <v>372</v>
      </c>
      <c r="F25" s="30" t="s">
        <v>372</v>
      </c>
      <c r="G25" s="30" t="s">
        <v>372</v>
      </c>
      <c r="I25" s="453"/>
      <c r="J25" s="454"/>
      <c r="K25" s="454"/>
      <c r="L25" s="454"/>
      <c r="M25" s="454"/>
      <c r="N25" s="455"/>
      <c r="P25" s="453"/>
      <c r="Q25" s="454"/>
      <c r="R25" s="454"/>
      <c r="S25" s="454"/>
      <c r="T25" s="454"/>
      <c r="U25" s="455"/>
    </row>
    <row r="26" spans="1:21" outlineLevel="1">
      <c r="A26" s="54" t="s">
        <v>373</v>
      </c>
      <c r="B26" s="21">
        <f>E64</f>
        <v>-0.38</v>
      </c>
      <c r="C26" s="21">
        <f>F64</f>
        <v>-0.73</v>
      </c>
      <c r="D26" s="21">
        <f>G64</f>
        <v>-0.38</v>
      </c>
      <c r="E26" s="21">
        <f>H64</f>
        <v>-0.11</v>
      </c>
      <c r="F26" s="21">
        <f>I64</f>
        <v>-0.38</v>
      </c>
      <c r="G26" s="21">
        <f>SUM(J64:BB64)</f>
        <v>0</v>
      </c>
      <c r="I26" s="453"/>
      <c r="J26" s="454"/>
      <c r="K26" s="454"/>
      <c r="L26" s="454"/>
      <c r="M26" s="454"/>
      <c r="N26" s="455"/>
      <c r="P26" s="453"/>
      <c r="Q26" s="454"/>
      <c r="R26" s="454"/>
      <c r="S26" s="454"/>
      <c r="T26" s="454"/>
      <c r="U26" s="455"/>
    </row>
    <row r="27" spans="1:21" outlineLevel="1">
      <c r="A27" s="54" t="s">
        <v>374</v>
      </c>
      <c r="B27" s="21">
        <f>E71+E77</f>
        <v>-1.2881006524165262</v>
      </c>
      <c r="C27" s="21">
        <f>F71+F77</f>
        <v>-1.2965213661224999</v>
      </c>
      <c r="D27" s="21">
        <f>G71+G77</f>
        <v>-1.3116063553425967</v>
      </c>
      <c r="E27" s="21">
        <f>H71+H77</f>
        <v>-1.3192819354044725</v>
      </c>
      <c r="F27" s="21">
        <f>I71+I77</f>
        <v>-1.336290330349496</v>
      </c>
      <c r="G27" s="21">
        <f>SUM(J71:BB71)+SUM(J77:BB77)</f>
        <v>-596.83366722048436</v>
      </c>
      <c r="I27" s="453"/>
      <c r="J27" s="454"/>
      <c r="K27" s="454"/>
      <c r="L27" s="454"/>
      <c r="M27" s="454"/>
      <c r="N27" s="455"/>
      <c r="P27" s="453"/>
      <c r="Q27" s="454"/>
      <c r="R27" s="454"/>
      <c r="S27" s="454"/>
      <c r="T27" s="454"/>
      <c r="U27" s="455"/>
    </row>
    <row r="28" spans="1:21" outlineLevel="1">
      <c r="A28" s="154"/>
      <c r="B28" s="248"/>
      <c r="C28" s="248"/>
      <c r="D28" s="248"/>
      <c r="E28" s="248"/>
      <c r="F28" s="248"/>
      <c r="G28" s="248"/>
      <c r="I28" s="453"/>
      <c r="J28" s="454"/>
      <c r="K28" s="454"/>
      <c r="L28" s="454"/>
      <c r="M28" s="454"/>
      <c r="N28" s="455"/>
      <c r="P28" s="453"/>
      <c r="Q28" s="454"/>
      <c r="R28" s="454"/>
      <c r="S28" s="454"/>
      <c r="T28" s="454"/>
      <c r="U28" s="455"/>
    </row>
    <row r="29" spans="1:21" ht="14" outlineLevel="1" thickBot="1">
      <c r="A29" s="154"/>
      <c r="B29" s="248"/>
      <c r="C29" s="248"/>
      <c r="D29" s="248"/>
      <c r="E29" s="248"/>
      <c r="F29" s="248"/>
      <c r="G29" s="248"/>
      <c r="I29" s="453"/>
      <c r="J29" s="454"/>
      <c r="K29" s="454"/>
      <c r="L29" s="454"/>
      <c r="M29" s="454"/>
      <c r="N29" s="455"/>
      <c r="P29" s="453"/>
      <c r="Q29" s="454"/>
      <c r="R29" s="454"/>
      <c r="S29" s="454"/>
      <c r="T29" s="454"/>
      <c r="U29" s="455"/>
    </row>
    <row r="30" spans="1:21" ht="14" outlineLevel="1" thickBot="1">
      <c r="A30" s="308"/>
      <c r="B30" s="309" t="s">
        <v>375</v>
      </c>
      <c r="C30" s="310" t="s">
        <v>376</v>
      </c>
      <c r="D30" s="411" t="s">
        <v>327</v>
      </c>
      <c r="E30" s="412"/>
      <c r="F30" s="412"/>
      <c r="G30" s="413"/>
      <c r="I30" s="453"/>
      <c r="J30" s="454"/>
      <c r="K30" s="454"/>
      <c r="L30" s="454"/>
      <c r="M30" s="454"/>
      <c r="N30" s="455"/>
      <c r="P30" s="453"/>
      <c r="Q30" s="454"/>
      <c r="R30" s="454"/>
      <c r="S30" s="454"/>
      <c r="T30" s="454"/>
      <c r="U30" s="455"/>
    </row>
    <row r="31" spans="1:21" outlineLevel="1">
      <c r="A31" s="431" t="s">
        <v>377</v>
      </c>
      <c r="B31" s="329" t="s">
        <v>519</v>
      </c>
      <c r="C31" s="307">
        <v>5</v>
      </c>
      <c r="D31" s="472" t="s">
        <v>573</v>
      </c>
      <c r="E31" s="473"/>
      <c r="F31" s="473"/>
      <c r="G31" s="474"/>
      <c r="I31" s="453"/>
      <c r="J31" s="454"/>
      <c r="K31" s="454"/>
      <c r="L31" s="454"/>
      <c r="M31" s="454"/>
      <c r="N31" s="455"/>
      <c r="P31" s="453"/>
      <c r="Q31" s="454"/>
      <c r="R31" s="454"/>
      <c r="S31" s="454"/>
      <c r="T31" s="454"/>
      <c r="U31" s="455"/>
    </row>
    <row r="32" spans="1:21" outlineLevel="1">
      <c r="A32" s="431"/>
      <c r="B32" s="329" t="s">
        <v>521</v>
      </c>
      <c r="C32" s="252">
        <v>3</v>
      </c>
      <c r="D32" s="453"/>
      <c r="E32" s="454"/>
      <c r="F32" s="454"/>
      <c r="G32" s="475"/>
      <c r="I32" s="453"/>
      <c r="J32" s="454"/>
      <c r="K32" s="454"/>
      <c r="L32" s="454"/>
      <c r="M32" s="454"/>
      <c r="N32" s="455"/>
      <c r="P32" s="453"/>
      <c r="Q32" s="454"/>
      <c r="R32" s="454"/>
      <c r="S32" s="454"/>
      <c r="T32" s="454"/>
      <c r="U32" s="455"/>
    </row>
    <row r="33" spans="1:21" outlineLevel="1">
      <c r="A33" s="431"/>
      <c r="B33" s="329" t="s">
        <v>522</v>
      </c>
      <c r="C33" s="252">
        <v>1</v>
      </c>
      <c r="D33" s="456"/>
      <c r="E33" s="457"/>
      <c r="F33" s="457"/>
      <c r="G33" s="476"/>
      <c r="I33" s="453"/>
      <c r="J33" s="454"/>
      <c r="K33" s="454"/>
      <c r="L33" s="454"/>
      <c r="M33" s="454"/>
      <c r="N33" s="455"/>
      <c r="P33" s="453"/>
      <c r="Q33" s="454"/>
      <c r="R33" s="454"/>
      <c r="S33" s="454"/>
      <c r="T33" s="454"/>
      <c r="U33" s="455"/>
    </row>
    <row r="34" spans="1:21" outlineLevel="1">
      <c r="A34" s="431"/>
      <c r="B34" s="312"/>
      <c r="C34" s="252"/>
      <c r="D34" s="416"/>
      <c r="E34" s="416"/>
      <c r="F34" s="416"/>
      <c r="G34" s="417"/>
      <c r="I34" s="453"/>
      <c r="J34" s="454"/>
      <c r="K34" s="454"/>
      <c r="L34" s="454"/>
      <c r="M34" s="454"/>
      <c r="N34" s="455"/>
      <c r="P34" s="453"/>
      <c r="Q34" s="454"/>
      <c r="R34" s="454"/>
      <c r="S34" s="454"/>
      <c r="T34" s="454"/>
      <c r="U34" s="455"/>
    </row>
    <row r="35" spans="1:21" outlineLevel="1">
      <c r="A35" s="431"/>
      <c r="B35" s="312"/>
      <c r="C35" s="252"/>
      <c r="D35" s="416"/>
      <c r="E35" s="416"/>
      <c r="F35" s="416"/>
      <c r="G35" s="417"/>
      <c r="I35" s="453"/>
      <c r="J35" s="454"/>
      <c r="K35" s="454"/>
      <c r="L35" s="454"/>
      <c r="M35" s="454"/>
      <c r="N35" s="455"/>
      <c r="P35" s="453"/>
      <c r="Q35" s="454"/>
      <c r="R35" s="454"/>
      <c r="S35" s="454"/>
      <c r="T35" s="454"/>
      <c r="U35" s="455"/>
    </row>
    <row r="36" spans="1:21" outlineLevel="1">
      <c r="A36" s="431"/>
      <c r="B36" s="312"/>
      <c r="C36" s="252"/>
      <c r="D36" s="416"/>
      <c r="E36" s="416"/>
      <c r="F36" s="416"/>
      <c r="G36" s="417"/>
      <c r="I36" s="453"/>
      <c r="J36" s="454"/>
      <c r="K36" s="454"/>
      <c r="L36" s="454"/>
      <c r="M36" s="454"/>
      <c r="N36" s="455"/>
      <c r="P36" s="453"/>
      <c r="Q36" s="454"/>
      <c r="R36" s="454"/>
      <c r="S36" s="454"/>
      <c r="T36" s="454"/>
      <c r="U36" s="455"/>
    </row>
    <row r="37" spans="1:21" outlineLevel="1">
      <c r="A37" s="431"/>
      <c r="B37" s="312"/>
      <c r="C37" s="252"/>
      <c r="D37" s="416"/>
      <c r="E37" s="416"/>
      <c r="F37" s="416"/>
      <c r="G37" s="417"/>
      <c r="I37" s="453"/>
      <c r="J37" s="454"/>
      <c r="K37" s="454"/>
      <c r="L37" s="454"/>
      <c r="M37" s="454"/>
      <c r="N37" s="455"/>
      <c r="P37" s="453"/>
      <c r="Q37" s="454"/>
      <c r="R37" s="454"/>
      <c r="S37" s="454"/>
      <c r="T37" s="454"/>
      <c r="U37" s="455"/>
    </row>
    <row r="38" spans="1:21" outlineLevel="1">
      <c r="A38" s="431"/>
      <c r="B38" s="312"/>
      <c r="C38" s="252"/>
      <c r="D38" s="416"/>
      <c r="E38" s="416"/>
      <c r="F38" s="416"/>
      <c r="G38" s="417"/>
      <c r="I38" s="453"/>
      <c r="J38" s="454"/>
      <c r="K38" s="454"/>
      <c r="L38" s="454"/>
      <c r="M38" s="454"/>
      <c r="N38" s="455"/>
      <c r="P38" s="453"/>
      <c r="Q38" s="454"/>
      <c r="R38" s="454"/>
      <c r="S38" s="454"/>
      <c r="T38" s="454"/>
      <c r="U38" s="455"/>
    </row>
    <row r="39" spans="1:21" outlineLevel="1">
      <c r="A39" s="431"/>
      <c r="B39" s="312"/>
      <c r="C39" s="252"/>
      <c r="D39" s="416"/>
      <c r="E39" s="416"/>
      <c r="F39" s="416"/>
      <c r="G39" s="417"/>
      <c r="I39" s="453"/>
      <c r="J39" s="454"/>
      <c r="K39" s="454"/>
      <c r="L39" s="454"/>
      <c r="M39" s="454"/>
      <c r="N39" s="455"/>
      <c r="P39" s="453"/>
      <c r="Q39" s="454"/>
      <c r="R39" s="454"/>
      <c r="S39" s="454"/>
      <c r="T39" s="454"/>
      <c r="U39" s="455"/>
    </row>
    <row r="40" spans="1:21" ht="14" outlineLevel="1" thickBot="1">
      <c r="A40" s="432"/>
      <c r="B40" s="313"/>
      <c r="C40" s="314"/>
      <c r="D40" s="414"/>
      <c r="E40" s="414"/>
      <c r="F40" s="414"/>
      <c r="G40" s="415"/>
      <c r="I40" s="453"/>
      <c r="J40" s="454"/>
      <c r="K40" s="454"/>
      <c r="L40" s="454"/>
      <c r="M40" s="454"/>
      <c r="N40" s="455"/>
      <c r="P40" s="453"/>
      <c r="Q40" s="454"/>
      <c r="R40" s="454"/>
      <c r="S40" s="454"/>
      <c r="T40" s="454"/>
      <c r="U40" s="455"/>
    </row>
    <row r="41" spans="1:21" outlineLevel="1">
      <c r="A41" s="154"/>
      <c r="B41" s="248"/>
      <c r="C41" s="248"/>
      <c r="D41" s="248"/>
      <c r="E41" s="248"/>
      <c r="F41" s="248"/>
      <c r="G41" s="248"/>
      <c r="I41" s="453"/>
      <c r="J41" s="454"/>
      <c r="K41" s="454"/>
      <c r="L41" s="454"/>
      <c r="M41" s="454"/>
      <c r="N41" s="455"/>
      <c r="P41" s="453"/>
      <c r="Q41" s="454"/>
      <c r="R41" s="454"/>
      <c r="S41" s="454"/>
      <c r="T41" s="454"/>
      <c r="U41" s="455"/>
    </row>
    <row r="42" spans="1:21" outlineLevel="1">
      <c r="A42" s="154"/>
      <c r="B42" s="248"/>
      <c r="C42" s="248"/>
      <c r="D42" s="248"/>
      <c r="E42" s="248"/>
      <c r="F42" s="248"/>
      <c r="G42" s="248"/>
      <c r="I42" s="453"/>
      <c r="J42" s="454"/>
      <c r="K42" s="454"/>
      <c r="L42" s="454"/>
      <c r="M42" s="454"/>
      <c r="N42" s="455"/>
      <c r="P42" s="453"/>
      <c r="Q42" s="454"/>
      <c r="R42" s="454"/>
      <c r="S42" s="454"/>
      <c r="T42" s="454"/>
      <c r="U42" s="455"/>
    </row>
    <row r="43" spans="1:21" outlineLevel="1">
      <c r="A43" s="154"/>
      <c r="B43" s="248"/>
      <c r="C43" s="248"/>
      <c r="D43" s="248"/>
      <c r="E43" s="248"/>
      <c r="F43" s="248"/>
      <c r="G43" s="248"/>
      <c r="I43" s="453"/>
      <c r="J43" s="454"/>
      <c r="K43" s="454"/>
      <c r="L43" s="454"/>
      <c r="M43" s="454"/>
      <c r="N43" s="455"/>
      <c r="P43" s="453"/>
      <c r="Q43" s="454"/>
      <c r="R43" s="454"/>
      <c r="S43" s="454"/>
      <c r="T43" s="454"/>
      <c r="U43" s="455"/>
    </row>
    <row r="44" spans="1:21" outlineLevel="1">
      <c r="A44" s="154"/>
      <c r="B44" s="248"/>
      <c r="C44" s="248"/>
      <c r="D44" s="248"/>
      <c r="E44" s="248"/>
      <c r="F44" s="248"/>
      <c r="G44" s="248"/>
      <c r="I44" s="453"/>
      <c r="J44" s="454"/>
      <c r="K44" s="454"/>
      <c r="L44" s="454"/>
      <c r="M44" s="454"/>
      <c r="N44" s="455"/>
      <c r="P44" s="453"/>
      <c r="Q44" s="454"/>
      <c r="R44" s="454"/>
      <c r="S44" s="454"/>
      <c r="T44" s="454"/>
      <c r="U44" s="455"/>
    </row>
    <row r="45" spans="1:21" outlineLevel="1">
      <c r="A45" s="154"/>
      <c r="B45" s="248"/>
      <c r="C45" s="248"/>
      <c r="D45" s="248"/>
      <c r="E45" s="248"/>
      <c r="F45" s="248"/>
      <c r="G45" s="248"/>
      <c r="I45" s="456"/>
      <c r="J45" s="457"/>
      <c r="K45" s="457"/>
      <c r="L45" s="457"/>
      <c r="M45" s="457"/>
      <c r="N45" s="458"/>
      <c r="P45" s="456"/>
      <c r="Q45" s="457"/>
      <c r="R45" s="457"/>
      <c r="S45" s="457"/>
      <c r="T45" s="457"/>
      <c r="U45" s="458"/>
    </row>
    <row r="46" spans="1:21" outlineLevel="1">
      <c r="A46" s="154"/>
      <c r="B46" s="248"/>
      <c r="C46" s="248"/>
      <c r="D46" s="248"/>
      <c r="E46" s="248"/>
      <c r="F46" s="248"/>
      <c r="G46" s="248"/>
    </row>
    <row r="47" spans="1:21">
      <c r="A47" s="154"/>
      <c r="B47" s="155"/>
    </row>
    <row r="48" spans="1:21" ht="15">
      <c r="A48" s="12" t="s">
        <v>380</v>
      </c>
    </row>
    <row r="49" spans="1:54" ht="15" outlineLevel="1">
      <c r="A49" s="12"/>
    </row>
    <row r="50" spans="1:54" ht="14" outlineLevel="1" thickBot="1">
      <c r="A50" s="4" t="s">
        <v>381</v>
      </c>
    </row>
    <row r="51" spans="1:54" outlineLevel="2">
      <c r="B51" s="19"/>
      <c r="C51" s="19"/>
      <c r="D51" s="19"/>
      <c r="E51" s="418" t="s">
        <v>274</v>
      </c>
      <c r="F51" s="406"/>
      <c r="G51" s="406"/>
      <c r="H51" s="406"/>
      <c r="I51" s="406"/>
      <c r="J51" s="406" t="s">
        <v>275</v>
      </c>
      <c r="K51" s="406"/>
      <c r="L51" s="406"/>
      <c r="M51" s="406"/>
      <c r="N51" s="406"/>
      <c r="O51" s="406" t="s">
        <v>276</v>
      </c>
      <c r="P51" s="406"/>
      <c r="Q51" s="406"/>
      <c r="R51" s="406"/>
      <c r="S51" s="406"/>
      <c r="T51" s="406" t="s">
        <v>277</v>
      </c>
      <c r="U51" s="406"/>
      <c r="V51" s="406"/>
      <c r="W51" s="406"/>
      <c r="X51" s="406"/>
      <c r="Y51" s="406" t="s">
        <v>382</v>
      </c>
      <c r="Z51" s="406"/>
      <c r="AA51" s="406"/>
      <c r="AB51" s="406"/>
      <c r="AC51" s="406"/>
      <c r="AD51" s="406" t="s">
        <v>383</v>
      </c>
      <c r="AE51" s="406"/>
      <c r="AF51" s="406"/>
      <c r="AG51" s="406"/>
      <c r="AH51" s="406"/>
      <c r="AI51" s="406" t="s">
        <v>384</v>
      </c>
      <c r="AJ51" s="406"/>
      <c r="AK51" s="406"/>
      <c r="AL51" s="406"/>
      <c r="AM51" s="406"/>
      <c r="AN51" s="406" t="s">
        <v>385</v>
      </c>
      <c r="AO51" s="406"/>
      <c r="AP51" s="406"/>
      <c r="AQ51" s="406"/>
      <c r="AR51" s="406"/>
      <c r="AS51" s="406" t="s">
        <v>386</v>
      </c>
      <c r="AT51" s="406"/>
      <c r="AU51" s="406"/>
      <c r="AV51" s="406"/>
      <c r="AW51" s="406"/>
      <c r="AX51" s="406" t="s">
        <v>387</v>
      </c>
      <c r="AY51" s="406"/>
      <c r="AZ51" s="406"/>
      <c r="BA51" s="406"/>
      <c r="BB51" s="410"/>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375</v>
      </c>
      <c r="C53" s="19" t="s">
        <v>388</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6" t="s">
        <v>389</v>
      </c>
      <c r="B54" s="127" t="s">
        <v>320</v>
      </c>
      <c r="C54" s="127" t="s">
        <v>285</v>
      </c>
      <c r="D54" s="124" t="s">
        <v>390</v>
      </c>
      <c r="E54" s="242">
        <v>-0.38</v>
      </c>
      <c r="F54" s="242">
        <v>-0.11</v>
      </c>
      <c r="G54" s="242">
        <v>-0.38</v>
      </c>
      <c r="H54" s="242">
        <v>-0.11</v>
      </c>
      <c r="I54" s="242">
        <v>-0.38</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7"/>
      <c r="B55" s="36" t="s">
        <v>320</v>
      </c>
      <c r="C55" s="121" t="s">
        <v>285</v>
      </c>
      <c r="D55" s="2" t="s">
        <v>390</v>
      </c>
      <c r="E55" s="241">
        <v>0</v>
      </c>
      <c r="F55" s="241">
        <v>-0.62</v>
      </c>
      <c r="G55" s="241">
        <v>0</v>
      </c>
      <c r="H55" s="241">
        <v>0</v>
      </c>
      <c r="I55" s="241">
        <v>0</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7"/>
      <c r="B56" s="36"/>
      <c r="C56" s="121"/>
      <c r="D56" s="2" t="s">
        <v>390</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7"/>
      <c r="B57" s="36"/>
      <c r="C57" s="121"/>
      <c r="D57" s="2" t="s">
        <v>390</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7"/>
      <c r="B58" s="36"/>
      <c r="C58" s="121"/>
      <c r="D58" s="2" t="s">
        <v>390</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7"/>
      <c r="B59" s="36"/>
      <c r="C59" s="121"/>
      <c r="D59" s="2" t="s">
        <v>390</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7"/>
      <c r="B60" s="36"/>
      <c r="C60" s="121"/>
      <c r="D60" s="2" t="s">
        <v>390</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7"/>
      <c r="B61" s="36"/>
      <c r="C61" s="121"/>
      <c r="D61" s="2" t="s">
        <v>390</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7"/>
      <c r="B62" s="36"/>
      <c r="C62" s="121"/>
      <c r="D62" s="2" t="s">
        <v>390</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7"/>
      <c r="B63" s="36"/>
      <c r="C63" s="121"/>
      <c r="D63" s="2" t="s">
        <v>390</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28"/>
      <c r="B64" s="122" t="s">
        <v>391</v>
      </c>
      <c r="C64" s="296" t="s">
        <v>392</v>
      </c>
      <c r="D64" s="123" t="s">
        <v>390</v>
      </c>
      <c r="E64" s="23">
        <f>SUM(E54:E63)</f>
        <v>-0.38</v>
      </c>
      <c r="F64" s="23">
        <f t="shared" ref="F64:BB64" si="3">SUM(F54:F63)</f>
        <v>-0.73</v>
      </c>
      <c r="G64" s="23">
        <f t="shared" si="3"/>
        <v>-0.38</v>
      </c>
      <c r="H64" s="23">
        <f t="shared" si="3"/>
        <v>-0.11</v>
      </c>
      <c r="I64" s="23">
        <f t="shared" si="3"/>
        <v>-0.38</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19" t="s">
        <v>393</v>
      </c>
      <c r="B66" s="266"/>
      <c r="C66" s="267"/>
      <c r="D66" s="268" t="s">
        <v>390</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0"/>
      <c r="B67" s="252"/>
      <c r="C67" s="267"/>
      <c r="D67" s="269" t="s">
        <v>390</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0"/>
      <c r="B68" s="252"/>
      <c r="C68" s="267"/>
      <c r="D68" s="269" t="s">
        <v>390</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0"/>
      <c r="B69" s="252"/>
      <c r="C69" s="267"/>
      <c r="D69" s="269" t="s">
        <v>390</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0"/>
      <c r="B70" s="252"/>
      <c r="C70" s="267"/>
      <c r="D70" s="269" t="s">
        <v>390</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1"/>
      <c r="B71" s="122" t="s">
        <v>394</v>
      </c>
      <c r="C71" s="123"/>
      <c r="D71" s="270" t="s">
        <v>390</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19" t="s">
        <v>395</v>
      </c>
      <c r="B75" s="127" t="s">
        <v>396</v>
      </c>
      <c r="C75" s="274"/>
      <c r="D75" s="124" t="s">
        <v>390</v>
      </c>
      <c r="E75" s="275">
        <f>-E158*'Fixed Data'!$B$27/10^2</f>
        <v>-1.2881006524165262</v>
      </c>
      <c r="F75" s="275">
        <f>-F158*'Fixed Data'!$B$27/10^2</f>
        <v>-1.2965213661224999</v>
      </c>
      <c r="G75" s="275">
        <f>-G158*'Fixed Data'!$B$27/10^2</f>
        <v>-1.3116063553425967</v>
      </c>
      <c r="H75" s="275">
        <f>-H158*'Fixed Data'!$B$27/10^2</f>
        <v>-1.3192819354044725</v>
      </c>
      <c r="I75" s="275">
        <f>-I158*'Fixed Data'!$B$27/10^2</f>
        <v>-1.336290330349496</v>
      </c>
      <c r="J75" s="275">
        <f>-J158*'Fixed Data'!$B$27/10^2</f>
        <v>-1.3465046445505859</v>
      </c>
      <c r="K75" s="275">
        <f>-K158*'Fixed Data'!$B$27/10^2</f>
        <v>-1.3687448439966405</v>
      </c>
      <c r="L75" s="275">
        <f>-L158*'Fixed Data'!$B$27/10^2</f>
        <v>-1.391437176840254</v>
      </c>
      <c r="M75" s="275">
        <f>-M158*'Fixed Data'!$B$27/10^2</f>
        <v>-1.4145908347530074</v>
      </c>
      <c r="N75" s="275">
        <f>-N158*'Fixed Data'!$B$27/10^2</f>
        <v>-1.4382151962690892</v>
      </c>
      <c r="O75" s="275">
        <f>-O158*'Fixed Data'!$B$27/10^2</f>
        <v>-1.4620148811153895</v>
      </c>
      <c r="P75" s="275">
        <f>-P158*'Fixed Data'!$B$27/10^2</f>
        <v>-1.4861383403867237</v>
      </c>
      <c r="Q75" s="275">
        <f>-Q158*'Fixed Data'!$B$27/10^2</f>
        <v>-1.510797341237299</v>
      </c>
      <c r="R75" s="275">
        <f>-R158*'Fixed Data'!$B$27/10^2</f>
        <v>-1.5359747470145795</v>
      </c>
      <c r="S75" s="275">
        <f>-S158*'Fixed Data'!$B$27/10^2</f>
        <v>-1.561710956205824</v>
      </c>
      <c r="T75" s="275">
        <f>-T158*'Fixed Data'!$B$27/10^2</f>
        <v>-1.5879859147625184</v>
      </c>
      <c r="U75" s="275">
        <f>-U158*'Fixed Data'!$B$27/10^2</f>
        <v>-1.6148284881713462</v>
      </c>
      <c r="V75" s="275">
        <f>-V158*'Fixed Data'!$B$27/10^2</f>
        <v>-1.6422167592005616</v>
      </c>
      <c r="W75" s="275">
        <f>-W158*'Fixed Data'!$B$27/10^2</f>
        <v>-1.670161821640918</v>
      </c>
      <c r="X75" s="275">
        <f>-X158*'Fixed Data'!$B$27/10^2</f>
        <v>-1.6986749948150299</v>
      </c>
      <c r="Y75" s="275">
        <f>-Y158*'Fixed Data'!$B$27/10^2</f>
        <v>-1.7277678281623203</v>
      </c>
      <c r="Z75" s="275">
        <f>-Z158*'Fixed Data'!$B$27/10^2</f>
        <v>-1.757452105917195</v>
      </c>
      <c r="AA75" s="275">
        <f>-AA158*'Fixed Data'!$B$27/10^2</f>
        <v>-1.7877398518823224</v>
      </c>
      <c r="AB75" s="275">
        <f>-AB158*'Fixed Data'!$B$27/10^2</f>
        <v>-1.8186433342989552</v>
      </c>
      <c r="AC75" s="275">
        <f>-AC158*'Fixed Data'!$B$27/10^2</f>
        <v>-17.649576371648624</v>
      </c>
      <c r="AD75" s="275">
        <f>-AD158*'Fixed Data'!$B$27/10^2</f>
        <v>-17.953986070725062</v>
      </c>
      <c r="AE75" s="275">
        <f>-AE158*'Fixed Data'!$B$27/10^2</f>
        <v>-18.264584284064927</v>
      </c>
      <c r="AF75" s="275">
        <f>-AF158*'Fixed Data'!$B$27/10^2</f>
        <v>-18.581496821420334</v>
      </c>
      <c r="AG75" s="275">
        <f>-AG158*'Fixed Data'!$B$27/10^2</f>
        <v>-18.904852050199974</v>
      </c>
      <c r="AH75" s="275">
        <f>-AH158*'Fixed Data'!$B$27/10^2</f>
        <v>-19.234780947464959</v>
      </c>
      <c r="AI75" s="275">
        <f>-AI158*'Fixed Data'!$B$27/10^2</f>
        <v>-19.571417152982075</v>
      </c>
      <c r="AJ75" s="275">
        <f>-AJ158*'Fixed Data'!$B$27/10^2</f>
        <v>-19.914897023355291</v>
      </c>
      <c r="AK75" s="275">
        <f>-AK158*'Fixed Data'!$B$27/10^2</f>
        <v>-20.26535968725792</v>
      </c>
      <c r="AL75" s="275">
        <f>-AL158*'Fixed Data'!$B$27/10^2</f>
        <v>-20.622947101787563</v>
      </c>
      <c r="AM75" s="275">
        <f>-AM158*'Fixed Data'!$B$27/10^2</f>
        <v>-20.987804109966664</v>
      </c>
      <c r="AN75" s="275">
        <f>-AN158*'Fixed Data'!$B$27/10^2</f>
        <v>-21.338745331216813</v>
      </c>
      <c r="AO75" s="275">
        <f>-AO158*'Fixed Data'!$B$27/10^2</f>
        <v>-21.693350895234211</v>
      </c>
      <c r="AP75" s="275">
        <f>-AP158*'Fixed Data'!$B$27/10^2</f>
        <v>-22.055165433201733</v>
      </c>
      <c r="AQ75" s="275">
        <f>-AQ158*'Fixed Data'!$B$27/10^2</f>
        <v>-22.424335500364691</v>
      </c>
      <c r="AR75" s="275">
        <f>-AR158*'Fixed Data'!$B$27/10^2</f>
        <v>-22.801010631371547</v>
      </c>
      <c r="AS75" s="275">
        <f>-AS158*'Fixed Data'!$B$27/10^2</f>
        <v>-23.185343400843884</v>
      </c>
      <c r="AT75" s="275">
        <f>-AT158*'Fixed Data'!$B$27/10^2</f>
        <v>-23.577489485177729</v>
      </c>
      <c r="AU75" s="275">
        <f>-AU158*'Fixed Data'!$B$27/10^2</f>
        <v>-23.977607725601263</v>
      </c>
      <c r="AV75" s="275">
        <f>-AV158*'Fixed Data'!$B$27/10^2</f>
        <v>-24.385860192514375</v>
      </c>
      <c r="AW75" s="275">
        <f>-AW158*'Fixed Data'!$B$27/10^2</f>
        <v>-24.802412251136424</v>
      </c>
      <c r="AX75" s="275">
        <f>-AX158*'Fixed Data'!$B$27/10^2</f>
        <v>-24.884185827703135</v>
      </c>
      <c r="AY75" s="275">
        <f>-AY158*'Fixed Data'!$B$27/10^2</f>
        <v>-24.923270782590929</v>
      </c>
      <c r="AZ75" s="275">
        <f>-AZ158*'Fixed Data'!$B$27/10^2</f>
        <v>-24.963150317288541</v>
      </c>
      <c r="BA75" s="275">
        <f>-BA158*'Fixed Data'!$B$27/10^2</f>
        <v>-25.003840585251407</v>
      </c>
      <c r="BB75" s="275">
        <f>-BB158*'Fixed Data'!$B$27/10^2</f>
        <v>-25.044597178893749</v>
      </c>
    </row>
    <row r="76" spans="1:54" ht="19.5" customHeight="1" outlineLevel="2">
      <c r="A76" s="420"/>
      <c r="B76" s="121"/>
      <c r="C76" s="272"/>
      <c r="D76" s="2" t="s">
        <v>390</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1"/>
      <c r="B77" s="273" t="s">
        <v>397</v>
      </c>
      <c r="C77" s="271"/>
      <c r="D77" s="123" t="s">
        <v>390</v>
      </c>
      <c r="E77" s="23">
        <f t="shared" ref="E77:AJ77" si="5">SUM(E75:E76)</f>
        <v>-1.2881006524165262</v>
      </c>
      <c r="F77" s="23">
        <f t="shared" si="5"/>
        <v>-1.2965213661224999</v>
      </c>
      <c r="G77" s="23">
        <f t="shared" si="5"/>
        <v>-1.3116063553425967</v>
      </c>
      <c r="H77" s="23">
        <f t="shared" si="5"/>
        <v>-1.3192819354044725</v>
      </c>
      <c r="I77" s="23">
        <f t="shared" si="5"/>
        <v>-1.336290330349496</v>
      </c>
      <c r="J77" s="23">
        <f t="shared" si="5"/>
        <v>-1.3465046445505859</v>
      </c>
      <c r="K77" s="23">
        <f t="shared" si="5"/>
        <v>-1.3687448439966405</v>
      </c>
      <c r="L77" s="23">
        <f t="shared" si="5"/>
        <v>-1.391437176840254</v>
      </c>
      <c r="M77" s="23">
        <f t="shared" si="5"/>
        <v>-1.4145908347530074</v>
      </c>
      <c r="N77" s="23">
        <f t="shared" si="5"/>
        <v>-1.4382151962690892</v>
      </c>
      <c r="O77" s="23">
        <f t="shared" si="5"/>
        <v>-1.4620148811153895</v>
      </c>
      <c r="P77" s="23">
        <f t="shared" si="5"/>
        <v>-1.4861383403867237</v>
      </c>
      <c r="Q77" s="23">
        <f t="shared" si="5"/>
        <v>-1.510797341237299</v>
      </c>
      <c r="R77" s="23">
        <f t="shared" si="5"/>
        <v>-1.5359747470145795</v>
      </c>
      <c r="S77" s="23">
        <f t="shared" si="5"/>
        <v>-1.561710956205824</v>
      </c>
      <c r="T77" s="23">
        <f t="shared" si="5"/>
        <v>-1.5879859147625184</v>
      </c>
      <c r="U77" s="23">
        <f t="shared" si="5"/>
        <v>-1.6148284881713462</v>
      </c>
      <c r="V77" s="23">
        <f t="shared" si="5"/>
        <v>-1.6422167592005616</v>
      </c>
      <c r="W77" s="23">
        <f t="shared" si="5"/>
        <v>-1.670161821640918</v>
      </c>
      <c r="X77" s="23">
        <f t="shared" si="5"/>
        <v>-1.6986749948150299</v>
      </c>
      <c r="Y77" s="23">
        <f t="shared" si="5"/>
        <v>-1.7277678281623203</v>
      </c>
      <c r="Z77" s="23">
        <f t="shared" si="5"/>
        <v>-1.757452105917195</v>
      </c>
      <c r="AA77" s="23">
        <f t="shared" si="5"/>
        <v>-1.7877398518823224</v>
      </c>
      <c r="AB77" s="23">
        <f t="shared" si="5"/>
        <v>-1.8186433342989552</v>
      </c>
      <c r="AC77" s="23">
        <f t="shared" si="5"/>
        <v>-17.649576371648624</v>
      </c>
      <c r="AD77" s="23">
        <f t="shared" si="5"/>
        <v>-17.953986070725062</v>
      </c>
      <c r="AE77" s="23">
        <f t="shared" si="5"/>
        <v>-18.264584284064927</v>
      </c>
      <c r="AF77" s="23">
        <f t="shared" si="5"/>
        <v>-18.581496821420334</v>
      </c>
      <c r="AG77" s="23">
        <f t="shared" si="5"/>
        <v>-18.904852050199974</v>
      </c>
      <c r="AH77" s="23">
        <f t="shared" si="5"/>
        <v>-19.234780947464959</v>
      </c>
      <c r="AI77" s="23">
        <f t="shared" si="5"/>
        <v>-19.571417152982075</v>
      </c>
      <c r="AJ77" s="23">
        <f t="shared" si="5"/>
        <v>-19.914897023355291</v>
      </c>
      <c r="AK77" s="23">
        <f t="shared" ref="AK77:BB77" si="6">SUM(AK75:AK76)</f>
        <v>-20.26535968725792</v>
      </c>
      <c r="AL77" s="23">
        <f t="shared" si="6"/>
        <v>-20.622947101787563</v>
      </c>
      <c r="AM77" s="23">
        <f t="shared" si="6"/>
        <v>-20.987804109966664</v>
      </c>
      <c r="AN77" s="23">
        <f t="shared" si="6"/>
        <v>-21.338745331216813</v>
      </c>
      <c r="AO77" s="23">
        <f t="shared" si="6"/>
        <v>-21.693350895234211</v>
      </c>
      <c r="AP77" s="23">
        <f t="shared" si="6"/>
        <v>-22.055165433201733</v>
      </c>
      <c r="AQ77" s="23">
        <f t="shared" si="6"/>
        <v>-22.424335500364691</v>
      </c>
      <c r="AR77" s="23">
        <f t="shared" si="6"/>
        <v>-22.801010631371547</v>
      </c>
      <c r="AS77" s="23">
        <f t="shared" si="6"/>
        <v>-23.185343400843884</v>
      </c>
      <c r="AT77" s="23">
        <f t="shared" si="6"/>
        <v>-23.577489485177729</v>
      </c>
      <c r="AU77" s="23">
        <f t="shared" si="6"/>
        <v>-23.977607725601263</v>
      </c>
      <c r="AV77" s="23">
        <f t="shared" si="6"/>
        <v>-24.385860192514375</v>
      </c>
      <c r="AW77" s="23">
        <f t="shared" si="6"/>
        <v>-24.802412251136424</v>
      </c>
      <c r="AX77" s="23">
        <f t="shared" si="6"/>
        <v>-24.884185827703135</v>
      </c>
      <c r="AY77" s="23">
        <f t="shared" si="6"/>
        <v>-24.923270782590929</v>
      </c>
      <c r="AZ77" s="23">
        <f t="shared" si="6"/>
        <v>-24.963150317288541</v>
      </c>
      <c r="BA77" s="23">
        <f t="shared" si="6"/>
        <v>-25.003840585251407</v>
      </c>
      <c r="BB77" s="255">
        <f t="shared" si="6"/>
        <v>-25.044597178893749</v>
      </c>
    </row>
    <row r="78" spans="1:54" outlineLevel="2">
      <c r="B78" s="19"/>
      <c r="C78" s="19"/>
      <c r="D78" s="19"/>
      <c r="E78" s="15"/>
    </row>
    <row r="79" spans="1:54" s="7" customFormat="1" ht="14" outlineLevel="1" thickBot="1">
      <c r="B79" s="125"/>
      <c r="C79" s="125"/>
      <c r="D79" s="125"/>
      <c r="E79" s="247"/>
    </row>
    <row r="80" spans="1:54" outlineLevel="1">
      <c r="A80" s="4" t="s">
        <v>398</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399</v>
      </c>
      <c r="C81" s="6" t="s">
        <v>400</v>
      </c>
      <c r="D81" t="s">
        <v>401</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402</v>
      </c>
      <c r="C82" t="s">
        <v>403</v>
      </c>
      <c r="D82" t="s">
        <v>390</v>
      </c>
      <c r="E82" s="21">
        <f t="shared" ref="E82:BB82" si="8">E64*E81</f>
        <v>-0.12806000000000001</v>
      </c>
      <c r="F82" s="21">
        <f t="shared" si="8"/>
        <v>-0.24601000000000001</v>
      </c>
      <c r="G82" s="21">
        <f t="shared" si="8"/>
        <v>-0.12806000000000001</v>
      </c>
      <c r="H82" s="21">
        <f t="shared" si="8"/>
        <v>-3.7070000000000006E-2</v>
      </c>
      <c r="I82" s="21">
        <f t="shared" si="8"/>
        <v>-0.12806000000000001</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404</v>
      </c>
      <c r="C83" t="s">
        <v>405</v>
      </c>
      <c r="D83" t="s">
        <v>390</v>
      </c>
      <c r="E83" s="21">
        <f t="shared" ref="E83:BB83" si="9">E64-E82</f>
        <v>-0.25194</v>
      </c>
      <c r="F83" s="21">
        <f t="shared" si="9"/>
        <v>-0.48398999999999998</v>
      </c>
      <c r="G83" s="21">
        <f t="shared" si="9"/>
        <v>-0.25194</v>
      </c>
      <c r="H83" s="21">
        <f t="shared" si="9"/>
        <v>-7.2929999999999995E-2</v>
      </c>
      <c r="I83" s="21">
        <f t="shared" si="9"/>
        <v>-0.25194</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406</v>
      </c>
      <c r="C84" t="s">
        <v>407</v>
      </c>
      <c r="D84" t="s">
        <v>390</v>
      </c>
      <c r="E84" s="21"/>
      <c r="F84" s="21">
        <f>IF($E$82&lt;0,(IF(2050-E$80&lt;=0,0,(2/(2050-E$80+1))*(1-(SUM($E84:E84)/$E$82))*$E$82*'Fixed Data'!C$52)),0)</f>
        <v>-1.0671666666666666E-2</v>
      </c>
      <c r="G84" s="21">
        <f>IF($E$82&lt;0,(IF(2050-F$80&lt;=0,0,(2/(2050-F$80+1))*(1-(SUM($E84:F84)/$E$82))*$E$82*'Fixed Data'!D$52)),0)</f>
        <v>-1.0207681159420289E-2</v>
      </c>
      <c r="H84" s="21">
        <f>IF($E$82&lt;0,(IF(2050-G$80&lt;=0,0,(2/(2050-G$80+1))*(1-(SUM($E84:G84)/$E$82))*$E$82*'Fixed Data'!E$52)),0)</f>
        <v>-9.743695652173914E-3</v>
      </c>
      <c r="I84" s="21">
        <f>IF($E$82&lt;0,(IF(2050-H$80&lt;=0,0,(2/(2050-H$80+1))*(1-(SUM($E84:H84)/$E$82))*$E$82*'Fixed Data'!F$52)),0)</f>
        <v>-9.279710144927537E-3</v>
      </c>
      <c r="J84" s="21">
        <f>IF($E$82&lt;0,(IF(2050-I$80&lt;=0,0,(2/(2050-I$80+1))*(1-(SUM($E84:I84)/$E$82))*$E$82*'Fixed Data'!G$52)),0)</f>
        <v>-8.8157246376811601E-3</v>
      </c>
      <c r="K84" s="21">
        <f>IF($E$82&lt;0,(IF(2050-J$80&lt;=0,0,(2/(2050-J$80+1))*(1-(SUM($E84:J84)/$E$82))*$E$82*'Fixed Data'!H$52)),0)</f>
        <v>-8.3517391304347832E-3</v>
      </c>
      <c r="L84" s="21">
        <f>IF($E$82&lt;0,(IF(2050-K$80&lt;=0,0,(2/(2050-K$80+1))*(1-(SUM($E84:K84)/$E$82))*$E$82*'Fixed Data'!I$52)),0)</f>
        <v>-7.8877536231884062E-3</v>
      </c>
      <c r="M84" s="21">
        <f>IF($E$82&lt;0,(IF(2050-L$80&lt;=0,0,(2/(2050-L$80+1))*(1-(SUM($E84:L84)/$E$82))*$E$82*'Fixed Data'!J$52)),0)</f>
        <v>-7.4237681159420284E-3</v>
      </c>
      <c r="N84" s="21">
        <f>IF($E$82&lt;0,(IF(2050-M$80&lt;=0,0,(2/(2050-M$80+1))*(1-(SUM($E84:M84)/$E$82))*$E$82*'Fixed Data'!K$52)),0)</f>
        <v>-6.9597826086956515E-3</v>
      </c>
      <c r="O84" s="21">
        <f>IF($E$82&lt;0,(IF(2050-N$80&lt;=0,0,(2/(2050-N$80+1))*(1-(SUM($E84:N84)/$E$82))*$E$82*'Fixed Data'!L$52)),0)</f>
        <v>-6.4957971014492763E-3</v>
      </c>
      <c r="P84" s="21">
        <f>IF($E$82&lt;0,(IF(2050-O$80&lt;=0,0,(2/(2050-O$80+1))*(1-(SUM($E84:O84)/$E$82))*$E$82*'Fixed Data'!M$52)),0)</f>
        <v>-6.0318115942028993E-3</v>
      </c>
      <c r="Q84" s="21">
        <f>IF($E$82&lt;0,(IF(2050-P$80&lt;=0,0,(2/(2050-P$80+1))*(1-(SUM($E84:P84)/$E$82))*$E$82*'Fixed Data'!N$52)),0)</f>
        <v>-5.5678260869565224E-3</v>
      </c>
      <c r="R84" s="21">
        <f>IF($E$82&lt;0,(IF(2050-Q$80&lt;=0,0,(2/(2050-Q$80+1))*(1-(SUM($E84:Q84)/$E$82))*$E$82*'Fixed Data'!O$52)),0)</f>
        <v>-5.1038405797101463E-3</v>
      </c>
      <c r="S84" s="21">
        <f>IF($E$82&lt;0,(IF(2050-R$80&lt;=0,0,(2/(2050-R$80+1))*(1-(SUM($E84:R84)/$E$82))*$E$82*'Fixed Data'!P$52)),0)</f>
        <v>-4.6398550724637685E-3</v>
      </c>
      <c r="T84" s="21">
        <f>IF($E$82&lt;0,(IF(2050-S$80&lt;=0,0,(2/(2050-S$80+1))*(1-(SUM($E84:S84)/$E$82))*$E$82*'Fixed Data'!Q$52)),0)</f>
        <v>-4.1758695652173907E-3</v>
      </c>
      <c r="U84" s="21">
        <f>IF($E$82&lt;0,(IF(2050-T$80&lt;=0,0,(2/(2050-T$80+1))*(1-(SUM($E84:T84)/$E$82))*$E$82*'Fixed Data'!R$52)),0)</f>
        <v>-3.7118840579710151E-3</v>
      </c>
      <c r="V84" s="21">
        <f>IF($E$82&lt;0,(IF(2050-U$80&lt;=0,0,(2/(2050-U$80+1))*(1-(SUM($E84:U84)/$E$82))*$E$82*'Fixed Data'!S$52)),0)</f>
        <v>-3.2478985507246381E-3</v>
      </c>
      <c r="W84" s="21">
        <f>IF($E$82&lt;0,(IF(2050-V$80&lt;=0,0,(2/(2050-V$80+1))*(1-(SUM($E84:V84)/$E$82))*$E$82*'Fixed Data'!T$52)),0)</f>
        <v>-2.7839130434782651E-3</v>
      </c>
      <c r="X84" s="21">
        <f>IF($E$82&lt;0,(IF(2050-W$80&lt;=0,0,(2/(2050-W$80+1))*(1-(SUM($E84:W84)/$E$82))*$E$82*'Fixed Data'!U$52)),0)</f>
        <v>-2.3199275362318847E-3</v>
      </c>
      <c r="Y84" s="21">
        <f>IF($E$82&lt;0,(IF(2050-X$80&lt;=0,0,(2/(2050-X$80+1))*(1-(SUM($E84:X84)/$E$82))*$E$82*'Fixed Data'!V$52)),0)</f>
        <v>-1.8559420289855156E-3</v>
      </c>
      <c r="Z84" s="21">
        <f>IF($E$82&lt;0,(IF(2050-Y$80&lt;=0,0,(2/(2050-Y$80+1))*(1-(SUM($E84:Y84)/$E$82))*$E$82*'Fixed Data'!W$52)),0)</f>
        <v>-1.3919565217391367E-3</v>
      </c>
      <c r="AA84" s="21">
        <f>IF($E$82&lt;0,(IF(2050-Z$80&lt;=0,0,(2/(2050-Z$80+1))*(1-(SUM($E84:Z84)/$E$82))*$E$82*'Fixed Data'!X$52)),0)</f>
        <v>-9.2797101449276721E-4</v>
      </c>
      <c r="AB84" s="21">
        <f>IF($E$82&lt;0,(IF(2050-AA$80&lt;=0,0,(2/(2050-AA$80+1))*(1-(SUM($E84:AA84)/$E$82))*$E$82*'Fixed Data'!Y$52)),0)</f>
        <v>-4.6398550724637889E-4</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408</v>
      </c>
      <c r="C85" t="s">
        <v>409</v>
      </c>
      <c r="D85" t="s">
        <v>390</v>
      </c>
      <c r="E85" s="18"/>
      <c r="F85" s="18"/>
      <c r="G85" s="21">
        <f>IF($F$82&lt;0,(IF(2050-F$80&lt;=0,0,(2/(2050-F$80+1))*(1-(SUM($E85:F85)/$F$82))*$F$82*'Fixed Data'!D$52)),0)</f>
        <v>-2.1392173913043478E-2</v>
      </c>
      <c r="H85" s="21">
        <f>IF($F$82&lt;0,(IF(2050-G$80&lt;=0,0,(2/(2050-G$80+1))*(1-(SUM($E85:G85)/$F$82))*$F$82*'Fixed Data'!E$52)),0)</f>
        <v>-2.0419802371541503E-2</v>
      </c>
      <c r="I85" s="21">
        <f>IF($F$82&lt;0,(IF(2050-H$80&lt;=0,0,(2/(2050-H$80+1))*(1-(SUM($E85:H85)/$F$82))*$F$82*'Fixed Data'!F$52)),0)</f>
        <v>-1.9447430830039525E-2</v>
      </c>
      <c r="J85" s="21">
        <f>IF($F$82&lt;0,(IF(2050-I$80&lt;=0,0,(2/(2050-I$80+1))*(1-(SUM($E85:I85)/$F$82))*$F$82*'Fixed Data'!G$52)),0)</f>
        <v>-1.8475059288537553E-2</v>
      </c>
      <c r="K85" s="21">
        <f>IF($F$82&lt;0,(IF(2050-J$80&lt;=0,0,(2/(2050-J$80+1))*(1-(SUM($E85:J85)/$F$82))*$F$82*'Fixed Data'!H$52)),0)</f>
        <v>-1.7502687747035572E-2</v>
      </c>
      <c r="L85" s="21">
        <f>IF($F$82&lt;0,(IF(2050-K$80&lt;=0,0,(2/(2050-K$80+1))*(1-(SUM($E85:K85)/$F$82))*$F$82*'Fixed Data'!I$52)),0)</f>
        <v>-1.6530316205533593E-2</v>
      </c>
      <c r="M85" s="21">
        <f>IF($F$82&lt;0,(IF(2050-L$80&lt;=0,0,(2/(2050-L$80+1))*(1-(SUM($E85:L85)/$F$82))*$F$82*'Fixed Data'!J$52)),0)</f>
        <v>-1.555794466403162E-2</v>
      </c>
      <c r="N85" s="21">
        <f>IF($F$82&lt;0,(IF(2050-M$80&lt;=0,0,(2/(2050-M$80+1))*(1-(SUM($E85:M85)/$F$82))*$F$82*'Fixed Data'!K$52)),0)</f>
        <v>-1.4585573122529642E-2</v>
      </c>
      <c r="O85" s="21">
        <f>IF($F$82&lt;0,(IF(2050-N$80&lt;=0,0,(2/(2050-N$80+1))*(1-(SUM($E85:N85)/$F$82))*$F$82*'Fixed Data'!L$52)),0)</f>
        <v>-1.3613201581027667E-2</v>
      </c>
      <c r="P85" s="21">
        <f>IF($F$82&lt;0,(IF(2050-O$80&lt;=0,0,(2/(2050-O$80+1))*(1-(SUM($E85:O85)/$F$82))*$F$82*'Fixed Data'!M$52)),0)</f>
        <v>-1.2640830039525692E-2</v>
      </c>
      <c r="Q85" s="21">
        <f>IF($F$82&lt;0,(IF(2050-P$80&lt;=0,0,(2/(2050-P$80+1))*(1-(SUM($E85:P85)/$F$82))*$F$82*'Fixed Data'!N$52)),0)</f>
        <v>-1.1668458498023717E-2</v>
      </c>
      <c r="R85" s="21">
        <f>IF($F$82&lt;0,(IF(2050-Q$80&lt;=0,0,(2/(2050-Q$80+1))*(1-(SUM($E85:Q85)/$F$82))*$F$82*'Fixed Data'!O$52)),0)</f>
        <v>-1.0696086956521741E-2</v>
      </c>
      <c r="S85" s="21">
        <f>IF($F$82&lt;0,(IF(2050-R$80&lt;=0,0,(2/(2050-R$80+1))*(1-(SUM($E85:R85)/$F$82))*$F$82*'Fixed Data'!P$52)),0)</f>
        <v>-9.7237154150197624E-3</v>
      </c>
      <c r="T85" s="21">
        <f>IF($F$82&lt;0,(IF(2050-S$80&lt;=0,0,(2/(2050-S$80+1))*(1-(SUM($E85:S85)/$F$82))*$F$82*'Fixed Data'!Q$52)),0)</f>
        <v>-8.7513438735177859E-3</v>
      </c>
      <c r="U85" s="21">
        <f>IF($F$82&lt;0,(IF(2050-T$80&lt;=0,0,(2/(2050-T$80+1))*(1-(SUM($E85:T85)/$F$82))*$F$82*'Fixed Data'!R$52)),0)</f>
        <v>-7.7789723320158136E-3</v>
      </c>
      <c r="V85" s="21">
        <f>IF($F$82&lt;0,(IF(2050-U$80&lt;=0,0,(2/(2050-U$80+1))*(1-(SUM($E85:U85)/$F$82))*$F$82*'Fixed Data'!S$52)),0)</f>
        <v>-6.8066007905138292E-3</v>
      </c>
      <c r="W85" s="21">
        <f>IF($F$82&lt;0,(IF(2050-V$80&lt;=0,0,(2/(2050-V$80+1))*(1-(SUM($E85:V85)/$F$82))*$F$82*'Fixed Data'!T$52)),0)</f>
        <v>-5.8342292490118552E-3</v>
      </c>
      <c r="X85" s="21">
        <f>IF($F$82&lt;0,(IF(2050-W$80&lt;=0,0,(2/(2050-W$80+1))*(1-(SUM($E85:W85)/$F$82))*$F$82*'Fixed Data'!U$52)),0)</f>
        <v>-4.8618577075098812E-3</v>
      </c>
      <c r="Y85" s="21">
        <f>IF($F$82&lt;0,(IF(2050-X$80&lt;=0,0,(2/(2050-X$80+1))*(1-(SUM($E85:X85)/$F$82))*$F$82*'Fixed Data'!V$52)),0)</f>
        <v>-3.8894861660079051E-3</v>
      </c>
      <c r="Z85" s="21">
        <f>IF($F$82&lt;0,(IF(2050-Y$80&lt;=0,0,(2/(2050-Y$80+1))*(1-(SUM($E85:Y85)/$F$82))*$F$82*'Fixed Data'!W$52)),0)</f>
        <v>-2.9171146245059259E-3</v>
      </c>
      <c r="AA85" s="21">
        <f>IF($F$82&lt;0,(IF(2050-Z$80&lt;=0,0,(2/(2050-Z$80+1))*(1-(SUM($E85:Z85)/$F$82))*$F$82*'Fixed Data'!X$52)),0)</f>
        <v>-1.9447430830039593E-3</v>
      </c>
      <c r="AB85" s="21">
        <f>IF($F$82&lt;0,(IF(2050-AA$80&lt;=0,0,(2/(2050-AA$80+1))*(1-(SUM($E85:AA85)/$F$82))*$F$82*'Fixed Data'!Y$52)),0)</f>
        <v>-9.7237154150197074E-4</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410</v>
      </c>
      <c r="C86" t="s">
        <v>411</v>
      </c>
      <c r="D86" t="s">
        <v>390</v>
      </c>
      <c r="E86" s="18"/>
      <c r="F86" s="18"/>
      <c r="G86" s="18"/>
      <c r="H86" s="21">
        <f>IF($G$82&lt;0,(IF(2050-G$80&lt;=0,0,(2/(2050-G$80+1))*(1-(SUM($E86:G86)/$G$82))*$G$82*'Fixed Data'!E$52)),0)</f>
        <v>-1.1641818181818182E-2</v>
      </c>
      <c r="I86" s="21">
        <f>IF($G$82&lt;0,(IF(2050-H$80&lt;=0,0,(2/(2050-H$80+1))*(1-(SUM($E86:H86)/$G$82))*$G$82*'Fixed Data'!F$52)),0)</f>
        <v>-1.1087445887445887E-2</v>
      </c>
      <c r="J86" s="21">
        <f>IF($G$82&lt;0,(IF(2050-I$80&lt;=0,0,(2/(2050-I$80+1))*(1-(SUM($E86:I86)/$G$82))*$G$82*'Fixed Data'!G$52)),0)</f>
        <v>-1.0533073593073594E-2</v>
      </c>
      <c r="K86" s="21">
        <f>IF($G$82&lt;0,(IF(2050-J$80&lt;=0,0,(2/(2050-J$80+1))*(1-(SUM($E86:J86)/$G$82))*$G$82*'Fixed Data'!H$52)),0)</f>
        <v>-9.9787012987012993E-3</v>
      </c>
      <c r="L86" s="21">
        <f>IF($G$82&lt;0,(IF(2050-K$80&lt;=0,0,(2/(2050-K$80+1))*(1-(SUM($E86:K86)/$G$82))*$G$82*'Fixed Data'!I$52)),0)</f>
        <v>-9.4243290043290063E-3</v>
      </c>
      <c r="M86" s="21">
        <f>IF($G$82&lt;0,(IF(2050-L$80&lt;=0,0,(2/(2050-L$80+1))*(1-(SUM($E86:L86)/$G$82))*$G$82*'Fixed Data'!J$52)),0)</f>
        <v>-8.8699567099567098E-3</v>
      </c>
      <c r="N86" s="21">
        <f>IF($G$82&lt;0,(IF(2050-M$80&lt;=0,0,(2/(2050-M$80+1))*(1-(SUM($E86:M86)/$G$82))*$G$82*'Fixed Data'!K$52)),0)</f>
        <v>-8.3155844155844167E-3</v>
      </c>
      <c r="O86" s="21">
        <f>IF($G$82&lt;0,(IF(2050-N$80&lt;=0,0,(2/(2050-N$80+1))*(1-(SUM($E86:N86)/$G$82))*$G$82*'Fixed Data'!L$52)),0)</f>
        <v>-7.7612121212121219E-3</v>
      </c>
      <c r="P86" s="21">
        <f>IF($G$82&lt;0,(IF(2050-O$80&lt;=0,0,(2/(2050-O$80+1))*(1-(SUM($E86:O86)/$G$82))*$G$82*'Fixed Data'!M$52)),0)</f>
        <v>-7.2068398268398262E-3</v>
      </c>
      <c r="Q86" s="21">
        <f>IF($G$82&lt;0,(IF(2050-P$80&lt;=0,0,(2/(2050-P$80+1))*(1-(SUM($E86:P86)/$G$82))*$G$82*'Fixed Data'!N$52)),0)</f>
        <v>-6.6524675324675332E-3</v>
      </c>
      <c r="R86" s="21">
        <f>IF($G$82&lt;0,(IF(2050-Q$80&lt;=0,0,(2/(2050-Q$80+1))*(1-(SUM($E86:Q86)/$G$82))*$G$82*'Fixed Data'!O$52)),0)</f>
        <v>-6.0980952380952384E-3</v>
      </c>
      <c r="S86" s="21">
        <f>IF($G$82&lt;0,(IF(2050-R$80&lt;=0,0,(2/(2050-R$80+1))*(1-(SUM($E86:R86)/$G$82))*$G$82*'Fixed Data'!P$52)),0)</f>
        <v>-5.5437229437229453E-3</v>
      </c>
      <c r="T86" s="21">
        <f>IF($G$82&lt;0,(IF(2050-S$80&lt;=0,0,(2/(2050-S$80+1))*(1-(SUM($E86:S86)/$G$82))*$G$82*'Fixed Data'!Q$52)),0)</f>
        <v>-4.9893506493506488E-3</v>
      </c>
      <c r="U86" s="21">
        <f>IF($G$82&lt;0,(IF(2050-T$80&lt;=0,0,(2/(2050-T$80+1))*(1-(SUM($E86:T86)/$G$82))*$G$82*'Fixed Data'!R$52)),0)</f>
        <v>-4.4349783549783557E-3</v>
      </c>
      <c r="V86" s="21">
        <f>IF($G$82&lt;0,(IF(2050-U$80&lt;=0,0,(2/(2050-U$80+1))*(1-(SUM($E86:U86)/$G$82))*$G$82*'Fixed Data'!S$52)),0)</f>
        <v>-3.880606060606061E-3</v>
      </c>
      <c r="W86" s="21">
        <f>IF($G$82&lt;0,(IF(2050-V$80&lt;=0,0,(2/(2050-V$80+1))*(1-(SUM($E86:V86)/$G$82))*$G$82*'Fixed Data'!T$52)),0)</f>
        <v>-3.3262337662337675E-3</v>
      </c>
      <c r="X86" s="21">
        <f>IF($G$82&lt;0,(IF(2050-W$80&lt;=0,0,(2/(2050-W$80+1))*(1-(SUM($E86:W86)/$G$82))*$G$82*'Fixed Data'!U$52)),0)</f>
        <v>-2.7718614718614727E-3</v>
      </c>
      <c r="Y86" s="21">
        <f>IF($G$82&lt;0,(IF(2050-X$80&lt;=0,0,(2/(2050-X$80+1))*(1-(SUM($E86:X86)/$G$82))*$G$82*'Fixed Data'!V$52)),0)</f>
        <v>-2.2174891774891766E-3</v>
      </c>
      <c r="Z86" s="21">
        <f>IF($G$82&lt;0,(IF(2050-Y$80&lt;=0,0,(2/(2050-Y$80+1))*(1-(SUM($E86:Y86)/$G$82))*$G$82*'Fixed Data'!W$52)),0)</f>
        <v>-1.6631168831168837E-3</v>
      </c>
      <c r="AA86" s="21">
        <f>IF($G$82&lt;0,(IF(2050-Z$80&lt;=0,0,(2/(2050-Z$80+1))*(1-(SUM($E86:Z86)/$G$82))*$G$82*'Fixed Data'!X$52)),0)</f>
        <v>-1.1087445887445889E-3</v>
      </c>
      <c r="AB86" s="21">
        <f>IF($G$82&lt;0,(IF(2050-AA$80&lt;=0,0,(2/(2050-AA$80+1))*(1-(SUM($E86:AA86)/$G$82))*$G$82*'Fixed Data'!Y$52)),0)</f>
        <v>-5.5437229437230412E-4</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412</v>
      </c>
      <c r="C87" t="s">
        <v>413</v>
      </c>
      <c r="D87" t="s">
        <v>390</v>
      </c>
      <c r="E87" s="18"/>
      <c r="F87" s="18"/>
      <c r="G87" s="18"/>
      <c r="H87" s="18"/>
      <c r="I87" s="21">
        <f>IF($H$82&lt;0,(IF(2050-H$80&lt;=0,0,(2/(2050-H$80+1))*(1-(SUM($E87:H87)/$H$82))*$H$82*'Fixed Data'!F$52)),0)</f>
        <v>-3.5304761904761906E-3</v>
      </c>
      <c r="J87" s="21">
        <f>IF($H$82&lt;0,(IF(2050-I$80&lt;=0,0,(2/(2050-I$80+1))*(1-(SUM($E87:I87)/$H$82))*$H$82*'Fixed Data'!G$52)),0)</f>
        <v>-3.3539523809523819E-3</v>
      </c>
      <c r="K87" s="21">
        <f>IF($H$82&lt;0,(IF(2050-J$80&lt;=0,0,(2/(2050-J$80+1))*(1-(SUM($E87:J87)/$H$82))*$H$82*'Fixed Data'!H$52)),0)</f>
        <v>-3.1774285714285719E-3</v>
      </c>
      <c r="L87" s="21">
        <f>IF($H$82&lt;0,(IF(2050-K$80&lt;=0,0,(2/(2050-K$80+1))*(1-(SUM($E87:K87)/$H$82))*$H$82*'Fixed Data'!I$52)),0)</f>
        <v>-3.0009047619047619E-3</v>
      </c>
      <c r="M87" s="21">
        <f>IF($H$82&lt;0,(IF(2050-L$80&lt;=0,0,(2/(2050-L$80+1))*(1-(SUM($E87:L87)/$H$82))*$H$82*'Fixed Data'!J$52)),0)</f>
        <v>-2.8243809523809523E-3</v>
      </c>
      <c r="N87" s="21">
        <f>IF($H$82&lt;0,(IF(2050-M$80&lt;=0,0,(2/(2050-M$80+1))*(1-(SUM($E87:M87)/$H$82))*$H$82*'Fixed Data'!K$52)),0)</f>
        <v>-2.6478571428571432E-3</v>
      </c>
      <c r="O87" s="21">
        <f>IF($H$82&lt;0,(IF(2050-N$80&lt;=0,0,(2/(2050-N$80+1))*(1-(SUM($E87:N87)/$H$82))*$H$82*'Fixed Data'!L$52)),0)</f>
        <v>-2.4713333333333336E-3</v>
      </c>
      <c r="P87" s="21">
        <f>IF($H$82&lt;0,(IF(2050-O$80&lt;=0,0,(2/(2050-O$80+1))*(1-(SUM($E87:O87)/$H$82))*$H$82*'Fixed Data'!M$52)),0)</f>
        <v>-2.2948095238095241E-3</v>
      </c>
      <c r="Q87" s="21">
        <f>IF($H$82&lt;0,(IF(2050-P$80&lt;=0,0,(2/(2050-P$80+1))*(1-(SUM($E87:P87)/$H$82))*$H$82*'Fixed Data'!N$52)),0)</f>
        <v>-2.1182857142857149E-3</v>
      </c>
      <c r="R87" s="21">
        <f>IF($H$82&lt;0,(IF(2050-Q$80&lt;=0,0,(2/(2050-Q$80+1))*(1-(SUM($E87:Q87)/$H$82))*$H$82*'Fixed Data'!O$52)),0)</f>
        <v>-1.9417619047619049E-3</v>
      </c>
      <c r="S87" s="21">
        <f>IF($H$82&lt;0,(IF(2050-R$80&lt;=0,0,(2/(2050-R$80+1))*(1-(SUM($E87:R87)/$H$82))*$H$82*'Fixed Data'!P$52)),0)</f>
        <v>-1.765238095238096E-3</v>
      </c>
      <c r="T87" s="21">
        <f>IF($H$82&lt;0,(IF(2050-S$80&lt;=0,0,(2/(2050-S$80+1))*(1-(SUM($E87:S87)/$H$82))*$H$82*'Fixed Data'!Q$52)),0)</f>
        <v>-1.5887142857142855E-3</v>
      </c>
      <c r="U87" s="21">
        <f>IF($H$82&lt;0,(IF(2050-T$80&lt;=0,0,(2/(2050-T$80+1))*(1-(SUM($E87:T87)/$H$82))*$H$82*'Fixed Data'!R$52)),0)</f>
        <v>-1.4121904761904757E-3</v>
      </c>
      <c r="V87" s="21">
        <f>IF($H$82&lt;0,(IF(2050-U$80&lt;=0,0,(2/(2050-U$80+1))*(1-(SUM($E87:U87)/$H$82))*$H$82*'Fixed Data'!S$52)),0)</f>
        <v>-1.2356666666666666E-3</v>
      </c>
      <c r="W87" s="21">
        <f>IF($H$82&lt;0,(IF(2050-V$80&lt;=0,0,(2/(2050-V$80+1))*(1-(SUM($E87:V87)/$H$82))*$H$82*'Fixed Data'!T$52)),0)</f>
        <v>-1.0591428571428559E-3</v>
      </c>
      <c r="X87" s="21">
        <f>IF($H$82&lt;0,(IF(2050-W$80&lt;=0,0,(2/(2050-W$80+1))*(1-(SUM($E87:W87)/$H$82))*$H$82*'Fixed Data'!U$52)),0)</f>
        <v>-8.8261904761904593E-4</v>
      </c>
      <c r="Y87" s="21">
        <f>IF($H$82&lt;0,(IF(2050-X$80&lt;=0,0,(2/(2050-X$80+1))*(1-(SUM($E87:X87)/$H$82))*$H$82*'Fixed Data'!V$52)),0)</f>
        <v>-7.060952380952357E-4</v>
      </c>
      <c r="Z87" s="21">
        <f>IF($H$82&lt;0,(IF(2050-Y$80&lt;=0,0,(2/(2050-Y$80+1))*(1-(SUM($E87:Y87)/$H$82))*$H$82*'Fixed Data'!W$52)),0)</f>
        <v>-5.2957142857142884E-4</v>
      </c>
      <c r="AA87" s="21">
        <f>IF($H$82&lt;0,(IF(2050-Z$80&lt;=0,0,(2/(2050-Z$80+1))*(1-(SUM($E87:Z87)/$H$82))*$H$82*'Fixed Data'!X$52)),0)</f>
        <v>-3.5304761904761785E-4</v>
      </c>
      <c r="AB87" s="21">
        <f>IF($H$82&lt;0,(IF(2050-AA$80&lt;=0,0,(2/(2050-AA$80+1))*(1-(SUM($E87:AA87)/$H$82))*$H$82*'Fixed Data'!Y$52)),0)</f>
        <v>-1.7652380952380893E-4</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414</v>
      </c>
      <c r="C88" t="s">
        <v>415</v>
      </c>
      <c r="D88" t="s">
        <v>390</v>
      </c>
      <c r="E88" s="18"/>
      <c r="F88" s="18"/>
      <c r="G88" s="18"/>
      <c r="H88" s="18"/>
      <c r="I88" s="18"/>
      <c r="J88" s="21">
        <f>IF($I$82&lt;0,(IF(2050-I$80&lt;=0,0,(2/(2050-I$80+1))*(1-(SUM($E88:I88)/$I$82))*$I$82*'Fixed Data'!G$52)),0)</f>
        <v>-1.2806000000000001E-2</v>
      </c>
      <c r="K88" s="21">
        <f>IF($I$82&lt;0,(IF(2050-J$80&lt;=0,0,(2/(2050-J$80+1))*(1-(SUM($E88:J88)/$I$82))*$I$82*'Fixed Data'!H$52)),0)</f>
        <v>-1.2132E-2</v>
      </c>
      <c r="L88" s="21">
        <f>IF($I$82&lt;0,(IF(2050-K$80&lt;=0,0,(2/(2050-K$80+1))*(1-(SUM($E88:K88)/$I$82))*$I$82*'Fixed Data'!I$52)),0)</f>
        <v>-1.1458000000000001E-2</v>
      </c>
      <c r="M88" s="21">
        <f>IF($I$82&lt;0,(IF(2050-L$80&lt;=0,0,(2/(2050-L$80+1))*(1-(SUM($E88:L88)/$I$82))*$I$82*'Fixed Data'!J$52)),0)</f>
        <v>-1.0784E-2</v>
      </c>
      <c r="N88" s="21">
        <f>IF($I$82&lt;0,(IF(2050-M$80&lt;=0,0,(2/(2050-M$80+1))*(1-(SUM($E88:M88)/$I$82))*$I$82*'Fixed Data'!K$52)),0)</f>
        <v>-1.0109999999999999E-2</v>
      </c>
      <c r="O88" s="21">
        <f>IF($I$82&lt;0,(IF(2050-N$80&lt;=0,0,(2/(2050-N$80+1))*(1-(SUM($E88:N88)/$I$82))*$I$82*'Fixed Data'!L$52)),0)</f>
        <v>-9.4359999999999999E-3</v>
      </c>
      <c r="P88" s="21">
        <f>IF($I$82&lt;0,(IF(2050-O$80&lt;=0,0,(2/(2050-O$80+1))*(1-(SUM($E88:O88)/$I$82))*$I$82*'Fixed Data'!M$52)),0)</f>
        <v>-8.761999999999999E-3</v>
      </c>
      <c r="Q88" s="21">
        <f>IF($I$82&lt;0,(IF(2050-P$80&lt;=0,0,(2/(2050-P$80+1))*(1-(SUM($E88:P88)/$I$82))*$I$82*'Fixed Data'!N$52)),0)</f>
        <v>-8.0880000000000032E-3</v>
      </c>
      <c r="R88" s="21">
        <f>IF($I$82&lt;0,(IF(2050-Q$80&lt;=0,0,(2/(2050-Q$80+1))*(1-(SUM($E88:Q88)/$I$82))*$I$82*'Fixed Data'!O$52)),0)</f>
        <v>-7.4140000000000022E-3</v>
      </c>
      <c r="S88" s="21">
        <f>IF($I$82&lt;0,(IF(2050-R$80&lt;=0,0,(2/(2050-R$80+1))*(1-(SUM($E88:R88)/$I$82))*$I$82*'Fixed Data'!P$52)),0)</f>
        <v>-6.7400000000000012E-3</v>
      </c>
      <c r="T88" s="21">
        <f>IF($I$82&lt;0,(IF(2050-S$80&lt;=0,0,(2/(2050-S$80+1))*(1-(SUM($E88:S88)/$I$82))*$I$82*'Fixed Data'!Q$52)),0)</f>
        <v>-6.0660000000000019E-3</v>
      </c>
      <c r="U88" s="21">
        <f>IF($I$82&lt;0,(IF(2050-T$80&lt;=0,0,(2/(2050-T$80+1))*(1-(SUM($E88:T88)/$I$82))*$I$82*'Fixed Data'!R$52)),0)</f>
        <v>-5.392000000000001E-3</v>
      </c>
      <c r="V88" s="21">
        <f>IF($I$82&lt;0,(IF(2050-U$80&lt;=0,0,(2/(2050-U$80+1))*(1-(SUM($E88:U88)/$I$82))*$I$82*'Fixed Data'!S$52)),0)</f>
        <v>-4.7180000000000008E-3</v>
      </c>
      <c r="W88" s="21">
        <f>IF($I$82&lt;0,(IF(2050-V$80&lt;=0,0,(2/(2050-V$80+1))*(1-(SUM($E88:V88)/$I$82))*$I$82*'Fixed Data'!T$52)),0)</f>
        <v>-4.0440000000000007E-3</v>
      </c>
      <c r="X88" s="21">
        <f>IF($I$82&lt;0,(IF(2050-W$80&lt;=0,0,(2/(2050-W$80+1))*(1-(SUM($E88:W88)/$I$82))*$I$82*'Fixed Data'!U$52)),0)</f>
        <v>-3.3699999999999963E-3</v>
      </c>
      <c r="Y88" s="21">
        <f>IF($I$82&lt;0,(IF(2050-X$80&lt;=0,0,(2/(2050-X$80+1))*(1-(SUM($E88:X88)/$I$82))*$I$82*'Fixed Data'!V$52)),0)</f>
        <v>-2.6959999999999974E-3</v>
      </c>
      <c r="Z88" s="21">
        <f>IF($I$82&lt;0,(IF(2050-Y$80&lt;=0,0,(2/(2050-Y$80+1))*(1-(SUM($E88:Y88)/$I$82))*$I$82*'Fixed Data'!W$52)),0)</f>
        <v>-2.0219999999999995E-3</v>
      </c>
      <c r="AA88" s="21">
        <f>IF($I$82&lt;0,(IF(2050-Z$80&lt;=0,0,(2/(2050-Z$80+1))*(1-(SUM($E88:Z88)/$I$82))*$I$82*'Fixed Data'!X$52)),0)</f>
        <v>-1.3479999999999948E-3</v>
      </c>
      <c r="AB88" s="21">
        <f>IF($I$82&lt;0,(IF(2050-AA$80&lt;=0,0,(2/(2050-AA$80+1))*(1-(SUM($E88:AA88)/$I$82))*$I$82*'Fixed Data'!Y$52)),0)</f>
        <v>-6.7400000000000218E-4</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416</v>
      </c>
      <c r="C89" t="s">
        <v>417</v>
      </c>
      <c r="D89" t="s">
        <v>390</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418</v>
      </c>
      <c r="C90" t="s">
        <v>419</v>
      </c>
      <c r="D90" t="s">
        <v>390</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420</v>
      </c>
      <c r="C91" t="s">
        <v>421</v>
      </c>
      <c r="D91" t="s">
        <v>390</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422</v>
      </c>
      <c r="C92" t="s">
        <v>423</v>
      </c>
      <c r="D92" t="s">
        <v>390</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424</v>
      </c>
      <c r="C93" t="s">
        <v>425</v>
      </c>
      <c r="D93" t="s">
        <v>390</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426</v>
      </c>
      <c r="C94" t="s">
        <v>427</v>
      </c>
      <c r="D94" t="s">
        <v>390</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428</v>
      </c>
      <c r="C95" t="s">
        <v>429</v>
      </c>
      <c r="D95" t="s">
        <v>390</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430</v>
      </c>
      <c r="C96" t="s">
        <v>431</v>
      </c>
      <c r="D96" t="s">
        <v>390</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432</v>
      </c>
      <c r="C97" t="s">
        <v>433</v>
      </c>
      <c r="D97" t="s">
        <v>390</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434</v>
      </c>
      <c r="C98" t="s">
        <v>435</v>
      </c>
      <c r="D98" t="s">
        <v>390</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436</v>
      </c>
      <c r="C99" t="s">
        <v>437</v>
      </c>
      <c r="D99" t="s">
        <v>390</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438</v>
      </c>
      <c r="C100" t="s">
        <v>439</v>
      </c>
      <c r="D100" t="s">
        <v>390</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440</v>
      </c>
      <c r="C101" t="s">
        <v>441</v>
      </c>
      <c r="D101" t="s">
        <v>390</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442</v>
      </c>
      <c r="C102" t="s">
        <v>443</v>
      </c>
      <c r="D102" t="s">
        <v>390</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444</v>
      </c>
      <c r="C103" t="s">
        <v>445</v>
      </c>
      <c r="D103" t="s">
        <v>390</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446</v>
      </c>
      <c r="C104" t="s">
        <v>447</v>
      </c>
      <c r="D104" t="s">
        <v>390</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448</v>
      </c>
      <c r="C105" t="s">
        <v>449</v>
      </c>
      <c r="D105" t="s">
        <v>390</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450</v>
      </c>
      <c r="C106" t="s">
        <v>451</v>
      </c>
      <c r="D106" t="s">
        <v>390</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452</v>
      </c>
      <c r="C107" t="s">
        <v>453</v>
      </c>
      <c r="D107" t="s">
        <v>390</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523</v>
      </c>
      <c r="C108" t="s">
        <v>524</v>
      </c>
      <c r="D108" t="s">
        <v>390</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525</v>
      </c>
      <c r="C109" t="s">
        <v>526</v>
      </c>
      <c r="D109" t="s">
        <v>390</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527</v>
      </c>
      <c r="C110" t="s">
        <v>528</v>
      </c>
      <c r="D110" t="s">
        <v>390</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529</v>
      </c>
      <c r="C111" t="s">
        <v>530</v>
      </c>
      <c r="D111" t="s">
        <v>390</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531</v>
      </c>
      <c r="C112" t="s">
        <v>532</v>
      </c>
      <c r="D112" t="s">
        <v>390</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533</v>
      </c>
      <c r="C113" t="s">
        <v>534</v>
      </c>
      <c r="D113" t="s">
        <v>390</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535</v>
      </c>
      <c r="C114" t="s">
        <v>536</v>
      </c>
      <c r="D114" t="s">
        <v>390</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537</v>
      </c>
      <c r="C115" t="s">
        <v>538</v>
      </c>
      <c r="D115" t="s">
        <v>390</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539</v>
      </c>
      <c r="C116" t="s">
        <v>540</v>
      </c>
      <c r="D116" t="s">
        <v>390</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541</v>
      </c>
      <c r="C117" t="s">
        <v>542</v>
      </c>
      <c r="D117" t="s">
        <v>390</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543</v>
      </c>
      <c r="C118" t="s">
        <v>544</v>
      </c>
      <c r="D118" t="s">
        <v>390</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545</v>
      </c>
      <c r="C119" t="s">
        <v>546</v>
      </c>
      <c r="D119" t="s">
        <v>390</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547</v>
      </c>
      <c r="C120" t="s">
        <v>548</v>
      </c>
      <c r="D120" t="s">
        <v>390</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549</v>
      </c>
      <c r="C121" t="s">
        <v>550</v>
      </c>
      <c r="D121" t="s">
        <v>390</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551</v>
      </c>
      <c r="C122" t="s">
        <v>552</v>
      </c>
      <c r="D122" t="s">
        <v>390</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553</v>
      </c>
      <c r="C123" t="s">
        <v>554</v>
      </c>
      <c r="D123" t="s">
        <v>390</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555</v>
      </c>
      <c r="C124" t="s">
        <v>556</v>
      </c>
      <c r="D124" t="s">
        <v>390</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557</v>
      </c>
      <c r="C125" t="s">
        <v>558</v>
      </c>
      <c r="D125" t="s">
        <v>390</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559</v>
      </c>
      <c r="C126" t="s">
        <v>560</v>
      </c>
      <c r="D126" t="s">
        <v>390</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561</v>
      </c>
      <c r="C127" t="s">
        <v>562</v>
      </c>
      <c r="D127" t="s">
        <v>390</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454</v>
      </c>
      <c r="C128" t="s">
        <v>455</v>
      </c>
      <c r="D128" t="s">
        <v>390</v>
      </c>
      <c r="E128" s="21">
        <f>SUM(E84:E127)</f>
        <v>0</v>
      </c>
      <c r="F128" s="21">
        <f t="shared" ref="F128:AW128" si="10">SUM(F84:F127)</f>
        <v>-1.0671666666666666E-2</v>
      </c>
      <c r="G128" s="21">
        <f t="shared" si="10"/>
        <v>-3.1599855072463767E-2</v>
      </c>
      <c r="H128" s="21">
        <f t="shared" si="10"/>
        <v>-4.1805316205533599E-2</v>
      </c>
      <c r="I128" s="21">
        <f t="shared" si="10"/>
        <v>-4.3345063052889141E-2</v>
      </c>
      <c r="J128" s="21">
        <f t="shared" si="10"/>
        <v>-5.3983809900244692E-2</v>
      </c>
      <c r="K128" s="21">
        <f t="shared" si="10"/>
        <v>-5.1142556747600224E-2</v>
      </c>
      <c r="L128" s="21">
        <f t="shared" si="10"/>
        <v>-4.8301303594955769E-2</v>
      </c>
      <c r="M128" s="21">
        <f t="shared" si="10"/>
        <v>-4.5460050442311314E-2</v>
      </c>
      <c r="N128" s="21">
        <f t="shared" si="10"/>
        <v>-4.261879728966686E-2</v>
      </c>
      <c r="O128" s="21">
        <f t="shared" si="10"/>
        <v>-3.9777544137022398E-2</v>
      </c>
      <c r="P128" s="21">
        <f t="shared" si="10"/>
        <v>-3.6936290984377937E-2</v>
      </c>
      <c r="Q128" s="21">
        <f t="shared" si="10"/>
        <v>-3.4095037831733489E-2</v>
      </c>
      <c r="R128" s="21">
        <f t="shared" si="10"/>
        <v>-3.1253784679089035E-2</v>
      </c>
      <c r="S128" s="21">
        <f t="shared" si="10"/>
        <v>-2.8412531526444573E-2</v>
      </c>
      <c r="T128" s="21">
        <f t="shared" si="10"/>
        <v>-2.5571278373800115E-2</v>
      </c>
      <c r="U128" s="21">
        <f t="shared" si="10"/>
        <v>-2.2730025221155661E-2</v>
      </c>
      <c r="V128" s="21">
        <f t="shared" si="10"/>
        <v>-1.9888772068511196E-2</v>
      </c>
      <c r="W128" s="21">
        <f t="shared" si="10"/>
        <v>-1.7047518915866745E-2</v>
      </c>
      <c r="X128" s="21">
        <f t="shared" si="10"/>
        <v>-1.420626576322228E-2</v>
      </c>
      <c r="Y128" s="21">
        <f t="shared" si="10"/>
        <v>-1.1365012610577829E-2</v>
      </c>
      <c r="Z128" s="21">
        <f t="shared" si="10"/>
        <v>-8.5237594579333741E-3</v>
      </c>
      <c r="AA128" s="21">
        <f t="shared" si="10"/>
        <v>-5.6825063052889282E-3</v>
      </c>
      <c r="AB128" s="21">
        <f t="shared" si="10"/>
        <v>-2.8412531526444645E-3</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456</v>
      </c>
      <c r="C129" t="s">
        <v>457</v>
      </c>
      <c r="D129" t="s">
        <v>390</v>
      </c>
      <c r="E129" s="21">
        <v>0</v>
      </c>
      <c r="F129" s="21">
        <f>E131</f>
        <v>-0.12806000000000001</v>
      </c>
      <c r="G129" s="21">
        <f t="shared" ref="G129:AW129" si="11">F131</f>
        <v>-0.36339833333333338</v>
      </c>
      <c r="H129" s="21">
        <f t="shared" si="11"/>
        <v>-0.45985847826086962</v>
      </c>
      <c r="I129" s="21">
        <f t="shared" si="11"/>
        <v>-0.45512316205533604</v>
      </c>
      <c r="J129" s="21">
        <f t="shared" si="11"/>
        <v>-0.53983809900244695</v>
      </c>
      <c r="K129" s="21">
        <f t="shared" si="11"/>
        <v>-0.48585428910220224</v>
      </c>
      <c r="L129" s="21">
        <f t="shared" si="11"/>
        <v>-0.43471173235460203</v>
      </c>
      <c r="M129" s="21">
        <f t="shared" si="11"/>
        <v>-0.38641042875964626</v>
      </c>
      <c r="N129" s="21">
        <f t="shared" si="11"/>
        <v>-0.34095037831733493</v>
      </c>
      <c r="O129" s="21">
        <f t="shared" si="11"/>
        <v>-0.2983315810276681</v>
      </c>
      <c r="P129" s="21">
        <f t="shared" si="11"/>
        <v>-0.25855403689064571</v>
      </c>
      <c r="Q129" s="21">
        <f t="shared" si="11"/>
        <v>-0.22161774590626776</v>
      </c>
      <c r="R129" s="21">
        <f t="shared" si="11"/>
        <v>-0.18752270807453428</v>
      </c>
      <c r="S129" s="21">
        <f t="shared" si="11"/>
        <v>-0.15626892339544524</v>
      </c>
      <c r="T129" s="21">
        <f t="shared" si="11"/>
        <v>-0.12785639186900066</v>
      </c>
      <c r="U129" s="21">
        <f t="shared" si="11"/>
        <v>-0.10228511349520054</v>
      </c>
      <c r="V129" s="21">
        <f t="shared" si="11"/>
        <v>-7.955508827404488E-2</v>
      </c>
      <c r="W129" s="21">
        <f t="shared" si="11"/>
        <v>-5.9666316205533684E-2</v>
      </c>
      <c r="X129" s="21">
        <f t="shared" si="11"/>
        <v>-4.2618797289666943E-2</v>
      </c>
      <c r="Y129" s="21">
        <f t="shared" si="11"/>
        <v>-2.8412531526444663E-2</v>
      </c>
      <c r="Z129" s="21">
        <f t="shared" si="11"/>
        <v>-1.7047518915866835E-2</v>
      </c>
      <c r="AA129" s="21">
        <f t="shared" si="11"/>
        <v>-8.5237594579334608E-3</v>
      </c>
      <c r="AB129" s="21">
        <f t="shared" si="11"/>
        <v>-2.8412531526445326E-3</v>
      </c>
      <c r="AC129" s="21">
        <f t="shared" si="11"/>
        <v>-6.8087896432089678E-17</v>
      </c>
      <c r="AD129" s="21">
        <f t="shared" si="11"/>
        <v>-6.8087896432089678E-17</v>
      </c>
      <c r="AE129" s="21">
        <f t="shared" si="11"/>
        <v>-6.8087896432089678E-17</v>
      </c>
      <c r="AF129" s="21">
        <f t="shared" si="11"/>
        <v>-6.8087896432089678E-17</v>
      </c>
      <c r="AG129" s="21">
        <f t="shared" si="11"/>
        <v>-6.8087896432089678E-17</v>
      </c>
      <c r="AH129" s="21">
        <f t="shared" si="11"/>
        <v>-6.8087896432089678E-17</v>
      </c>
      <c r="AI129" s="21">
        <f t="shared" si="11"/>
        <v>-6.8087896432089678E-17</v>
      </c>
      <c r="AJ129" s="21">
        <f t="shared" si="11"/>
        <v>-6.8087896432089678E-17</v>
      </c>
      <c r="AK129" s="21">
        <f t="shared" si="11"/>
        <v>-6.8087896432089678E-17</v>
      </c>
      <c r="AL129" s="21">
        <f t="shared" si="11"/>
        <v>-6.8087896432089678E-17</v>
      </c>
      <c r="AM129" s="21">
        <f t="shared" si="11"/>
        <v>-6.8087896432089678E-17</v>
      </c>
      <c r="AN129" s="21">
        <f t="shared" si="11"/>
        <v>-6.8087896432089678E-17</v>
      </c>
      <c r="AO129" s="21">
        <f t="shared" si="11"/>
        <v>-6.8087896432089678E-17</v>
      </c>
      <c r="AP129" s="21">
        <f t="shared" si="11"/>
        <v>-6.8087896432089678E-17</v>
      </c>
      <c r="AQ129" s="21">
        <f t="shared" si="11"/>
        <v>-6.8087896432089678E-17</v>
      </c>
      <c r="AR129" s="21">
        <f t="shared" si="11"/>
        <v>-6.8087896432089678E-17</v>
      </c>
      <c r="AS129" s="21">
        <f t="shared" si="11"/>
        <v>-6.8087896432089678E-17</v>
      </c>
      <c r="AT129" s="21">
        <f t="shared" si="11"/>
        <v>-6.8087896432089678E-17</v>
      </c>
      <c r="AU129" s="21">
        <f t="shared" si="11"/>
        <v>-6.8087896432089678E-17</v>
      </c>
      <c r="AV129" s="21">
        <f t="shared" si="11"/>
        <v>-6.8087896432089678E-17</v>
      </c>
      <c r="AW129" s="21">
        <f t="shared" si="11"/>
        <v>-6.8087896432089678E-17</v>
      </c>
      <c r="AX129" s="21">
        <f>AW131</f>
        <v>-6.8087896432089678E-17</v>
      </c>
      <c r="AY129" s="21">
        <f>AX131</f>
        <v>-6.8087896432089678E-17</v>
      </c>
      <c r="AZ129" s="21">
        <f>AY131</f>
        <v>-6.8087896432089678E-17</v>
      </c>
      <c r="BA129" s="21">
        <f>AZ131</f>
        <v>-6.8087896432089678E-17</v>
      </c>
      <c r="BB129" s="21">
        <f>BA131</f>
        <v>-6.8087896432089678E-17</v>
      </c>
    </row>
    <row r="130" spans="1:54" ht="15" customHeight="1" outlineLevel="2">
      <c r="A130" s="8"/>
      <c r="B130" t="s">
        <v>458</v>
      </c>
      <c r="C130" t="s">
        <v>459</v>
      </c>
      <c r="D130" t="s">
        <v>390</v>
      </c>
      <c r="E130" s="21">
        <f>E131*(1/(1+'Fixed Data'!$B$10))</f>
        <v>-0.12322940723633567</v>
      </c>
      <c r="F130" s="21">
        <f>F131*(1/(1+'Fixed Data'!$B$10))</f>
        <v>-0.34969046702591744</v>
      </c>
      <c r="G130" s="21">
        <f>G131*(1/(1+'Fixed Data'!$B$10))</f>
        <v>-0.44251200756434728</v>
      </c>
      <c r="H130" s="21">
        <f>H131*(1/(1+'Fixed Data'!$B$10))</f>
        <v>-0.43795531375609709</v>
      </c>
      <c r="I130" s="21">
        <f>I131*(1/(1+'Fixed Data'!$B$10))</f>
        <v>-0.51947469111089972</v>
      </c>
      <c r="J130" s="21">
        <f>J131*(1/(1+'Fixed Data'!$B$10))</f>
        <v>-0.46752722199980978</v>
      </c>
      <c r="K130" s="21">
        <f>K131*(1/(1+'Fixed Data'!$B$10))</f>
        <v>-0.41831383021035612</v>
      </c>
      <c r="L130" s="21">
        <f>L131*(1/(1+'Fixed Data'!$B$10))</f>
        <v>-0.37183451574253878</v>
      </c>
      <c r="M130" s="21">
        <f>M131*(1/(1+'Fixed Data'!$B$10))</f>
        <v>-0.32808927859635778</v>
      </c>
      <c r="N130" s="21">
        <f>N131*(1/(1+'Fixed Data'!$B$10))</f>
        <v>-0.28707811877181305</v>
      </c>
      <c r="O130" s="21">
        <f>O131*(1/(1+'Fixed Data'!$B$10))</f>
        <v>-0.24880103626890468</v>
      </c>
      <c r="P130" s="21">
        <f>P131*(1/(1+'Fixed Data'!$B$10))</f>
        <v>-0.21325803108763258</v>
      </c>
      <c r="Q130" s="21">
        <f>Q131*(1/(1+'Fixed Data'!$B$10))</f>
        <v>-0.18044910322799682</v>
      </c>
      <c r="R130" s="21">
        <f>R131*(1/(1+'Fixed Data'!$B$10))</f>
        <v>-0.15037425268999735</v>
      </c>
      <c r="S130" s="21">
        <f>S131*(1/(1+'Fixed Data'!$B$10))</f>
        <v>-0.12303347947363422</v>
      </c>
      <c r="T130" s="21">
        <f>T131*(1/(1+'Fixed Data'!$B$10))</f>
        <v>-9.8426783578907384E-2</v>
      </c>
      <c r="U130" s="21">
        <f>U131*(1/(1+'Fixed Data'!$B$10))</f>
        <v>-7.6554165005816868E-2</v>
      </c>
      <c r="V130" s="21">
        <f>V131*(1/(1+'Fixed Data'!$B$10))</f>
        <v>-5.7415623754362675E-2</v>
      </c>
      <c r="W130" s="21">
        <f>W131*(1/(1+'Fixed Data'!$B$10))</f>
        <v>-4.1011159824544792E-2</v>
      </c>
      <c r="X130" s="21">
        <f>X131*(1/(1+'Fixed Data'!$B$10))</f>
        <v>-2.7340773216363228E-2</v>
      </c>
      <c r="Y130" s="21">
        <f>Y131*(1/(1+'Fixed Data'!$B$10))</f>
        <v>-1.6404463929817974E-2</v>
      </c>
      <c r="Z130" s="21">
        <f>Z131*(1/(1+'Fixed Data'!$B$10))</f>
        <v>-8.2022319649090285E-3</v>
      </c>
      <c r="AA130" s="21">
        <f>AA131*(1/(1+'Fixed Data'!$B$10))</f>
        <v>-2.7340773216363865E-3</v>
      </c>
      <c r="AB130" s="21">
        <f>AB131*(1/(1+'Fixed Data'!$B$10))</f>
        <v>-6.5519530823796856E-17</v>
      </c>
      <c r="AC130" s="21">
        <f>AC131*(1/(1+'Fixed Data'!$B$10))</f>
        <v>-6.5519530823796856E-17</v>
      </c>
      <c r="AD130" s="21">
        <f>AD131*(1/(1+'Fixed Data'!$B$10))</f>
        <v>-6.5519530823796856E-17</v>
      </c>
      <c r="AE130" s="21">
        <f>AE131*(1/(1+'Fixed Data'!$B$10))</f>
        <v>-6.5519530823796856E-17</v>
      </c>
      <c r="AF130" s="21">
        <f>AF131*(1/(1+'Fixed Data'!$B$10))</f>
        <v>-6.5519530823796856E-17</v>
      </c>
      <c r="AG130" s="21">
        <f>AG131*(1/(1+'Fixed Data'!$B$10))</f>
        <v>-6.5519530823796856E-17</v>
      </c>
      <c r="AH130" s="21">
        <f>AH131*(1/(1+'Fixed Data'!$B$10))</f>
        <v>-6.5519530823796856E-17</v>
      </c>
      <c r="AI130" s="21">
        <f>AI131*(1/(1+'Fixed Data'!$B$10))</f>
        <v>-6.5519530823796856E-17</v>
      </c>
      <c r="AJ130" s="21">
        <f>AJ131*(1/(1+'Fixed Data'!$B$10))</f>
        <v>-6.5519530823796856E-17</v>
      </c>
      <c r="AK130" s="21">
        <f>AK131*(1/(1+'Fixed Data'!$B$10))</f>
        <v>-6.5519530823796856E-17</v>
      </c>
      <c r="AL130" s="21">
        <f>AL131*(1/(1+'Fixed Data'!$B$10))</f>
        <v>-6.5519530823796856E-17</v>
      </c>
      <c r="AM130" s="21">
        <f>AM131*(1/(1+'Fixed Data'!$B$10))</f>
        <v>-6.5519530823796856E-17</v>
      </c>
      <c r="AN130" s="21">
        <f>AN131*(1/(1+'Fixed Data'!$B$10))</f>
        <v>-6.5519530823796856E-17</v>
      </c>
      <c r="AO130" s="21">
        <f>AO131*(1/(1+'Fixed Data'!$B$10))</f>
        <v>-6.5519530823796856E-17</v>
      </c>
      <c r="AP130" s="21">
        <f>AP131*(1/(1+'Fixed Data'!$B$10))</f>
        <v>-6.5519530823796856E-17</v>
      </c>
      <c r="AQ130" s="21">
        <f>AQ131*(1/(1+'Fixed Data'!$B$10))</f>
        <v>-6.5519530823796856E-17</v>
      </c>
      <c r="AR130" s="21">
        <f>AR131*(1/(1+'Fixed Data'!$B$10))</f>
        <v>-6.5519530823796856E-17</v>
      </c>
      <c r="AS130" s="21">
        <f>AS131*(1/(1+'Fixed Data'!$B$10))</f>
        <v>-6.5519530823796856E-17</v>
      </c>
      <c r="AT130" s="21">
        <f>AT131*(1/(1+'Fixed Data'!$B$10))</f>
        <v>-6.5519530823796856E-17</v>
      </c>
      <c r="AU130" s="21">
        <f>AU131*(1/(1+'Fixed Data'!$B$10))</f>
        <v>-6.5519530823796856E-17</v>
      </c>
      <c r="AV130" s="21">
        <f>AV131*(1/(1+'Fixed Data'!$B$10))</f>
        <v>-6.5519530823796856E-17</v>
      </c>
      <c r="AW130" s="21">
        <f>AW131*(1/(1+'Fixed Data'!$B$10))</f>
        <v>-6.5519530823796856E-17</v>
      </c>
      <c r="AX130" s="21">
        <f>AX131*(1/(1+'Fixed Data'!$B$10))</f>
        <v>-6.5519530823796856E-17</v>
      </c>
      <c r="AY130" s="21">
        <f>AY131*(1/(1+'Fixed Data'!$B$10))</f>
        <v>-6.5519530823796856E-17</v>
      </c>
      <c r="AZ130" s="21">
        <f>AZ131*(1/(1+'Fixed Data'!$B$10))</f>
        <v>-6.5519530823796856E-17</v>
      </c>
      <c r="BA130" s="21">
        <f>BA131*(1/(1+'Fixed Data'!$B$10))</f>
        <v>-6.5519530823796856E-17</v>
      </c>
      <c r="BB130" s="21">
        <f>BB131*(1/(1+'Fixed Data'!$B$10))</f>
        <v>-6.5519530823796856E-17</v>
      </c>
    </row>
    <row r="131" spans="1:54" ht="13.9" customHeight="1" outlineLevel="2">
      <c r="A131" s="8"/>
      <c r="B131" t="s">
        <v>460</v>
      </c>
      <c r="C131" t="s">
        <v>461</v>
      </c>
      <c r="D131" t="s">
        <v>390</v>
      </c>
      <c r="E131" s="21">
        <f t="shared" ref="E131:BB131" si="12">E82-E128+E129</f>
        <v>-0.12806000000000001</v>
      </c>
      <c r="F131" s="21">
        <f t="shared" si="12"/>
        <v>-0.36339833333333338</v>
      </c>
      <c r="G131" s="21">
        <f t="shared" si="12"/>
        <v>-0.45985847826086962</v>
      </c>
      <c r="H131" s="21">
        <f t="shared" si="12"/>
        <v>-0.45512316205533604</v>
      </c>
      <c r="I131" s="21">
        <f t="shared" si="12"/>
        <v>-0.53983809900244695</v>
      </c>
      <c r="J131" s="21">
        <f t="shared" si="12"/>
        <v>-0.48585428910220224</v>
      </c>
      <c r="K131" s="21">
        <f t="shared" si="12"/>
        <v>-0.43471173235460203</v>
      </c>
      <c r="L131" s="21">
        <f t="shared" si="12"/>
        <v>-0.38641042875964626</v>
      </c>
      <c r="M131" s="21">
        <f t="shared" si="12"/>
        <v>-0.34095037831733493</v>
      </c>
      <c r="N131" s="21">
        <f t="shared" si="12"/>
        <v>-0.2983315810276681</v>
      </c>
      <c r="O131" s="21">
        <f t="shared" si="12"/>
        <v>-0.25855403689064571</v>
      </c>
      <c r="P131" s="21">
        <f t="shared" si="12"/>
        <v>-0.22161774590626776</v>
      </c>
      <c r="Q131" s="21">
        <f t="shared" si="12"/>
        <v>-0.18752270807453428</v>
      </c>
      <c r="R131" s="21">
        <f t="shared" si="12"/>
        <v>-0.15626892339544524</v>
      </c>
      <c r="S131" s="21">
        <f t="shared" si="12"/>
        <v>-0.12785639186900066</v>
      </c>
      <c r="T131" s="21">
        <f t="shared" si="12"/>
        <v>-0.10228511349520054</v>
      </c>
      <c r="U131" s="21">
        <f t="shared" si="12"/>
        <v>-7.955508827404488E-2</v>
      </c>
      <c r="V131" s="21">
        <f t="shared" si="12"/>
        <v>-5.9666316205533684E-2</v>
      </c>
      <c r="W131" s="21">
        <f t="shared" si="12"/>
        <v>-4.2618797289666943E-2</v>
      </c>
      <c r="X131" s="21">
        <f t="shared" si="12"/>
        <v>-2.8412531526444663E-2</v>
      </c>
      <c r="Y131" s="21">
        <f t="shared" si="12"/>
        <v>-1.7047518915866835E-2</v>
      </c>
      <c r="Z131" s="21">
        <f t="shared" si="12"/>
        <v>-8.5237594579334608E-3</v>
      </c>
      <c r="AA131" s="21">
        <f t="shared" si="12"/>
        <v>-2.8412531526445326E-3</v>
      </c>
      <c r="AB131" s="21">
        <f t="shared" si="12"/>
        <v>-6.8087896432089678E-17</v>
      </c>
      <c r="AC131" s="21">
        <f t="shared" si="12"/>
        <v>-6.8087896432089678E-17</v>
      </c>
      <c r="AD131" s="21">
        <f t="shared" si="12"/>
        <v>-6.8087896432089678E-17</v>
      </c>
      <c r="AE131" s="21">
        <f t="shared" si="12"/>
        <v>-6.8087896432089678E-17</v>
      </c>
      <c r="AF131" s="21">
        <f t="shared" si="12"/>
        <v>-6.8087896432089678E-17</v>
      </c>
      <c r="AG131" s="21">
        <f t="shared" si="12"/>
        <v>-6.8087896432089678E-17</v>
      </c>
      <c r="AH131" s="21">
        <f t="shared" si="12"/>
        <v>-6.8087896432089678E-17</v>
      </c>
      <c r="AI131" s="21">
        <f t="shared" si="12"/>
        <v>-6.8087896432089678E-17</v>
      </c>
      <c r="AJ131" s="21">
        <f t="shared" si="12"/>
        <v>-6.8087896432089678E-17</v>
      </c>
      <c r="AK131" s="21">
        <f t="shared" si="12"/>
        <v>-6.8087896432089678E-17</v>
      </c>
      <c r="AL131" s="21">
        <f t="shared" si="12"/>
        <v>-6.8087896432089678E-17</v>
      </c>
      <c r="AM131" s="21">
        <f t="shared" si="12"/>
        <v>-6.8087896432089678E-17</v>
      </c>
      <c r="AN131" s="21">
        <f t="shared" si="12"/>
        <v>-6.8087896432089678E-17</v>
      </c>
      <c r="AO131" s="21">
        <f t="shared" si="12"/>
        <v>-6.8087896432089678E-17</v>
      </c>
      <c r="AP131" s="21">
        <f t="shared" si="12"/>
        <v>-6.8087896432089678E-17</v>
      </c>
      <c r="AQ131" s="21">
        <f t="shared" si="12"/>
        <v>-6.8087896432089678E-17</v>
      </c>
      <c r="AR131" s="21">
        <f t="shared" si="12"/>
        <v>-6.8087896432089678E-17</v>
      </c>
      <c r="AS131" s="21">
        <f t="shared" si="12"/>
        <v>-6.8087896432089678E-17</v>
      </c>
      <c r="AT131" s="21">
        <f t="shared" si="12"/>
        <v>-6.8087896432089678E-17</v>
      </c>
      <c r="AU131" s="21">
        <f t="shared" si="12"/>
        <v>-6.8087896432089678E-17</v>
      </c>
      <c r="AV131" s="21">
        <f t="shared" si="12"/>
        <v>-6.8087896432089678E-17</v>
      </c>
      <c r="AW131" s="21">
        <f t="shared" si="12"/>
        <v>-6.8087896432089678E-17</v>
      </c>
      <c r="AX131" s="21">
        <f t="shared" si="12"/>
        <v>-6.8087896432089678E-17</v>
      </c>
      <c r="AY131" s="21">
        <f t="shared" si="12"/>
        <v>-6.8087896432089678E-17</v>
      </c>
      <c r="AZ131" s="21">
        <f t="shared" si="12"/>
        <v>-6.8087896432089678E-17</v>
      </c>
      <c r="BA131" s="21">
        <f t="shared" si="12"/>
        <v>-6.8087896432089678E-17</v>
      </c>
      <c r="BB131" s="21">
        <f t="shared" si="12"/>
        <v>-6.8087896432089678E-17</v>
      </c>
    </row>
    <row r="132" spans="1:54" ht="14.5" outlineLevel="2">
      <c r="A132" s="8"/>
      <c r="B132" t="s">
        <v>462</v>
      </c>
      <c r="C132" t="s">
        <v>463</v>
      </c>
      <c r="D132" t="s">
        <v>390</v>
      </c>
      <c r="E132" s="21">
        <f>AVERAGE(E129:E130)*'Fixed Data'!$B$10</f>
        <v>-2.4152963818321791E-3</v>
      </c>
      <c r="F132" s="21">
        <f>AVERAGE(F129:F130)*'Fixed Data'!$B$10</f>
        <v>-9.3639091537079822E-3</v>
      </c>
      <c r="G132" s="21">
        <f>AVERAGE(G129:G130)*'Fixed Data'!$B$10</f>
        <v>-1.5795842681594539E-2</v>
      </c>
      <c r="H132" s="21">
        <f>AVERAGE(H129:H130)*'Fixed Data'!$B$10</f>
        <v>-1.7597150323532547E-2</v>
      </c>
      <c r="I132" s="21">
        <f>AVERAGE(I129:I130)*'Fixed Data'!$B$10</f>
        <v>-1.910211792205822E-2</v>
      </c>
      <c r="J132" s="21">
        <f>AVERAGE(J129:J130)*'Fixed Data'!$B$10</f>
        <v>-1.9744360291644232E-2</v>
      </c>
      <c r="K132" s="21">
        <f>AVERAGE(K129:K130)*'Fixed Data'!$B$10</f>
        <v>-1.7721695138526145E-2</v>
      </c>
      <c r="L132" s="21">
        <f>AVERAGE(L129:L130)*'Fixed Data'!$B$10</f>
        <v>-1.580830646270396E-2</v>
      </c>
      <c r="M132" s="21">
        <f>AVERAGE(M129:M130)*'Fixed Data'!$B$10</f>
        <v>-1.4004194264177677E-2</v>
      </c>
      <c r="N132" s="21">
        <f>AVERAGE(N129:N130)*'Fixed Data'!$B$10</f>
        <v>-1.2309358542947299E-2</v>
      </c>
      <c r="O132" s="21">
        <f>AVERAGE(O129:O130)*'Fixed Data'!$B$10</f>
        <v>-1.0723799299012828E-2</v>
      </c>
      <c r="P132" s="21">
        <f>AVERAGE(P129:P130)*'Fixed Data'!$B$10</f>
        <v>-9.2475165323742548E-3</v>
      </c>
      <c r="Q132" s="21">
        <f>AVERAGE(Q129:Q130)*'Fixed Data'!$B$10</f>
        <v>-7.8805102430315865E-3</v>
      </c>
      <c r="R132" s="21">
        <f>AVERAGE(R129:R130)*'Fixed Data'!$B$10</f>
        <v>-6.6227804309848199E-3</v>
      </c>
      <c r="S132" s="21">
        <f>AVERAGE(S129:S130)*'Fixed Data'!$B$10</f>
        <v>-5.4743270962339576E-3</v>
      </c>
      <c r="T132" s="21">
        <f>AVERAGE(T129:T130)*'Fixed Data'!$B$10</f>
        <v>-4.435150238778998E-3</v>
      </c>
      <c r="U132" s="21">
        <f>AVERAGE(U129:U130)*'Fixed Data'!$B$10</f>
        <v>-3.505249858619941E-3</v>
      </c>
      <c r="V132" s="21">
        <f>AVERAGE(V129:V130)*'Fixed Data'!$B$10</f>
        <v>-2.6846259557567879E-3</v>
      </c>
      <c r="W132" s="21">
        <f>AVERAGE(W129:W130)*'Fixed Data'!$B$10</f>
        <v>-1.9732785301895383E-3</v>
      </c>
      <c r="X132" s="21">
        <f>AVERAGE(X129:X130)*'Fixed Data'!$B$10</f>
        <v>-1.3712075819181913E-3</v>
      </c>
      <c r="Y132" s="21">
        <f>AVERAGE(Y129:Y130)*'Fixed Data'!$B$10</f>
        <v>-8.784131109427477E-4</v>
      </c>
      <c r="Z132" s="21">
        <f>AVERAGE(Z129:Z130)*'Fixed Data'!$B$10</f>
        <v>-4.9489511726320693E-4</v>
      </c>
      <c r="AA132" s="21">
        <f>AVERAGE(AA129:AA130)*'Fixed Data'!$B$10</f>
        <v>-2.2065360087956899E-4</v>
      </c>
      <c r="AB132" s="21">
        <f>AVERAGE(AB129:AB130)*'Fixed Data'!$B$10</f>
        <v>-5.5688561791834122E-5</v>
      </c>
      <c r="AC132" s="21">
        <f>AVERAGE(AC129:AC130)*'Fixed Data'!$B$10</f>
        <v>-2.6187055742153759E-18</v>
      </c>
      <c r="AD132" s="21">
        <f>AVERAGE(AD129:AD130)*'Fixed Data'!$B$10</f>
        <v>-2.6187055742153759E-18</v>
      </c>
      <c r="AE132" s="21">
        <f>AVERAGE(AE129:AE130)*'Fixed Data'!$B$10</f>
        <v>-2.6187055742153759E-18</v>
      </c>
      <c r="AF132" s="21">
        <f>AVERAGE(AF129:AF130)*'Fixed Data'!$B$10</f>
        <v>-2.6187055742153759E-18</v>
      </c>
      <c r="AG132" s="21">
        <f>AVERAGE(AG129:AG130)*'Fixed Data'!$B$10</f>
        <v>-2.6187055742153759E-18</v>
      </c>
      <c r="AH132" s="21">
        <f>AVERAGE(AH129:AH130)*'Fixed Data'!$B$10</f>
        <v>-2.6187055742153759E-18</v>
      </c>
      <c r="AI132" s="21">
        <f>AVERAGE(AI129:AI130)*'Fixed Data'!$B$10</f>
        <v>-2.6187055742153759E-18</v>
      </c>
      <c r="AJ132" s="21">
        <f>AVERAGE(AJ129:AJ130)*'Fixed Data'!$B$10</f>
        <v>-2.6187055742153759E-18</v>
      </c>
      <c r="AK132" s="21">
        <f>AVERAGE(AK129:AK130)*'Fixed Data'!$B$10</f>
        <v>-2.6187055742153759E-18</v>
      </c>
      <c r="AL132" s="21">
        <f>AVERAGE(AL129:AL130)*'Fixed Data'!$B$10</f>
        <v>-2.6187055742153759E-18</v>
      </c>
      <c r="AM132" s="21">
        <f>AVERAGE(AM129:AM130)*'Fixed Data'!$B$10</f>
        <v>-2.6187055742153759E-18</v>
      </c>
      <c r="AN132" s="21">
        <f>AVERAGE(AN129:AN130)*'Fixed Data'!$B$10</f>
        <v>-2.6187055742153759E-18</v>
      </c>
      <c r="AO132" s="21">
        <f>AVERAGE(AO129:AO130)*'Fixed Data'!$B$10</f>
        <v>-2.6187055742153759E-18</v>
      </c>
      <c r="AP132" s="21">
        <f>AVERAGE(AP129:AP130)*'Fixed Data'!$B$10</f>
        <v>-2.6187055742153759E-18</v>
      </c>
      <c r="AQ132" s="21">
        <f>AVERAGE(AQ129:AQ130)*'Fixed Data'!$B$10</f>
        <v>-2.6187055742153759E-18</v>
      </c>
      <c r="AR132" s="21">
        <f>AVERAGE(AR129:AR130)*'Fixed Data'!$B$10</f>
        <v>-2.6187055742153759E-18</v>
      </c>
      <c r="AS132" s="21">
        <f>AVERAGE(AS129:AS130)*'Fixed Data'!$B$10</f>
        <v>-2.6187055742153759E-18</v>
      </c>
      <c r="AT132" s="21">
        <f>AVERAGE(AT129:AT130)*'Fixed Data'!$B$10</f>
        <v>-2.6187055742153759E-18</v>
      </c>
      <c r="AU132" s="21">
        <f>AVERAGE(AU129:AU130)*'Fixed Data'!$B$10</f>
        <v>-2.6187055742153759E-18</v>
      </c>
      <c r="AV132" s="21">
        <f>AVERAGE(AV129:AV130)*'Fixed Data'!$B$10</f>
        <v>-2.6187055742153759E-18</v>
      </c>
      <c r="AW132" s="21">
        <f>AVERAGE(AW129:AW130)*'Fixed Data'!$B$10</f>
        <v>-2.6187055742153759E-18</v>
      </c>
      <c r="AX132" s="21">
        <f>AVERAGE(AX129:AX130)*'Fixed Data'!$B$10</f>
        <v>-2.6187055742153759E-18</v>
      </c>
      <c r="AY132" s="21">
        <f>AVERAGE(AY129:AY130)*'Fixed Data'!$B$10</f>
        <v>-2.6187055742153759E-18</v>
      </c>
      <c r="AZ132" s="21">
        <f>AVERAGE(AZ129:AZ130)*'Fixed Data'!$B$10</f>
        <v>-2.6187055742153759E-18</v>
      </c>
      <c r="BA132" s="21">
        <f>AVERAGE(BA129:BA130)*'Fixed Data'!$B$10</f>
        <v>-2.6187055742153759E-18</v>
      </c>
      <c r="BB132" s="21">
        <f>AVERAGE(BB129:BB130)*'Fixed Data'!$B$10</f>
        <v>-2.6187055742153759E-18</v>
      </c>
    </row>
    <row r="133" spans="1:54" ht="14" outlineLevel="2" thickBot="1">
      <c r="A133" s="9"/>
      <c r="B133" s="3" t="s">
        <v>464</v>
      </c>
      <c r="C133" s="7" t="s">
        <v>465</v>
      </c>
      <c r="D133" s="7" t="s">
        <v>390</v>
      </c>
      <c r="E133" s="21">
        <f>E128+E132</f>
        <v>-2.4152963818321791E-3</v>
      </c>
      <c r="F133" s="21">
        <f t="shared" ref="F133:BB133" si="13">F128+F132</f>
        <v>-2.003557582037465E-2</v>
      </c>
      <c r="G133" s="21">
        <f t="shared" si="13"/>
        <v>-4.7395697754058302E-2</v>
      </c>
      <c r="H133" s="21">
        <f t="shared" si="13"/>
        <v>-5.9402466529066146E-2</v>
      </c>
      <c r="I133" s="21">
        <f t="shared" si="13"/>
        <v>-6.2447180974947364E-2</v>
      </c>
      <c r="J133" s="21">
        <f t="shared" si="13"/>
        <v>-7.3728170191888931E-2</v>
      </c>
      <c r="K133" s="21">
        <f t="shared" si="13"/>
        <v>-6.8864251886126368E-2</v>
      </c>
      <c r="L133" s="21">
        <f t="shared" si="13"/>
        <v>-6.4109610057659722E-2</v>
      </c>
      <c r="M133" s="21">
        <f t="shared" si="13"/>
        <v>-5.9464244706488992E-2</v>
      </c>
      <c r="N133" s="21">
        <f t="shared" si="13"/>
        <v>-5.4928155832614158E-2</v>
      </c>
      <c r="O133" s="21">
        <f t="shared" si="13"/>
        <v>-5.0501343436035226E-2</v>
      </c>
      <c r="P133" s="21">
        <f t="shared" si="13"/>
        <v>-4.618380751675219E-2</v>
      </c>
      <c r="Q133" s="21">
        <f t="shared" si="13"/>
        <v>-4.1975548074765077E-2</v>
      </c>
      <c r="R133" s="21">
        <f t="shared" si="13"/>
        <v>-3.7876565110073854E-2</v>
      </c>
      <c r="S133" s="21">
        <f t="shared" si="13"/>
        <v>-3.3886858622678533E-2</v>
      </c>
      <c r="T133" s="21">
        <f t="shared" si="13"/>
        <v>-3.0006428612579114E-2</v>
      </c>
      <c r="U133" s="21">
        <f t="shared" si="13"/>
        <v>-2.6235275079775602E-2</v>
      </c>
      <c r="V133" s="21">
        <f t="shared" si="13"/>
        <v>-2.2573398024267985E-2</v>
      </c>
      <c r="W133" s="21">
        <f t="shared" si="13"/>
        <v>-1.9020797446056281E-2</v>
      </c>
      <c r="X133" s="21">
        <f t="shared" si="13"/>
        <v>-1.5577473345140471E-2</v>
      </c>
      <c r="Y133" s="21">
        <f t="shared" si="13"/>
        <v>-1.2243425721520576E-2</v>
      </c>
      <c r="Z133" s="21">
        <f t="shared" si="13"/>
        <v>-9.0186545751965806E-3</v>
      </c>
      <c r="AA133" s="21">
        <f t="shared" si="13"/>
        <v>-5.9031599061684968E-3</v>
      </c>
      <c r="AB133" s="21">
        <f t="shared" si="13"/>
        <v>-2.8969417144362988E-3</v>
      </c>
      <c r="AC133" s="21">
        <f t="shared" si="13"/>
        <v>-2.6187055742153759E-18</v>
      </c>
      <c r="AD133" s="21">
        <f t="shared" si="13"/>
        <v>-2.6187055742153759E-18</v>
      </c>
      <c r="AE133" s="21">
        <f t="shared" si="13"/>
        <v>-2.6187055742153759E-18</v>
      </c>
      <c r="AF133" s="21">
        <f t="shared" si="13"/>
        <v>-2.6187055742153759E-18</v>
      </c>
      <c r="AG133" s="21">
        <f t="shared" si="13"/>
        <v>-2.6187055742153759E-18</v>
      </c>
      <c r="AH133" s="21">
        <f t="shared" si="13"/>
        <v>-2.6187055742153759E-18</v>
      </c>
      <c r="AI133" s="21">
        <f t="shared" si="13"/>
        <v>-2.6187055742153759E-18</v>
      </c>
      <c r="AJ133" s="21">
        <f t="shared" si="13"/>
        <v>-2.6187055742153759E-18</v>
      </c>
      <c r="AK133" s="21">
        <f t="shared" si="13"/>
        <v>-2.6187055742153759E-18</v>
      </c>
      <c r="AL133" s="21">
        <f t="shared" si="13"/>
        <v>-2.6187055742153759E-18</v>
      </c>
      <c r="AM133" s="21">
        <f t="shared" si="13"/>
        <v>-2.6187055742153759E-18</v>
      </c>
      <c r="AN133" s="21">
        <f t="shared" si="13"/>
        <v>-2.6187055742153759E-18</v>
      </c>
      <c r="AO133" s="21">
        <f t="shared" si="13"/>
        <v>-2.6187055742153759E-18</v>
      </c>
      <c r="AP133" s="21">
        <f t="shared" si="13"/>
        <v>-2.6187055742153759E-18</v>
      </c>
      <c r="AQ133" s="21">
        <f t="shared" si="13"/>
        <v>-2.6187055742153759E-18</v>
      </c>
      <c r="AR133" s="21">
        <f t="shared" si="13"/>
        <v>-2.6187055742153759E-18</v>
      </c>
      <c r="AS133" s="21">
        <f t="shared" si="13"/>
        <v>-2.6187055742153759E-18</v>
      </c>
      <c r="AT133" s="21">
        <f t="shared" si="13"/>
        <v>-2.6187055742153759E-18</v>
      </c>
      <c r="AU133" s="21">
        <f t="shared" si="13"/>
        <v>-2.6187055742153759E-18</v>
      </c>
      <c r="AV133" s="21">
        <f t="shared" si="13"/>
        <v>-2.6187055742153759E-18</v>
      </c>
      <c r="AW133" s="21">
        <f t="shared" si="13"/>
        <v>-2.6187055742153759E-18</v>
      </c>
      <c r="AX133" s="21">
        <f t="shared" si="13"/>
        <v>-2.6187055742153759E-18</v>
      </c>
      <c r="AY133" s="21">
        <f t="shared" si="13"/>
        <v>-2.6187055742153759E-18</v>
      </c>
      <c r="AZ133" s="21">
        <f t="shared" si="13"/>
        <v>-2.6187055742153759E-18</v>
      </c>
      <c r="BA133" s="21">
        <f t="shared" si="13"/>
        <v>-2.6187055742153759E-18</v>
      </c>
      <c r="BB133" s="21">
        <f t="shared" si="13"/>
        <v>-2.6187055742153759E-18</v>
      </c>
    </row>
    <row r="134" spans="1:54" ht="14" outlineLevel="2" thickBot="1">
      <c r="A134" s="139"/>
      <c r="B134" s="142" t="s">
        <v>466</v>
      </c>
      <c r="C134" s="143"/>
      <c r="D134" s="243"/>
      <c r="E134" s="245">
        <f t="shared" ref="E134:AJ134" si="14">E83+E77+E71</f>
        <v>-1.5400406524165262</v>
      </c>
      <c r="F134" s="245">
        <f t="shared" si="14"/>
        <v>-1.7805113661224998</v>
      </c>
      <c r="G134" s="245">
        <f t="shared" si="14"/>
        <v>-1.5635463553425968</v>
      </c>
      <c r="H134" s="245">
        <f t="shared" si="14"/>
        <v>-1.3922119354044724</v>
      </c>
      <c r="I134" s="245">
        <f t="shared" si="14"/>
        <v>-1.588230330349496</v>
      </c>
      <c r="J134" s="245">
        <f t="shared" si="14"/>
        <v>-1.3465046445505859</v>
      </c>
      <c r="K134" s="245">
        <f t="shared" si="14"/>
        <v>-1.3687448439966405</v>
      </c>
      <c r="L134" s="245">
        <f t="shared" si="14"/>
        <v>-1.391437176840254</v>
      </c>
      <c r="M134" s="245">
        <f t="shared" si="14"/>
        <v>-1.4145908347530074</v>
      </c>
      <c r="N134" s="245">
        <f t="shared" si="14"/>
        <v>-1.4382151962690892</v>
      </c>
      <c r="O134" s="245">
        <f t="shared" si="14"/>
        <v>-1.4620148811153895</v>
      </c>
      <c r="P134" s="245">
        <f t="shared" si="14"/>
        <v>-1.4861383403867237</v>
      </c>
      <c r="Q134" s="245">
        <f t="shared" si="14"/>
        <v>-1.510797341237299</v>
      </c>
      <c r="R134" s="245">
        <f t="shared" si="14"/>
        <v>-1.5359747470145795</v>
      </c>
      <c r="S134" s="245">
        <f t="shared" si="14"/>
        <v>-1.561710956205824</v>
      </c>
      <c r="T134" s="245">
        <f t="shared" si="14"/>
        <v>-1.5879859147625184</v>
      </c>
      <c r="U134" s="245">
        <f t="shared" si="14"/>
        <v>-1.6148284881713462</v>
      </c>
      <c r="V134" s="245">
        <f t="shared" si="14"/>
        <v>-1.6422167592005616</v>
      </c>
      <c r="W134" s="245">
        <f t="shared" si="14"/>
        <v>-1.670161821640918</v>
      </c>
      <c r="X134" s="245">
        <f t="shared" si="14"/>
        <v>-1.6986749948150299</v>
      </c>
      <c r="Y134" s="245">
        <f t="shared" si="14"/>
        <v>-1.7277678281623203</v>
      </c>
      <c r="Z134" s="245">
        <f t="shared" si="14"/>
        <v>-1.757452105917195</v>
      </c>
      <c r="AA134" s="245">
        <f t="shared" si="14"/>
        <v>-1.7877398518823224</v>
      </c>
      <c r="AB134" s="245">
        <f t="shared" si="14"/>
        <v>-1.8186433342989552</v>
      </c>
      <c r="AC134" s="245">
        <f t="shared" si="14"/>
        <v>-17.649576371648624</v>
      </c>
      <c r="AD134" s="245">
        <f t="shared" si="14"/>
        <v>-17.953986070725062</v>
      </c>
      <c r="AE134" s="245">
        <f t="shared" si="14"/>
        <v>-18.264584284064927</v>
      </c>
      <c r="AF134" s="245">
        <f t="shared" si="14"/>
        <v>-18.581496821420334</v>
      </c>
      <c r="AG134" s="245">
        <f t="shared" si="14"/>
        <v>-18.904852050199974</v>
      </c>
      <c r="AH134" s="245">
        <f t="shared" si="14"/>
        <v>-19.234780947464959</v>
      </c>
      <c r="AI134" s="245">
        <f t="shared" si="14"/>
        <v>-19.571417152982075</v>
      </c>
      <c r="AJ134" s="245">
        <f t="shared" si="14"/>
        <v>-19.914897023355291</v>
      </c>
      <c r="AK134" s="245">
        <f t="shared" ref="AK134:BB134" si="15">AK83+AK77+AK71</f>
        <v>-20.26535968725792</v>
      </c>
      <c r="AL134" s="245">
        <f t="shared" si="15"/>
        <v>-20.622947101787563</v>
      </c>
      <c r="AM134" s="245">
        <f t="shared" si="15"/>
        <v>-20.987804109966664</v>
      </c>
      <c r="AN134" s="245">
        <f t="shared" si="15"/>
        <v>-21.338745331216813</v>
      </c>
      <c r="AO134" s="245">
        <f t="shared" si="15"/>
        <v>-21.693350895234211</v>
      </c>
      <c r="AP134" s="245">
        <f t="shared" si="15"/>
        <v>-22.055165433201733</v>
      </c>
      <c r="AQ134" s="245">
        <f t="shared" si="15"/>
        <v>-22.424335500364691</v>
      </c>
      <c r="AR134" s="245">
        <f t="shared" si="15"/>
        <v>-22.801010631371547</v>
      </c>
      <c r="AS134" s="245">
        <f t="shared" si="15"/>
        <v>-23.185343400843884</v>
      </c>
      <c r="AT134" s="245">
        <f t="shared" si="15"/>
        <v>-23.577489485177729</v>
      </c>
      <c r="AU134" s="245">
        <f t="shared" si="15"/>
        <v>-23.977607725601263</v>
      </c>
      <c r="AV134" s="245">
        <f t="shared" si="15"/>
        <v>-24.385860192514375</v>
      </c>
      <c r="AW134" s="245">
        <f t="shared" si="15"/>
        <v>-24.802412251136424</v>
      </c>
      <c r="AX134" s="245">
        <f t="shared" si="15"/>
        <v>-24.884185827703135</v>
      </c>
      <c r="AY134" s="245">
        <f t="shared" si="15"/>
        <v>-24.923270782590929</v>
      </c>
      <c r="AZ134" s="245">
        <f t="shared" si="15"/>
        <v>-24.963150317288541</v>
      </c>
      <c r="BA134" s="245">
        <f t="shared" si="15"/>
        <v>-25.003840585251407</v>
      </c>
      <c r="BB134" s="245">
        <f t="shared" si="15"/>
        <v>-25.044597178893749</v>
      </c>
    </row>
    <row r="135" spans="1:54" ht="14" outlineLevel="2" thickBot="1">
      <c r="A135" s="138"/>
      <c r="B135" s="140" t="s">
        <v>467</v>
      </c>
      <c r="C135" s="141"/>
      <c r="D135" s="244"/>
      <c r="E135" s="245">
        <f>E133+E134</f>
        <v>-1.5424559487983585</v>
      </c>
      <c r="F135" s="245">
        <f t="shared" ref="F135:AW135" si="16">F133+F134</f>
        <v>-1.8005469419428746</v>
      </c>
      <c r="G135" s="245">
        <f t="shared" si="16"/>
        <v>-1.6109420530966552</v>
      </c>
      <c r="H135" s="245">
        <f t="shared" si="16"/>
        <v>-1.4516144019335386</v>
      </c>
      <c r="I135" s="245">
        <f t="shared" si="16"/>
        <v>-1.6506775113244434</v>
      </c>
      <c r="J135" s="245">
        <f t="shared" si="16"/>
        <v>-1.4202328147424748</v>
      </c>
      <c r="K135" s="245">
        <f t="shared" si="16"/>
        <v>-1.437609095882767</v>
      </c>
      <c r="L135" s="245">
        <f t="shared" si="16"/>
        <v>-1.4555467868979137</v>
      </c>
      <c r="M135" s="245">
        <f t="shared" si="16"/>
        <v>-1.4740550794594964</v>
      </c>
      <c r="N135" s="245">
        <f t="shared" si="16"/>
        <v>-1.4931433521017035</v>
      </c>
      <c r="O135" s="245">
        <f t="shared" si="16"/>
        <v>-1.5125162245514248</v>
      </c>
      <c r="P135" s="245">
        <f t="shared" si="16"/>
        <v>-1.5323221479034759</v>
      </c>
      <c r="Q135" s="245">
        <f t="shared" si="16"/>
        <v>-1.552772889312064</v>
      </c>
      <c r="R135" s="245">
        <f t="shared" si="16"/>
        <v>-1.5738513121246533</v>
      </c>
      <c r="S135" s="245">
        <f t="shared" si="16"/>
        <v>-1.5955978148285026</v>
      </c>
      <c r="T135" s="245">
        <f t="shared" si="16"/>
        <v>-1.6179923433750976</v>
      </c>
      <c r="U135" s="245">
        <f t="shared" si="16"/>
        <v>-1.6410637632511218</v>
      </c>
      <c r="V135" s="245">
        <f t="shared" si="16"/>
        <v>-1.6647901572248296</v>
      </c>
      <c r="W135" s="245">
        <f t="shared" si="16"/>
        <v>-1.6891826190869743</v>
      </c>
      <c r="X135" s="245">
        <f t="shared" si="16"/>
        <v>-1.7142524681601703</v>
      </c>
      <c r="Y135" s="245">
        <f t="shared" si="16"/>
        <v>-1.7400112538838408</v>
      </c>
      <c r="Z135" s="245">
        <f t="shared" si="16"/>
        <v>-1.7664707604923917</v>
      </c>
      <c r="AA135" s="245">
        <f t="shared" si="16"/>
        <v>-1.7936430117884909</v>
      </c>
      <c r="AB135" s="245">
        <f t="shared" si="16"/>
        <v>-1.8215402760133914</v>
      </c>
      <c r="AC135" s="245">
        <f t="shared" si="16"/>
        <v>-17.649576371648624</v>
      </c>
      <c r="AD135" s="245">
        <f t="shared" si="16"/>
        <v>-17.953986070725062</v>
      </c>
      <c r="AE135" s="245">
        <f t="shared" si="16"/>
        <v>-18.264584284064927</v>
      </c>
      <c r="AF135" s="245">
        <f t="shared" si="16"/>
        <v>-18.581496821420334</v>
      </c>
      <c r="AG135" s="245">
        <f t="shared" si="16"/>
        <v>-18.904852050199974</v>
      </c>
      <c r="AH135" s="245">
        <f t="shared" si="16"/>
        <v>-19.234780947464959</v>
      </c>
      <c r="AI135" s="245">
        <f t="shared" si="16"/>
        <v>-19.571417152982075</v>
      </c>
      <c r="AJ135" s="245">
        <f t="shared" si="16"/>
        <v>-19.914897023355291</v>
      </c>
      <c r="AK135" s="245">
        <f t="shared" si="16"/>
        <v>-20.26535968725792</v>
      </c>
      <c r="AL135" s="245">
        <f t="shared" si="16"/>
        <v>-20.622947101787563</v>
      </c>
      <c r="AM135" s="245">
        <f t="shared" si="16"/>
        <v>-20.987804109966664</v>
      </c>
      <c r="AN135" s="245">
        <f t="shared" si="16"/>
        <v>-21.338745331216813</v>
      </c>
      <c r="AO135" s="245">
        <f t="shared" si="16"/>
        <v>-21.693350895234211</v>
      </c>
      <c r="AP135" s="245">
        <f t="shared" si="16"/>
        <v>-22.055165433201733</v>
      </c>
      <c r="AQ135" s="245">
        <f t="shared" si="16"/>
        <v>-22.424335500364691</v>
      </c>
      <c r="AR135" s="245">
        <f t="shared" si="16"/>
        <v>-22.801010631371547</v>
      </c>
      <c r="AS135" s="245">
        <f t="shared" si="16"/>
        <v>-23.185343400843884</v>
      </c>
      <c r="AT135" s="245">
        <f t="shared" si="16"/>
        <v>-23.577489485177729</v>
      </c>
      <c r="AU135" s="245">
        <f t="shared" si="16"/>
        <v>-23.977607725601263</v>
      </c>
      <c r="AV135" s="245">
        <f t="shared" si="16"/>
        <v>-24.385860192514375</v>
      </c>
      <c r="AW135" s="245">
        <f t="shared" si="16"/>
        <v>-24.802412251136424</v>
      </c>
      <c r="AX135" s="245">
        <f>AX133+AX134</f>
        <v>-24.884185827703135</v>
      </c>
      <c r="AY135" s="245">
        <f>AY133+AY134</f>
        <v>-24.923270782590929</v>
      </c>
      <c r="AZ135" s="245">
        <f>AZ133+AZ134</f>
        <v>-24.963150317288541</v>
      </c>
      <c r="BA135" s="245">
        <f>BA133+BA134</f>
        <v>-25.003840585251407</v>
      </c>
      <c r="BB135" s="245">
        <f>BB133+BB134</f>
        <v>-25.044597178893749</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468</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469</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470</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2" t="s">
        <v>471</v>
      </c>
      <c r="B143" s="135" t="s">
        <v>286</v>
      </c>
      <c r="C143" s="135" t="s">
        <v>396</v>
      </c>
      <c r="D143" s="135" t="s">
        <v>390</v>
      </c>
      <c r="E143" s="21">
        <f>-(E$158*'Fixed Data'!$B$25*'Fixed Data'!E$47*'Fixed Data'!$B$24*'Fixed Data'!$B$23+E$158*'Fixed Data'!$B$26)*'Fixed Data'!L42/10^6</f>
        <v>-7.6804252611109192</v>
      </c>
      <c r="F143" s="21">
        <f>-(F$158*'Fixed Data'!$B$25*'Fixed Data'!F$47*'Fixed Data'!$B$24*'Fixed Data'!$B$23+F$158*'Fixed Data'!$B$26)*'Fixed Data'!M42/10^6</f>
        <v>-7.8681903600636875</v>
      </c>
      <c r="G143" s="21">
        <f>-(G$158*'Fixed Data'!$B$25*'Fixed Data'!G$47*'Fixed Data'!$B$24*'Fixed Data'!$B$23+G$158*'Fixed Data'!$B$26)*'Fixed Data'!N42/10^6</f>
        <v>-8.0710615175708096</v>
      </c>
      <c r="H143" s="21">
        <f>-(H$158*'Fixed Data'!$B$25*'Fixed Data'!H$47*'Fixed Data'!$B$24*'Fixed Data'!$B$23+H$158*'Fixed Data'!$B$26)*'Fixed Data'!O42/10^6</f>
        <v>-8.2302702020922727</v>
      </c>
      <c r="I143" s="21">
        <f>-(I$158*'Fixed Data'!$B$25*'Fixed Data'!I$47*'Fixed Data'!$B$24*'Fixed Data'!$B$23+I$158*'Fixed Data'!$B$26)*'Fixed Data'!P42/10^6</f>
        <v>-8.47815127447112</v>
      </c>
      <c r="J143" s="21">
        <f>-(J$158*'Fixed Data'!$B$25*'Fixed Data'!J$47*'Fixed Data'!$B$24*'Fixed Data'!$B$23+J$158*'Fixed Data'!$B$26)*'Fixed Data'!Q42/10^6</f>
        <v>-8.6858152318623389</v>
      </c>
      <c r="K143" s="21">
        <f>-(K$158*'Fixed Data'!$B$25*'Fixed Data'!K$47*'Fixed Data'!$B$24*'Fixed Data'!$B$23+K$158*'Fixed Data'!$B$26)*'Fixed Data'!R42/10^6</f>
        <v>-8.9454534475299265</v>
      </c>
      <c r="L143" s="21">
        <f>-(L$158*'Fixed Data'!$B$25*'Fixed Data'!L$47*'Fixed Data'!$B$24*'Fixed Data'!$B$23+L$158*'Fixed Data'!$B$26)*'Fixed Data'!S42/10^6</f>
        <v>-9.2413855122506323</v>
      </c>
      <c r="M143" s="21">
        <f>-(M$158*'Fixed Data'!$B$25*'Fixed Data'!M$47*'Fixed Data'!$B$24*'Fixed Data'!$B$23+M$158*'Fixed Data'!$B$26)*'Fixed Data'!T42/10^6</f>
        <v>-9.5452455967888348</v>
      </c>
      <c r="N143" s="21">
        <f>-(N$158*'Fixed Data'!$B$25*'Fixed Data'!N$47*'Fixed Data'!$B$24*'Fixed Data'!$B$23+N$158*'Fixed Data'!$B$26)*'Fixed Data'!U42/10^6</f>
        <v>-9.8267270282572809</v>
      </c>
      <c r="O143" s="21">
        <f>-(O$158*'Fixed Data'!$B$25*'Fixed Data'!O$47*'Fixed Data'!$B$24*'Fixed Data'!$B$23+O$158*'Fixed Data'!$B$26)*'Fixed Data'!V42/10^6</f>
        <v>-10.144454370059075</v>
      </c>
      <c r="P143" s="21">
        <f>-(P$158*'Fixed Data'!$B$25*'Fixed Data'!P$47*'Fixed Data'!$B$24*'Fixed Data'!$B$23+P$158*'Fixed Data'!$B$26)*'Fixed Data'!W42/10^6</f>
        <v>-10.469512734749074</v>
      </c>
      <c r="Q143" s="21">
        <f>-(Q$158*'Fixed Data'!$B$25*'Fixed Data'!Q$47*'Fixed Data'!$B$24*'Fixed Data'!$B$23+Q$158*'Fixed Data'!$B$26)*'Fixed Data'!X42/10^6</f>
        <v>-10.803519495841355</v>
      </c>
      <c r="R143" s="21">
        <f>-(R$158*'Fixed Data'!$B$25*'Fixed Data'!R$47*'Fixed Data'!$B$24*'Fixed Data'!$B$23+R$158*'Fixed Data'!$B$26)*'Fixed Data'!Y42/10^6</f>
        <v>-11.179112915632185</v>
      </c>
      <c r="S143" s="21">
        <f>-(S$158*'Fixed Data'!$B$25*'Fixed Data'!S$47*'Fixed Data'!$B$24*'Fixed Data'!$B$23+S$158*'Fixed Data'!$B$26)*'Fixed Data'!Z42/10^6</f>
        <v>-11.532117222999412</v>
      </c>
      <c r="T143" s="21">
        <f>-(T$158*'Fixed Data'!$B$25*'Fixed Data'!T$47*'Fixed Data'!$B$24*'Fixed Data'!$B$23+T$158*'Fixed Data'!$B$26)*'Fixed Data'!AA42/10^6</f>
        <v>-11.894617987329902</v>
      </c>
      <c r="U143" s="21">
        <f>-(U$158*'Fixed Data'!$B$25*'Fixed Data'!U$47*'Fixed Data'!$B$24*'Fixed Data'!$B$23+U$158*'Fixed Data'!$B$26)*'Fixed Data'!AB42/10^6</f>
        <v>-12.26700596211611</v>
      </c>
      <c r="V143" s="21">
        <f>-(V$158*'Fixed Data'!$B$25*'Fixed Data'!V$47*'Fixed Data'!$B$24*'Fixed Data'!$B$23+V$158*'Fixed Data'!$B$26)*'Fixed Data'!AC42/10^6</f>
        <v>-12.684139530526755</v>
      </c>
      <c r="W143" s="21">
        <f>-(W$158*'Fixed Data'!$B$25*'Fixed Data'!W$47*'Fixed Data'!$B$24*'Fixed Data'!$B$23+W$158*'Fixed Data'!$B$26)*'Fixed Data'!AD42/10^6</f>
        <v>-13.077178907070712</v>
      </c>
      <c r="X143" s="21">
        <f>-(X$158*'Fixed Data'!$B$25*'Fixed Data'!X$47*'Fixed Data'!$B$24*'Fixed Data'!$B$23+X$158*'Fixed Data'!$B$26)*'Fixed Data'!AE42/10^6</f>
        <v>-13.516701057722678</v>
      </c>
      <c r="Y143" s="21">
        <f>-(Y$158*'Fixed Data'!$B$25*'Fixed Data'!Y$47*'Fixed Data'!$B$24*'Fixed Data'!$B$23+Y$158*'Fixed Data'!$B$26)*'Fixed Data'!AF42/10^6</f>
        <v>-13.931507941421545</v>
      </c>
      <c r="Z143" s="21">
        <f>-(Z$158*'Fixed Data'!$B$25*'Fixed Data'!Z$47*'Fixed Data'!$B$24*'Fixed Data'!$B$23+Z$158*'Fixed Data'!$B$26)*'Fixed Data'!AG42/10^6</f>
        <v>-14.394611576234025</v>
      </c>
      <c r="AA143" s="21">
        <f>-(AA$158*'Fixed Data'!$B$25*'Fixed Data'!AA$47*'Fixed Data'!$B$24*'Fixed Data'!$B$23+AA$158*'Fixed Data'!$B$26)*'Fixed Data'!AH42/10^6</f>
        <v>-14.87029333880678</v>
      </c>
      <c r="AB143" s="21">
        <f>-(AB$158*'Fixed Data'!$B$25*'Fixed Data'!AB$47*'Fixed Data'!$B$24*'Fixed Data'!$B$23+AB$158*'Fixed Data'!$B$26)*'Fixed Data'!AI42/10^6</f>
        <v>-15.358887329537325</v>
      </c>
      <c r="AC143" s="21">
        <f>-(AC$158*'Fixed Data'!$B$25*'Fixed Data'!AC$47*'Fixed Data'!$B$24*'Fixed Data'!$B$23+AC$158*'Fixed Data'!$B$26)*'Fixed Data'!AJ42/10^6</f>
        <v>-151.21644278229195</v>
      </c>
      <c r="AD143" s="21">
        <f>-(AD$158*'Fixed Data'!$B$25*'Fixed Data'!AD$47*'Fixed Data'!$B$24*'Fixed Data'!$B$23+AD$158*'Fixed Data'!$B$26)*'Fixed Data'!AK42/10^6</f>
        <v>-156.04348870874901</v>
      </c>
      <c r="AE143" s="21">
        <f>-(AE$158*'Fixed Data'!$B$25*'Fixed Data'!AE$47*'Fixed Data'!$B$24*'Fixed Data'!$B$23+AE$158*'Fixed Data'!$B$26)*'Fixed Data'!AL42/10^6</f>
        <v>-161.0383858021514</v>
      </c>
      <c r="AF143" s="21">
        <f>-(AF$158*'Fixed Data'!$B$25*'Fixed Data'!AF$47*'Fixed Data'!$B$24*'Fixed Data'!$B$23+AF$158*'Fixed Data'!$B$26)*'Fixed Data'!AM42/10^6</f>
        <v>-166.15495684552539</v>
      </c>
      <c r="AG143" s="21">
        <f>-(AG$158*'Fixed Data'!$B$25*'Fixed Data'!AG$47*'Fixed Data'!$B$24*'Fixed Data'!$B$23+AG$158*'Fixed Data'!$B$26)*'Fixed Data'!AN42/10^6</f>
        <v>-171.40080991835976</v>
      </c>
      <c r="AH143" s="21">
        <f>-(AH$158*'Fixed Data'!$B$25*'Fixed Data'!AH$47*'Fixed Data'!$B$24*'Fixed Data'!$B$23+AH$158*'Fixed Data'!$B$26)*'Fixed Data'!AO42/10^6</f>
        <v>-176.78529514334579</v>
      </c>
      <c r="AI143" s="21">
        <f>-(AI$158*'Fixed Data'!$B$25*'Fixed Data'!AI$47*'Fixed Data'!$B$24*'Fixed Data'!$B$23+AI$158*'Fixed Data'!$B$26)*'Fixed Data'!AP42/10^6</f>
        <v>-182.32103137305603</v>
      </c>
      <c r="AJ143" s="21">
        <f>-(AJ$158*'Fixed Data'!$B$25*'Fixed Data'!AJ$47*'Fixed Data'!$B$24*'Fixed Data'!$B$23+AJ$158*'Fixed Data'!$B$26)*'Fixed Data'!AQ42/10^6</f>
        <v>-188.00630629244159</v>
      </c>
      <c r="AK143" s="21">
        <f>-(AK$158*'Fixed Data'!$B$25*'Fixed Data'!AK$47*'Fixed Data'!$B$24*'Fixed Data'!$B$23+AK$158*'Fixed Data'!$B$26)*'Fixed Data'!AR42/10^6</f>
        <v>-193.84114518028559</v>
      </c>
      <c r="AL143" s="21">
        <f>-(AL$158*'Fixed Data'!$B$25*'Fixed Data'!AL$47*'Fixed Data'!$B$24*'Fixed Data'!$B$23+AL$158*'Fixed Data'!$B$26)*'Fixed Data'!AS42/10^6</f>
        <v>-199.83212495194692</v>
      </c>
      <c r="AM143" s="21">
        <f>-(AM$158*'Fixed Data'!$B$25*'Fixed Data'!AM$47*'Fixed Data'!$B$24*'Fixed Data'!$B$23+AM$158*'Fixed Data'!$B$26)*'Fixed Data'!AT42/10^6</f>
        <v>-205.98437974571962</v>
      </c>
      <c r="AN143" s="21">
        <f>-(AN$158*'Fixed Data'!$B$25*'Fixed Data'!AN$47*'Fixed Data'!$B$24*'Fixed Data'!$B$23+AN$158*'Fixed Data'!$B$26)*'Fixed Data'!AU42/10^6</f>
        <v>-212.08982101691245</v>
      </c>
      <c r="AO143" s="21">
        <f>-(AO$158*'Fixed Data'!$B$25*'Fixed Data'!AO$47*'Fixed Data'!$B$24*'Fixed Data'!$B$23+AO$158*'Fixed Data'!$B$26)*'Fixed Data'!AV42/10^6</f>
        <v>-218.31927579371055</v>
      </c>
      <c r="AP143" s="21">
        <f>-(AP$158*'Fixed Data'!$B$25*'Fixed Data'!AP$47*'Fixed Data'!$B$24*'Fixed Data'!$B$23+AP$158*'Fixed Data'!$B$26)*'Fixed Data'!AW42/10^6</f>
        <v>-224.71035905592174</v>
      </c>
      <c r="AQ143" s="21">
        <f>-(AQ$158*'Fixed Data'!$B$25*'Fixed Data'!AQ$47*'Fixed Data'!$B$24*'Fixed Data'!$B$23+AQ$158*'Fixed Data'!$B$26)*'Fixed Data'!AX42/10^6</f>
        <v>-231.26768050363299</v>
      </c>
      <c r="AR143" s="21">
        <f>-(AR$158*'Fixed Data'!$B$25*'Fixed Data'!AR$47*'Fixed Data'!$B$24*'Fixed Data'!$B$23+AR$158*'Fixed Data'!$B$26)*'Fixed Data'!AY42/10^6</f>
        <v>-237.99550349193026</v>
      </c>
      <c r="AS143" s="21">
        <f>-(AS$158*'Fixed Data'!$B$25*'Fixed Data'!AS$47*'Fixed Data'!$B$24*'Fixed Data'!$B$23+AS$158*'Fixed Data'!$B$26)*'Fixed Data'!AZ42/10^6</f>
        <v>-244.89811416951139</v>
      </c>
      <c r="AT143" s="21">
        <f>-(AT$158*'Fixed Data'!$B$25*'Fixed Data'!AT$47*'Fixed Data'!$B$24*'Fixed Data'!$B$23+AT$158*'Fixed Data'!$B$26)*'Fixed Data'!BA42/10^6</f>
        <v>-251.98001171114282</v>
      </c>
      <c r="AU143" s="21">
        <f>-(AU$158*'Fixed Data'!$B$25*'Fixed Data'!AU$47*'Fixed Data'!$B$24*'Fixed Data'!$B$23+AU$158*'Fixed Data'!$B$26)*'Fixed Data'!BB42/10^6</f>
        <v>-259.24590557592398</v>
      </c>
      <c r="AV143" s="21">
        <f>-(AV$158*'Fixed Data'!$B$25*'Fixed Data'!AV$47*'Fixed Data'!$B$24*'Fixed Data'!$B$23+AV$158*'Fixed Data'!$B$26)*'Fixed Data'!BC42/10^6</f>
        <v>-266.70056810804948</v>
      </c>
      <c r="AW143" s="21">
        <f>-(AW$158*'Fixed Data'!$B$25*'Fixed Data'!AW$47*'Fixed Data'!$B$24*'Fixed Data'!$B$23+AW$158*'Fixed Data'!$B$26)*'Fixed Data'!BD42/10^6</f>
        <v>-274.34884227601162</v>
      </c>
      <c r="AX143" s="21">
        <f>-(AX$158*'Fixed Data'!$B$25*'Fixed Data'!AX$47*'Fixed Data'!$B$24*'Fixed Data'!$B$23+AX$158*'Fixed Data'!$B$26)*'Fixed Data'!BE42/10^6</f>
        <v>-278.35612991023555</v>
      </c>
      <c r="AY143" s="21">
        <f>-(AY$158*'Fixed Data'!$B$25*'Fixed Data'!AY$47*'Fixed Data'!$B$24*'Fixed Data'!$B$23+AY$158*'Fixed Data'!$B$26)*'Fixed Data'!BF42/10^6</f>
        <v>-281.90096796268779</v>
      </c>
      <c r="AZ143" s="21">
        <f>-(AZ$158*'Fixed Data'!$B$25*'Fixed Data'!AZ$47*'Fixed Data'!$B$24*'Fixed Data'!$B$23+AZ$158*'Fixed Data'!$B$26)*'Fixed Data'!BG42/10^6</f>
        <v>-285.46464404342765</v>
      </c>
      <c r="BA143" s="21">
        <f>-(BA$158*'Fixed Data'!$B$25*'Fixed Data'!BA$47*'Fixed Data'!$B$24*'Fixed Data'!$B$23+BA$158*'Fixed Data'!$B$26)*'Fixed Data'!BH42/10^6</f>
        <v>-289.04763845746731</v>
      </c>
      <c r="BB143" s="21">
        <f>-(BB$158*'Fixed Data'!$B$25*'Fixed Data'!BB$47*'Fixed Data'!$B$24*'Fixed Data'!$B$23+BB$158*'Fixed Data'!$B$26)*'Fixed Data'!BI42/10^6</f>
        <v>-292.64155315901701</v>
      </c>
    </row>
    <row r="144" spans="1:54" outlineLevel="2">
      <c r="A144" s="423"/>
      <c r="B144" s="135" t="s">
        <v>286</v>
      </c>
      <c r="C144" s="135"/>
      <c r="D144" s="135" t="s">
        <v>390</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3"/>
      <c r="B145" s="135" t="s">
        <v>286</v>
      </c>
      <c r="C145" s="135"/>
      <c r="D145" s="135" t="s">
        <v>390</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3"/>
      <c r="B146" s="135" t="s">
        <v>289</v>
      </c>
      <c r="C146" s="135" t="s">
        <v>472</v>
      </c>
      <c r="D146" s="135" t="s">
        <v>390</v>
      </c>
      <c r="E146" s="21">
        <f>-E$161*'Fixed Data'!$B$20*'Fixed Data'!$B$22</f>
        <v>-1.2023525965351087</v>
      </c>
      <c r="F146" s="21">
        <f>-F$161*'Fixed Data'!$B$20*'Fixed Data'!$B$22</f>
        <v>-1.2072099049458376</v>
      </c>
      <c r="G146" s="21">
        <f>-G$161*'Fixed Data'!$B$20*'Fixed Data'!$B$22</f>
        <v>-1.2185853897357319</v>
      </c>
      <c r="H146" s="21">
        <f>-H$161*'Fixed Data'!$B$20*'Fixed Data'!$B$22</f>
        <v>-1.226079193352215</v>
      </c>
      <c r="I146" s="21">
        <f>-I$161*'Fixed Data'!$B$20*'Fixed Data'!$B$22</f>
        <v>-1.2386605399343575</v>
      </c>
      <c r="J146" s="21">
        <f>-J$161*'Fixed Data'!$B$20*'Fixed Data'!$B$22</f>
        <v>-1.2475850758040279</v>
      </c>
      <c r="K146" s="21">
        <f>-K$161*'Fixed Data'!$B$20*'Fixed Data'!$B$22</f>
        <v>-1.2631061370799221</v>
      </c>
      <c r="L146" s="21">
        <f>-L$161*'Fixed Data'!$B$20*'Fixed Data'!$B$22</f>
        <v>-1.2789427346523963</v>
      </c>
      <c r="M146" s="21">
        <f>-M$161*'Fixed Data'!$B$20*'Fixed Data'!$B$22</f>
        <v>-1.2951012832345088</v>
      </c>
      <c r="N146" s="21">
        <f>-N$161*'Fixed Data'!$B$20*'Fixed Data'!$B$22</f>
        <v>-1.3115883279475928</v>
      </c>
      <c r="O146" s="21">
        <f>-O$161*'Fixed Data'!$B$20*'Fixed Data'!$B$22</f>
        <v>-1.3282487237792822</v>
      </c>
      <c r="P146" s="21">
        <f>-P$161*'Fixed Data'!$B$20*'Fixed Data'!$B$22</f>
        <v>-1.3451631437730962</v>
      </c>
      <c r="Q146" s="21">
        <f>-Q$161*'Fixed Data'!$B$20*'Fixed Data'!$B$22</f>
        <v>-1.3624554953449541</v>
      </c>
      <c r="R146" s="21">
        <f>-R$161*'Fixed Data'!$B$20*'Fixed Data'!$B$22</f>
        <v>-1.3801085630853738</v>
      </c>
      <c r="S146" s="21">
        <f>-S$161*'Fixed Data'!$B$20*'Fixed Data'!$B$22</f>
        <v>-1.3981455907752034</v>
      </c>
      <c r="T146" s="21">
        <f>-T$161*'Fixed Data'!$B$20*'Fixed Data'!$B$22</f>
        <v>-1.4165575918044226</v>
      </c>
      <c r="U146" s="21">
        <f>-U$161*'Fixed Data'!$B$20*'Fixed Data'!$B$22</f>
        <v>-1.4353618503952712</v>
      </c>
      <c r="V146" s="21">
        <f>-V$161*'Fixed Data'!$B$20*'Fixed Data'!$B$22</f>
        <v>-1.4545483912289501</v>
      </c>
      <c r="W146" s="21">
        <f>-W$161*'Fixed Data'!$B$20*'Fixed Data'!$B$22</f>
        <v>-1.4741249859340255</v>
      </c>
      <c r="X146" s="21">
        <f>-X$161*'Fixed Data'!$B$20*'Fixed Data'!$B$22</f>
        <v>-1.4940995641328236</v>
      </c>
      <c r="Y146" s="21">
        <f>-Y$161*'Fixed Data'!$B$20*'Fixed Data'!$B$22</f>
        <v>-1.5144802166533808</v>
      </c>
      <c r="Z146" s="21">
        <f>-Z$161*'Fixed Data'!$B$20*'Fixed Data'!$B$22</f>
        <v>-1.5352751988066808</v>
      </c>
      <c r="AA146" s="21">
        <f>-AA$161*'Fixed Data'!$B$20*'Fixed Data'!$B$22</f>
        <v>-1.5564929337305167</v>
      </c>
      <c r="AB146" s="21">
        <f>-AB$161*'Fixed Data'!$B$20*'Fixed Data'!$B$22</f>
        <v>-1.5781420158013488</v>
      </c>
      <c r="AC146" s="21">
        <f>-AC$161*'Fixed Data'!$B$20*'Fixed Data'!$B$22</f>
        <v>-2.0150073789449703</v>
      </c>
      <c r="AD146" s="21">
        <f>-AD$161*'Fixed Data'!$B$20*'Fixed Data'!$B$22</f>
        <v>-2.0422723116429915</v>
      </c>
      <c r="AE146" s="21">
        <f>-AE$161*'Fixed Data'!$B$20*'Fixed Data'!$B$22</f>
        <v>-2.0700915283385473</v>
      </c>
      <c r="AF146" s="21">
        <f>-AF$161*'Fixed Data'!$B$20*'Fixed Data'!$B$22</f>
        <v>-2.0984762973796465</v>
      </c>
      <c r="AG146" s="21">
        <f>-AG$161*'Fixed Data'!$B$20*'Fixed Data'!$B$22</f>
        <v>-2.1274381161948073</v>
      </c>
      <c r="AH146" s="21">
        <f>-AH$161*'Fixed Data'!$B$20*'Fixed Data'!$B$22</f>
        <v>-2.1569887159501824</v>
      </c>
      <c r="AI146" s="21">
        <f>-AI$161*'Fixed Data'!$B$20*'Fixed Data'!$B$22</f>
        <v>-2.1871400663013305</v>
      </c>
      <c r="AJ146" s="21">
        <f>-AJ$161*'Fixed Data'!$B$20*'Fixed Data'!$B$22</f>
        <v>-2.2179043802416016</v>
      </c>
      <c r="AK146" s="21">
        <f>-AK$161*'Fixed Data'!$B$20*'Fixed Data'!$B$22</f>
        <v>-2.2492941190490869</v>
      </c>
      <c r="AL146" s="21">
        <f>-AL$161*'Fixed Data'!$B$20*'Fixed Data'!$B$22</f>
        <v>-2.2813219973341421</v>
      </c>
      <c r="AM146" s="21">
        <f>-AM$161*'Fixed Data'!$B$20*'Fixed Data'!$B$22</f>
        <v>-2.3140009881895107</v>
      </c>
      <c r="AN146" s="21">
        <f>-AN$161*'Fixed Data'!$B$20*'Fixed Data'!$B$22</f>
        <v>-2.346209817219199</v>
      </c>
      <c r="AO146" s="21">
        <f>-AO$161*'Fixed Data'!$B$20*'Fixed Data'!$B$22</f>
        <v>-2.3788888934267889</v>
      </c>
      <c r="AP146" s="21">
        <f>-AP$161*'Fixed Data'!$B$20*'Fixed Data'!$B$22</f>
        <v>-2.4122323207698413</v>
      </c>
      <c r="AQ146" s="21">
        <f>-AQ$161*'Fixed Data'!$B$20*'Fixed Data'!$B$22</f>
        <v>-2.4462536052124872</v>
      </c>
      <c r="AR146" s="21">
        <f>-AR$161*'Fixed Data'!$B$20*'Fixed Data'!$B$22</f>
        <v>-2.4809665272891239</v>
      </c>
      <c r="AS146" s="21">
        <f>-AS$161*'Fixed Data'!$B$20*'Fixed Data'!$B$22</f>
        <v>-2.5163851476863086</v>
      </c>
      <c r="AT146" s="21">
        <f>-AT$161*'Fixed Data'!$B$20*'Fixed Data'!$B$22</f>
        <v>-2.5525238129381251</v>
      </c>
      <c r="AU146" s="21">
        <f>-AU$161*'Fixed Data'!$B$20*'Fixed Data'!$B$22</f>
        <v>-2.5893971612373283</v>
      </c>
      <c r="AV146" s="21">
        <f>-AV$161*'Fixed Data'!$B$20*'Fixed Data'!$B$22</f>
        <v>-2.6270201283646477</v>
      </c>
      <c r="AW146" s="21">
        <f>-AW$161*'Fixed Data'!$B$20*'Fixed Data'!$B$22</f>
        <v>-2.6654079537386224</v>
      </c>
      <c r="AX146" s="21">
        <f>-AX$161*'Fixed Data'!$B$20*'Fixed Data'!$B$22</f>
        <v>-2.6789700515703845</v>
      </c>
      <c r="AY146" s="21">
        <f>-AY$161*'Fixed Data'!$B$20*'Fixed Data'!$B$22</f>
        <v>-2.6894992829499036</v>
      </c>
      <c r="AZ146" s="21">
        <f>-AZ$161*'Fixed Data'!$B$20*'Fixed Data'!$B$22</f>
        <v>-2.7002425689366576</v>
      </c>
      <c r="BA146" s="21">
        <f>-BA$161*'Fixed Data'!$B$20*'Fixed Data'!$B$22</f>
        <v>-2.7112042611659453</v>
      </c>
      <c r="BB146" s="21">
        <f>-BB$161*'Fixed Data'!$B$20*'Fixed Data'!$B$22</f>
        <v>-2.7222104526183442</v>
      </c>
    </row>
    <row r="147" spans="1:54" outlineLevel="2">
      <c r="A147" s="423"/>
      <c r="B147" s="135" t="s">
        <v>289</v>
      </c>
      <c r="C147" s="135" t="s">
        <v>473</v>
      </c>
      <c r="D147" s="135" t="s">
        <v>390</v>
      </c>
      <c r="E147" s="21">
        <f>-E$162*'Fixed Data'!$B$21*'Fixed Data'!$B$22</f>
        <v>-1.7971151653668683E-2</v>
      </c>
      <c r="F147" s="21">
        <f>-F$162*'Fixed Data'!$B$21*'Fixed Data'!$B$22</f>
        <v>-1.8043752175619907E-2</v>
      </c>
      <c r="G147" s="21">
        <f>-G$162*'Fixed Data'!$B$21*'Fixed Data'!$B$22</f>
        <v>-1.821377764309285E-2</v>
      </c>
      <c r="H147" s="21">
        <f>-H$162*'Fixed Data'!$B$21*'Fixed Data'!$B$22</f>
        <v>-1.8325784954128496E-2</v>
      </c>
      <c r="I147" s="21">
        <f>-I$162*'Fixed Data'!$B$21*'Fixed Data'!$B$22</f>
        <v>-1.8513834023999191E-2</v>
      </c>
      <c r="J147" s="21">
        <f>-J$162*'Fixed Data'!$B$21*'Fixed Data'!$B$22</f>
        <v>-1.8647225999044323E-2</v>
      </c>
      <c r="K147" s="21">
        <f>-K$162*'Fixed Data'!$B$21*'Fixed Data'!$B$22</f>
        <v>-1.8879213975631894E-2</v>
      </c>
      <c r="L147" s="21">
        <f>-L$162*'Fixed Data'!$B$21*'Fixed Data'!$B$22</f>
        <v>-1.9115918164963032E-2</v>
      </c>
      <c r="M147" s="21">
        <f>-M$162*'Fixed Data'!$B$21*'Fixed Data'!$B$22</f>
        <v>-1.935743444555257E-2</v>
      </c>
      <c r="N147" s="21">
        <f>-N$162*'Fixed Data'!$B$21*'Fixed Data'!$B$22</f>
        <v>-1.9603860645082963E-2</v>
      </c>
      <c r="O147" s="21">
        <f>-O$162*'Fixed Data'!$B$21*'Fixed Data'!$B$22</f>
        <v>-1.9852877864294891E-2</v>
      </c>
      <c r="P147" s="21">
        <f>-P$162*'Fixed Data'!$B$21*'Fixed Data'!$B$22</f>
        <v>-2.0105691895485629E-2</v>
      </c>
      <c r="Q147" s="21">
        <f>-Q$162*'Fixed Data'!$B$21*'Fixed Data'!$B$22</f>
        <v>-2.0364154740280058E-2</v>
      </c>
      <c r="R147" s="21">
        <f>-R$162*'Fixed Data'!$B$21*'Fixed Data'!$B$22</f>
        <v>-2.0628009085860367E-2</v>
      </c>
      <c r="S147" s="21">
        <f>-S$162*'Fixed Data'!$B$21*'Fixed Data'!$B$22</f>
        <v>-2.0897602349042466E-2</v>
      </c>
      <c r="T147" s="21">
        <f>-T$162*'Fixed Data'!$B$21*'Fixed Data'!$B$22</f>
        <v>-2.1172800210050233E-2</v>
      </c>
      <c r="U147" s="21">
        <f>-U$162*'Fixed Data'!$B$21*'Fixed Data'!$B$22</f>
        <v>-2.1453861010222154E-2</v>
      </c>
      <c r="V147" s="21">
        <f>-V$162*'Fixed Data'!$B$21*'Fixed Data'!$B$22</f>
        <v>-2.1740635651891316E-2</v>
      </c>
      <c r="W147" s="21">
        <f>-W$162*'Fixed Data'!$B$21*'Fixed Data'!$B$22</f>
        <v>-2.2033240294922939E-2</v>
      </c>
      <c r="X147" s="21">
        <f>-X$162*'Fixed Data'!$B$21*'Fixed Data'!$B$22</f>
        <v>-2.233179346066079E-2</v>
      </c>
      <c r="Y147" s="21">
        <f>-Y$162*'Fixed Data'!$B$21*'Fixed Data'!$B$22</f>
        <v>-2.2636416079934989E-2</v>
      </c>
      <c r="Z147" s="21">
        <f>-Z$162*'Fixed Data'!$B$21*'Fixed Data'!$B$22</f>
        <v>-2.2947231542045865E-2</v>
      </c>
      <c r="AA147" s="21">
        <f>-AA$162*'Fixed Data'!$B$21*'Fixed Data'!$B$22</f>
        <v>-2.3264365744743516E-2</v>
      </c>
      <c r="AB147" s="21">
        <f>-AB$162*'Fixed Data'!$B$21*'Fixed Data'!$B$22</f>
        <v>-2.3587947145223557E-2</v>
      </c>
      <c r="AC147" s="21">
        <f>-AC$162*'Fixed Data'!$B$21*'Fixed Data'!$B$22</f>
        <v>-3.0117623810715595E-2</v>
      </c>
      <c r="AD147" s="21">
        <f>-AD$162*'Fixed Data'!$B$21*'Fixed Data'!$B$22</f>
        <v>-3.0525143403350236E-2</v>
      </c>
      <c r="AE147" s="21">
        <f>-AE$162*'Fixed Data'!$B$21*'Fixed Data'!$B$22</f>
        <v>-3.094094768868455E-2</v>
      </c>
      <c r="AF147" s="21">
        <f>-AF$162*'Fixed Data'!$B$21*'Fixed Data'!$B$22</f>
        <v>-3.136520509084921E-2</v>
      </c>
      <c r="AG147" s="21">
        <f>-AG$162*'Fixed Data'!$B$21*'Fixed Data'!$B$22</f>
        <v>-3.1798087457962865E-2</v>
      </c>
      <c r="AH147" s="21">
        <f>-AH$162*'Fixed Data'!$B$21*'Fixed Data'!$B$22</f>
        <v>-3.2239770131740168E-2</v>
      </c>
      <c r="AI147" s="21">
        <f>-AI$162*'Fixed Data'!$B$21*'Fixed Data'!$B$22</f>
        <v>-3.2690432018515236E-2</v>
      </c>
      <c r="AJ147" s="21">
        <f>-AJ$162*'Fixed Data'!$B$21*'Fixed Data'!$B$22</f>
        <v>-3.315025566170849E-2</v>
      </c>
      <c r="AK147" s="21">
        <f>-AK$162*'Fixed Data'!$B$21*'Fixed Data'!$B$22</f>
        <v>-3.3619427315767392E-2</v>
      </c>
      <c r="AL147" s="21">
        <f>-AL$162*'Fixed Data'!$B$21*'Fixed Data'!$B$22</f>
        <v>-3.4098137021609604E-2</v>
      </c>
      <c r="AM147" s="21">
        <f>-AM$162*'Fixed Data'!$B$21*'Fixed Data'!$B$22</f>
        <v>-3.4586578683600516E-2</v>
      </c>
      <c r="AN147" s="21">
        <f>-AN$162*'Fixed Data'!$B$21*'Fixed Data'!$B$22</f>
        <v>-3.5067992998126581E-2</v>
      </c>
      <c r="AO147" s="21">
        <f>-AO$162*'Fixed Data'!$B$21*'Fixed Data'!$B$22</f>
        <v>-3.5556435935847848E-2</v>
      </c>
      <c r="AP147" s="21">
        <f>-AP$162*'Fixed Data'!$B$21*'Fixed Data'!$B$22</f>
        <v>-3.6054808702008008E-2</v>
      </c>
      <c r="AQ147" s="21">
        <f>-AQ$162*'Fixed Data'!$B$21*'Fixed Data'!$B$22</f>
        <v>-3.6563313165618207E-2</v>
      </c>
      <c r="AR147" s="21">
        <f>-AR$162*'Fixed Data'!$B$21*'Fixed Data'!$B$22</f>
        <v>-3.7082155299597026E-2</v>
      </c>
      <c r="AS147" s="21">
        <f>-AS$162*'Fixed Data'!$B$21*'Fixed Data'!$B$22</f>
        <v>-3.7611545264201261E-2</v>
      </c>
      <c r="AT147" s="21">
        <f>-AT$162*'Fixed Data'!$B$21*'Fixed Data'!$B$22</f>
        <v>-3.8151697492152588E-2</v>
      </c>
      <c r="AU147" s="21">
        <f>-AU$162*'Fixed Data'!$B$21*'Fixed Data'!$B$22</f>
        <v>-3.8702830775494863E-2</v>
      </c>
      <c r="AV147" s="21">
        <f>-AV$162*'Fixed Data'!$B$21*'Fixed Data'!$B$22</f>
        <v>-3.9265168354217221E-2</v>
      </c>
      <c r="AW147" s="21">
        <f>-AW$162*'Fixed Data'!$B$21*'Fixed Data'!$B$22</f>
        <v>-3.9838938006678828E-2</v>
      </c>
      <c r="AX147" s="21">
        <f>-AX$162*'Fixed Data'!$B$21*'Fixed Data'!$B$22</f>
        <v>-4.004164602891689E-2</v>
      </c>
      <c r="AY147" s="21">
        <f>-AY$162*'Fixed Data'!$B$21*'Fixed Data'!$B$22</f>
        <v>-4.019902283707056E-2</v>
      </c>
      <c r="AZ147" s="21">
        <f>-AZ$162*'Fixed Data'!$B$21*'Fixed Data'!$B$22</f>
        <v>-4.0359599045982214E-2</v>
      </c>
      <c r="BA147" s="21">
        <f>-BA$162*'Fixed Data'!$B$21*'Fixed Data'!$B$22</f>
        <v>-4.0523439698051361E-2</v>
      </c>
      <c r="BB147" s="21">
        <f>-BB$162*'Fixed Data'!$B$21*'Fixed Data'!$B$22</f>
        <v>-4.0687945464737738E-2</v>
      </c>
    </row>
    <row r="148" spans="1:54" outlineLevel="2">
      <c r="A148" s="423"/>
      <c r="B148" s="135" t="s">
        <v>289</v>
      </c>
      <c r="C148" s="135"/>
      <c r="D148" s="135" t="s">
        <v>390</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3"/>
      <c r="B149" s="135" t="s">
        <v>289</v>
      </c>
      <c r="C149" s="135"/>
      <c r="D149" s="135" t="s">
        <v>390</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3"/>
      <c r="B150" s="135" t="s">
        <v>292</v>
      </c>
      <c r="C150" s="135" t="s">
        <v>474</v>
      </c>
      <c r="D150" s="135" t="s">
        <v>390</v>
      </c>
      <c r="E150" s="279">
        <v>-1.2936546749443867</v>
      </c>
      <c r="F150" s="279">
        <v>-1.3004181587347794</v>
      </c>
      <c r="G150" s="279">
        <v>-1.3146778513120869</v>
      </c>
      <c r="H150" s="279">
        <v>-1.3205226768088092</v>
      </c>
      <c r="I150" s="279">
        <v>-1.3367559666500539</v>
      </c>
      <c r="J150" s="279">
        <v>-1.3455597253901581</v>
      </c>
      <c r="K150" s="279">
        <v>-1.3675386948349759</v>
      </c>
      <c r="L150" s="279">
        <v>-1.3899644869872096</v>
      </c>
      <c r="M150" s="279">
        <v>-1.4128461855544625</v>
      </c>
      <c r="N150" s="279">
        <v>-1.4361913782600726</v>
      </c>
      <c r="O150" s="279">
        <v>-1.4596665131614055</v>
      </c>
      <c r="P150" s="279">
        <v>-1.4834334279677417</v>
      </c>
      <c r="Q150" s="279">
        <v>-1.5077079613843496</v>
      </c>
      <c r="R150" s="279">
        <v>-1.532485248973037</v>
      </c>
      <c r="S150" s="279">
        <v>-1.5577916886747083</v>
      </c>
      <c r="T150" s="279">
        <v>-1.5836210182626902</v>
      </c>
      <c r="U150" s="279">
        <v>-1.6099935730237163</v>
      </c>
      <c r="V150" s="279">
        <v>-1.6369022701343345</v>
      </c>
      <c r="W150" s="279">
        <v>-1.6643580091308872</v>
      </c>
      <c r="X150" s="279">
        <v>-1.6923719111324558</v>
      </c>
      <c r="Y150" s="279">
        <v>-1.7209536964522039</v>
      </c>
      <c r="Z150" s="279">
        <v>-1.7501156384779117</v>
      </c>
      <c r="AA150" s="279">
        <v>-1.7798704298600059</v>
      </c>
      <c r="AB150" s="279">
        <v>-1.8102301229631441</v>
      </c>
      <c r="AC150" s="279">
        <v>-17.125904755418674</v>
      </c>
      <c r="AD150" s="279">
        <v>-17.420659424845677</v>
      </c>
      <c r="AE150" s="279">
        <v>-17.721406326062581</v>
      </c>
      <c r="AF150" s="279">
        <v>-18.028267278485842</v>
      </c>
      <c r="AG150" s="279">
        <v>-18.341366578066637</v>
      </c>
      <c r="AH150" s="279">
        <v>-18.660831047637732</v>
      </c>
      <c r="AI150" s="279">
        <v>-18.986781948831904</v>
      </c>
      <c r="AJ150" s="279">
        <v>-19.319351062264374</v>
      </c>
      <c r="AK150" s="279">
        <v>-19.658681158373465</v>
      </c>
      <c r="AL150" s="279">
        <v>-20.004909684940458</v>
      </c>
      <c r="AM150" s="279">
        <v>-20.358176883999015</v>
      </c>
      <c r="AN150" s="279">
        <v>-20.699566037908539</v>
      </c>
      <c r="AO150" s="279">
        <v>-21.04479513852139</v>
      </c>
      <c r="AP150" s="279">
        <v>-21.397042593739144</v>
      </c>
      <c r="AQ150" s="279">
        <v>-21.756451083600307</v>
      </c>
      <c r="AR150" s="279">
        <v>-22.1231661887653</v>
      </c>
      <c r="AS150" s="279">
        <v>-22.497336449484806</v>
      </c>
      <c r="AT150" s="279">
        <v>-22.879113425767098</v>
      </c>
      <c r="AU150" s="279">
        <v>-23.268651758768069</v>
      </c>
      <c r="AV150" s="279">
        <v>-23.666109233429957</v>
      </c>
      <c r="AW150" s="279">
        <v>-24.071646842392752</v>
      </c>
      <c r="AX150" s="279">
        <v>-24.150264162562738</v>
      </c>
      <c r="AY150" s="279">
        <v>-24.18717298836901</v>
      </c>
      <c r="AZ150" s="279">
        <v>-24.224832154245377</v>
      </c>
      <c r="BA150" s="279">
        <v>-24.263256914272937</v>
      </c>
      <c r="BB150" s="279">
        <v>-20.595618391143727</v>
      </c>
    </row>
    <row r="151" spans="1:54" outlineLevel="2">
      <c r="A151" s="423"/>
      <c r="B151" s="135" t="s">
        <v>292</v>
      </c>
      <c r="C151" s="135" t="s">
        <v>475</v>
      </c>
      <c r="D151" s="135" t="s">
        <v>390</v>
      </c>
      <c r="E151" s="325">
        <v>-6.525944284499585E-3</v>
      </c>
      <c r="F151" s="279">
        <v>-6.5859390746063782E-3</v>
      </c>
      <c r="G151" s="279">
        <v>-6.6786703585636651E-3</v>
      </c>
      <c r="H151" s="279">
        <v>-6.7722041898377388E-3</v>
      </c>
      <c r="I151" s="279">
        <v>-6.8739121412381239E-3</v>
      </c>
      <c r="J151" s="279">
        <v>-6.9644914506387023E-3</v>
      </c>
      <c r="K151" s="279">
        <v>-7.0717664241107129E-3</v>
      </c>
      <c r="L151" s="279">
        <v>-7.1812222502475901E-3</v>
      </c>
      <c r="M151" s="279">
        <v>-7.2929032648174187E-3</v>
      </c>
      <c r="N151" s="279">
        <v>-7.4068547049147906E-3</v>
      </c>
      <c r="O151" s="279">
        <v>-7.5231627891354158E-3</v>
      </c>
      <c r="P151" s="279">
        <v>-7.6418865219329626E-3</v>
      </c>
      <c r="Q151" s="279">
        <v>-7.763086299834218E-3</v>
      </c>
      <c r="R151" s="279">
        <v>-7.8867588429435975E-3</v>
      </c>
      <c r="S151" s="279">
        <v>-8.0129579716172947E-3</v>
      </c>
      <c r="T151" s="279">
        <v>-8.1417252255575352E-3</v>
      </c>
      <c r="U151" s="279">
        <v>-8.2731282247633167E-3</v>
      </c>
      <c r="V151" s="279">
        <v>-8.4072025887032345E-3</v>
      </c>
      <c r="W151" s="279">
        <v>-8.5440026250383494E-3</v>
      </c>
      <c r="X151" s="279">
        <v>-8.6835837454803926E-3</v>
      </c>
      <c r="Y151" s="279">
        <v>-8.8260024882366381E-3</v>
      </c>
      <c r="Z151" s="279">
        <v>-8.9713165409110729E-3</v>
      </c>
      <c r="AA151" s="279">
        <v>-9.1195847638710775E-3</v>
      </c>
      <c r="AB151" s="279">
        <v>-9.2708672140892311E-3</v>
      </c>
      <c r="AC151" s="279">
        <v>-9.4213304823841895E-2</v>
      </c>
      <c r="AD151" s="279">
        <v>-9.5787472893216416E-2</v>
      </c>
      <c r="AE151" s="279">
        <v>-9.7393643101747154E-2</v>
      </c>
      <c r="AF151" s="279">
        <v>-9.9032466038739345E-2</v>
      </c>
      <c r="AG151" s="279">
        <v>-0.10070460551969043</v>
      </c>
      <c r="AH151" s="279">
        <v>-0.10241073885517282</v>
      </c>
      <c r="AI151" s="279">
        <v>-0.10415155712518254</v>
      </c>
      <c r="AJ151" s="279">
        <v>-0.10592776545906556</v>
      </c>
      <c r="AK151" s="279">
        <v>-0.1077400833211352</v>
      </c>
      <c r="AL151" s="279">
        <v>-0.1095892448020951</v>
      </c>
      <c r="AM151" s="279">
        <v>-0.11147599891638772</v>
      </c>
      <c r="AN151" s="279">
        <v>-0.11340110990558711</v>
      </c>
      <c r="AO151" s="279">
        <v>-0.11536535754795973</v>
      </c>
      <c r="AP151" s="279">
        <v>-0.11736953747431883</v>
      </c>
      <c r="AQ151" s="279">
        <v>-0.11941446149029913</v>
      </c>
      <c r="AR151" s="279">
        <v>-0.12150095790518435</v>
      </c>
      <c r="AS151" s="279">
        <v>-0.12362987186741867</v>
      </c>
      <c r="AT151" s="279">
        <v>-0.12580206570693978</v>
      </c>
      <c r="AU151" s="279">
        <v>-0.12801841928447033</v>
      </c>
      <c r="AV151" s="279">
        <v>-0.13027983034791193</v>
      </c>
      <c r="AW151" s="279">
        <v>-0.13258721489598332</v>
      </c>
      <c r="AX151" s="279">
        <v>-0.13494150754925055</v>
      </c>
      <c r="AY151" s="279">
        <v>-0.13734366192870204</v>
      </c>
      <c r="AZ151" s="279">
        <v>-0.13979465104201824</v>
      </c>
      <c r="BA151" s="279">
        <v>-0.14229546767769408</v>
      </c>
      <c r="BB151" s="279">
        <v>-0.14484102196104567</v>
      </c>
    </row>
    <row r="152" spans="1:54" outlineLevel="2">
      <c r="A152" s="423"/>
      <c r="B152" s="135" t="s">
        <v>292</v>
      </c>
      <c r="C152" s="135" t="s">
        <v>476</v>
      </c>
      <c r="D152" s="135" t="s">
        <v>390</v>
      </c>
      <c r="E152" s="279">
        <v>-3.310251348964921</v>
      </c>
      <c r="F152" s="279">
        <v>-3.3236242245800196</v>
      </c>
      <c r="G152" s="279">
        <v>-3.3549425865808149</v>
      </c>
      <c r="H152" s="279">
        <v>-3.3755741164679876</v>
      </c>
      <c r="I152" s="279">
        <v>-3.4102123911432822</v>
      </c>
      <c r="J152" s="279">
        <v>-3.4347829347480427</v>
      </c>
      <c r="K152" s="279">
        <v>-3.4775146709907694</v>
      </c>
      <c r="L152" s="279">
        <v>-3.5211151244919869</v>
      </c>
      <c r="M152" s="279">
        <v>-3.5656019558885292</v>
      </c>
      <c r="N152" s="279">
        <v>-3.6109931848501566</v>
      </c>
      <c r="O152" s="279">
        <v>-3.6568616746218483</v>
      </c>
      <c r="P152" s="279">
        <v>-3.7034295298107804</v>
      </c>
      <c r="Q152" s="279">
        <v>-3.7510378855314555</v>
      </c>
      <c r="R152" s="279">
        <v>-3.7996393452609003</v>
      </c>
      <c r="S152" s="279">
        <v>-3.8492979025041207</v>
      </c>
      <c r="T152" s="279">
        <v>-3.899988815818364</v>
      </c>
      <c r="U152" s="279">
        <v>-3.9517596711781167</v>
      </c>
      <c r="V152" s="279">
        <v>-4.0045830050817361</v>
      </c>
      <c r="W152" s="279">
        <v>-4.0584802139515501</v>
      </c>
      <c r="X152" s="279">
        <v>-4.1134731291896571</v>
      </c>
      <c r="Y152" s="279">
        <v>-4.1695840260209023</v>
      </c>
      <c r="Z152" s="279">
        <v>-4.226835632515562</v>
      </c>
      <c r="AA152" s="279">
        <v>-4.2852511387955134</v>
      </c>
      <c r="AB152" s="279">
        <v>-4.3448542064275379</v>
      </c>
      <c r="AC152" s="279">
        <v>-5.5476080091220501</v>
      </c>
      <c r="AD152" s="279">
        <v>-5.6226723292750158</v>
      </c>
      <c r="AE152" s="279">
        <v>-5.6992626737870928</v>
      </c>
      <c r="AF152" s="279">
        <v>-5.7774100660571523</v>
      </c>
      <c r="AG152" s="279">
        <v>-5.8571461601759989</v>
      </c>
      <c r="AH152" s="279">
        <v>-5.9385032537480908</v>
      </c>
      <c r="AI152" s="279">
        <v>-6.0215143009738634</v>
      </c>
      <c r="AJ152" s="279">
        <v>-6.1062129259980313</v>
      </c>
      <c r="AK152" s="279">
        <v>-6.1926334365292774</v>
      </c>
      <c r="AL152" s="279">
        <v>-6.2808108377368015</v>
      </c>
      <c r="AM152" s="279">
        <v>-6.3707808464293754</v>
      </c>
      <c r="AN152" s="279">
        <v>-6.4594564313213185</v>
      </c>
      <c r="AO152" s="279">
        <v>-6.5494266750009542</v>
      </c>
      <c r="AP152" s="279">
        <v>-6.6412259738584876</v>
      </c>
      <c r="AQ152" s="279">
        <v>-6.7348915117750074</v>
      </c>
      <c r="AR152" s="279">
        <v>-6.8304612285634505</v>
      </c>
      <c r="AS152" s="279">
        <v>-6.9279738353363092</v>
      </c>
      <c r="AT152" s="279">
        <v>-7.0274688301858603</v>
      </c>
      <c r="AU152" s="279">
        <v>-7.1289865141830786</v>
      </c>
      <c r="AV152" s="279">
        <v>-7.2325680077018522</v>
      </c>
      <c r="AW152" s="279">
        <v>-7.3382552670750423</v>
      </c>
      <c r="AX152" s="279">
        <v>-7.3755936924019831</v>
      </c>
      <c r="AY152" s="279">
        <v>-7.4045821958393807</v>
      </c>
      <c r="AZ152" s="279">
        <v>-7.4341600227035221</v>
      </c>
      <c r="BA152" s="279">
        <v>-7.4643391536784991</v>
      </c>
      <c r="BB152" s="279">
        <v>-7.4946407974785467</v>
      </c>
    </row>
    <row r="153" spans="1:54" outlineLevel="2">
      <c r="A153" s="423"/>
      <c r="B153" s="135" t="s">
        <v>477</v>
      </c>
      <c r="C153" s="135"/>
      <c r="D153" s="135" t="s">
        <v>390</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4"/>
      <c r="B154" s="135" t="s">
        <v>477</v>
      </c>
      <c r="C154" s="135"/>
      <c r="D154" s="135" t="s">
        <v>390</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6"/>
      <c r="G155" s="136"/>
      <c r="H155" s="136"/>
      <c r="I155" s="136"/>
      <c r="J155" s="136"/>
      <c r="K155" s="136"/>
      <c r="L155" s="136"/>
      <c r="M155" s="136"/>
      <c r="N155" s="136"/>
      <c r="O155" s="136"/>
      <c r="P155" s="136"/>
      <c r="Q155" s="136"/>
      <c r="R155" s="136"/>
      <c r="S155" s="136"/>
      <c r="T155" s="136"/>
      <c r="U155" s="136"/>
      <c r="V155" s="136"/>
      <c r="W155" s="136"/>
      <c r="X155" s="136"/>
      <c r="Y155" s="136"/>
      <c r="Z155" s="136"/>
      <c r="AA155" s="136"/>
      <c r="AB155" s="136"/>
      <c r="AC155" s="136"/>
      <c r="AD155" s="136"/>
      <c r="AE155" s="136"/>
      <c r="AF155" s="136"/>
      <c r="AG155" s="136"/>
      <c r="AH155" s="136"/>
      <c r="AI155" s="136"/>
      <c r="AJ155" s="136"/>
      <c r="AK155" s="136"/>
      <c r="AL155" s="136"/>
      <c r="AM155" s="136"/>
      <c r="AN155" s="136"/>
      <c r="AO155" s="136"/>
      <c r="AP155" s="136"/>
      <c r="AQ155" s="136"/>
      <c r="AR155" s="136"/>
      <c r="AS155" s="136"/>
      <c r="AT155" s="136"/>
      <c r="AU155" s="136"/>
      <c r="AV155" s="136"/>
      <c r="AW155" s="136"/>
      <c r="AX155" s="136"/>
      <c r="AY155" s="136"/>
      <c r="AZ155" s="136"/>
      <c r="BA155" s="136"/>
      <c r="BB155" s="136"/>
    </row>
    <row r="156" spans="1:54" outlineLevel="1">
      <c r="A156" s="134" t="s">
        <v>381</v>
      </c>
      <c r="B156" s="134"/>
      <c r="C156" s="135"/>
      <c r="D156" s="135"/>
      <c r="E156" s="136"/>
      <c r="F156" s="136"/>
      <c r="G156" s="136"/>
      <c r="H156" s="136"/>
      <c r="I156" s="136"/>
      <c r="J156" s="136"/>
      <c r="K156" s="136"/>
      <c r="L156" s="136"/>
      <c r="M156" s="136"/>
      <c r="N156" s="136"/>
      <c r="O156" s="136"/>
      <c r="P156" s="136"/>
      <c r="Q156" s="136"/>
      <c r="R156" s="136"/>
      <c r="S156" s="136"/>
      <c r="T156" s="136"/>
      <c r="U156" s="136"/>
      <c r="V156" s="136"/>
      <c r="W156" s="136"/>
      <c r="X156" s="136"/>
      <c r="Y156" s="136"/>
      <c r="Z156" s="136"/>
      <c r="AA156" s="136"/>
      <c r="AB156" s="136"/>
      <c r="AC156" s="136"/>
      <c r="AD156" s="136"/>
      <c r="AE156" s="136"/>
      <c r="AF156" s="136"/>
      <c r="AG156" s="136"/>
      <c r="AH156" s="136"/>
      <c r="AI156" s="136"/>
      <c r="AJ156" s="136"/>
      <c r="AK156" s="136"/>
      <c r="AL156" s="136"/>
      <c r="AM156" s="136"/>
      <c r="AN156" s="136"/>
      <c r="AO156" s="136"/>
      <c r="AP156" s="136"/>
      <c r="AQ156" s="136"/>
      <c r="AR156" s="136"/>
      <c r="AS156" s="136"/>
      <c r="AT156" s="136"/>
      <c r="AU156" s="136"/>
      <c r="AV156" s="136"/>
      <c r="AW156" s="136"/>
      <c r="AX156" s="136"/>
      <c r="AY156" s="136"/>
      <c r="AZ156" s="136"/>
      <c r="BA156" s="136"/>
      <c r="BB156" s="136"/>
    </row>
    <row r="157" spans="1:54" outlineLevel="2">
      <c r="A157" s="133"/>
      <c r="B157" s="134" t="s">
        <v>470</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2" t="s">
        <v>478</v>
      </c>
      <c r="B158" s="135" t="s">
        <v>286</v>
      </c>
      <c r="C158" s="135" t="s">
        <v>396</v>
      </c>
      <c r="D158" s="135" t="s">
        <v>479</v>
      </c>
      <c r="E158" s="324">
        <v>18.859959205285836</v>
      </c>
      <c r="F158" s="324">
        <v>18.983252611492965</v>
      </c>
      <c r="G158" s="324">
        <v>19.204122215719522</v>
      </c>
      <c r="H158" s="324">
        <v>19.316505612601045</v>
      </c>
      <c r="I158" s="324">
        <v>19.565537110418195</v>
      </c>
      <c r="J158" s="324">
        <v>19.715091843412957</v>
      </c>
      <c r="K158" s="324">
        <v>20.0407257552374</v>
      </c>
      <c r="L158" s="324">
        <v>20.372979660163551</v>
      </c>
      <c r="M158" s="324">
        <v>20.711988139717107</v>
      </c>
      <c r="N158" s="324">
        <v>21.057888511406503</v>
      </c>
      <c r="O158" s="324">
        <v>21.406355911417364</v>
      </c>
      <c r="P158" s="324">
        <v>21.759563913365199</v>
      </c>
      <c r="Q158" s="324">
        <v>22.120613144426819</v>
      </c>
      <c r="R158" s="324">
        <v>22.489252695197646</v>
      </c>
      <c r="S158" s="324">
        <v>22.866074067452193</v>
      </c>
      <c r="T158" s="324">
        <v>23.250783636203806</v>
      </c>
      <c r="U158" s="324">
        <v>23.643804040708407</v>
      </c>
      <c r="V158" s="324">
        <v>24.0448143758443</v>
      </c>
      <c r="W158" s="324">
        <v>24.453977073359848</v>
      </c>
      <c r="X158" s="324">
        <v>24.871457867169052</v>
      </c>
      <c r="Y158" s="324">
        <v>25.297425860482864</v>
      </c>
      <c r="Z158" s="324">
        <v>25.732053594305544</v>
      </c>
      <c r="AA158" s="324">
        <v>26.175517117323501</v>
      </c>
      <c r="AB158" s="324">
        <v>26.627996057214986</v>
      </c>
      <c r="AC158" s="324">
        <v>258.41947190647915</v>
      </c>
      <c r="AD158" s="324">
        <v>262.8765416979619</v>
      </c>
      <c r="AE158" s="324">
        <v>267.42422174286753</v>
      </c>
      <c r="AF158" s="324">
        <v>272.06435410748793</v>
      </c>
      <c r="AG158" s="324">
        <v>276.79881830650754</v>
      </c>
      <c r="AH158" s="324">
        <v>281.62953206430979</v>
      </c>
      <c r="AI158" s="324">
        <v>286.55845209176584</v>
      </c>
      <c r="AJ158" s="324">
        <v>291.58757487881104</v>
      </c>
      <c r="AK158" s="324">
        <v>296.71893750313649</v>
      </c>
      <c r="AL158" s="324">
        <v>301.95461845532026</v>
      </c>
      <c r="AM158" s="324">
        <v>307.29673848073219</v>
      </c>
      <c r="AN158" s="324">
        <v>312.43510798921278</v>
      </c>
      <c r="AO158" s="324">
        <v>317.62712963658083</v>
      </c>
      <c r="AP158" s="324">
        <v>322.92470278286021</v>
      </c>
      <c r="AQ158" s="324">
        <v>328.32997324324236</v>
      </c>
      <c r="AR158" s="324">
        <v>333.84513045638988</v>
      </c>
      <c r="AS158" s="324">
        <v>339.47240837128294</v>
      </c>
      <c r="AT158" s="324">
        <v>345.2140863520944</v>
      </c>
      <c r="AU158" s="324">
        <v>351.07249010146109</v>
      </c>
      <c r="AV158" s="324">
        <v>357.04999260252242</v>
      </c>
      <c r="AW158" s="324">
        <v>363.14901508011474</v>
      </c>
      <c r="AX158" s="324">
        <v>364.34631772507902</v>
      </c>
      <c r="AY158" s="324">
        <v>364.91858717726916</v>
      </c>
      <c r="AZ158" s="324">
        <v>365.50249061378378</v>
      </c>
      <c r="BA158" s="324">
        <v>366.09826454836883</v>
      </c>
      <c r="BB158" s="324">
        <v>366.69500960241334</v>
      </c>
    </row>
    <row r="159" spans="1:54" outlineLevel="2">
      <c r="A159" s="423"/>
      <c r="B159" s="135" t="s">
        <v>286</v>
      </c>
      <c r="C159" s="135"/>
      <c r="D159" s="135"/>
      <c r="E159" s="238"/>
      <c r="F159" s="238"/>
      <c r="G159" s="238"/>
      <c r="H159" s="238"/>
      <c r="I159" s="238"/>
      <c r="J159" s="238"/>
      <c r="K159" s="238"/>
      <c r="L159" s="238"/>
      <c r="M159" s="238"/>
      <c r="N159" s="238"/>
      <c r="O159" s="238"/>
      <c r="P159" s="238"/>
      <c r="Q159" s="238"/>
      <c r="R159" s="238"/>
      <c r="S159" s="238"/>
      <c r="T159" s="238"/>
      <c r="U159" s="238"/>
      <c r="V159" s="238"/>
      <c r="W159" s="238"/>
      <c r="X159" s="238"/>
      <c r="Y159" s="238"/>
      <c r="Z159" s="238"/>
      <c r="AA159" s="238"/>
      <c r="AB159" s="238"/>
      <c r="AC159" s="238"/>
      <c r="AD159" s="238"/>
      <c r="AE159" s="238"/>
      <c r="AF159" s="238"/>
      <c r="AG159" s="238"/>
      <c r="AH159" s="238"/>
      <c r="AI159" s="238"/>
      <c r="AJ159" s="238"/>
      <c r="AK159" s="238"/>
      <c r="AL159" s="238"/>
      <c r="AM159" s="238"/>
      <c r="AN159" s="238"/>
      <c r="AO159" s="238"/>
      <c r="AP159" s="238"/>
      <c r="AQ159" s="238"/>
      <c r="AR159" s="238"/>
      <c r="AS159" s="238"/>
      <c r="AT159" s="238"/>
      <c r="AU159" s="238"/>
      <c r="AV159" s="238"/>
      <c r="AW159" s="238"/>
      <c r="AX159" s="238"/>
      <c r="AY159" s="238"/>
      <c r="AZ159" s="238"/>
      <c r="BA159" s="238"/>
      <c r="BB159" s="238"/>
    </row>
    <row r="160" spans="1:54" outlineLevel="2">
      <c r="A160" s="423"/>
      <c r="B160" s="135" t="s">
        <v>286</v>
      </c>
      <c r="C160" s="135"/>
      <c r="D160" s="135"/>
      <c r="E160" s="238"/>
      <c r="F160" s="238"/>
      <c r="G160" s="238"/>
      <c r="H160" s="238"/>
      <c r="I160" s="238"/>
      <c r="J160" s="238"/>
      <c r="K160" s="238"/>
      <c r="L160" s="238"/>
      <c r="M160" s="238"/>
      <c r="N160" s="238"/>
      <c r="O160" s="238"/>
      <c r="P160" s="238"/>
      <c r="Q160" s="238"/>
      <c r="R160" s="238"/>
      <c r="S160" s="238"/>
      <c r="T160" s="238"/>
      <c r="U160" s="238"/>
      <c r="V160" s="238"/>
      <c r="W160" s="238"/>
      <c r="X160" s="238"/>
      <c r="Y160" s="238"/>
      <c r="Z160" s="238"/>
      <c r="AA160" s="238"/>
      <c r="AB160" s="238"/>
      <c r="AC160" s="238"/>
      <c r="AD160" s="238"/>
      <c r="AE160" s="238"/>
      <c r="AF160" s="238"/>
      <c r="AG160" s="238"/>
      <c r="AH160" s="238"/>
      <c r="AI160" s="238"/>
      <c r="AJ160" s="238"/>
      <c r="AK160" s="238"/>
      <c r="AL160" s="238"/>
      <c r="AM160" s="238"/>
      <c r="AN160" s="238"/>
      <c r="AO160" s="238"/>
      <c r="AP160" s="238"/>
      <c r="AQ160" s="238"/>
      <c r="AR160" s="238"/>
      <c r="AS160" s="238"/>
      <c r="AT160" s="238"/>
      <c r="AU160" s="238"/>
      <c r="AV160" s="238"/>
      <c r="AW160" s="238"/>
      <c r="AX160" s="238"/>
      <c r="AY160" s="238"/>
      <c r="AZ160" s="238"/>
      <c r="BA160" s="238"/>
      <c r="BB160" s="238"/>
    </row>
    <row r="161" spans="1:54" outlineLevel="2">
      <c r="A161" s="423"/>
      <c r="B161" s="135" t="s">
        <v>289</v>
      </c>
      <c r="C161" s="135" t="s">
        <v>472</v>
      </c>
      <c r="D161" s="135"/>
      <c r="E161" s="319">
        <v>5.3672845543511774E-2</v>
      </c>
      <c r="F161" s="319">
        <v>5.3889675086557252E-2</v>
      </c>
      <c r="G161" s="319">
        <v>5.4397475077899264E-2</v>
      </c>
      <c r="H161" s="319">
        <v>5.4731997384583661E-2</v>
      </c>
      <c r="I161" s="319">
        <v>5.5293626871456905E-2</v>
      </c>
      <c r="J161" s="319">
        <v>5.5692016858438033E-2</v>
      </c>
      <c r="K161" s="319">
        <v>5.6384874782921354E-2</v>
      </c>
      <c r="L161" s="319">
        <v>5.7091818201924778E-2</v>
      </c>
      <c r="M161" s="319">
        <v>5.7813133467308937E-2</v>
      </c>
      <c r="N161" s="319">
        <v>5.8549112752340975E-2</v>
      </c>
      <c r="O161" s="319">
        <v>5.929283040616809E-2</v>
      </c>
      <c r="P161" s="319">
        <v>6.0047887661753736E-2</v>
      </c>
      <c r="Q161" s="319">
        <v>6.0819815728175415E-2</v>
      </c>
      <c r="R161" s="319">
        <v>6.1607846112050432E-2</v>
      </c>
      <c r="S161" s="319">
        <v>6.2413016412385038E-2</v>
      </c>
      <c r="T161" s="319">
        <v>6.3234925468211176E-2</v>
      </c>
      <c r="U161" s="319">
        <v>6.4074344844703035E-2</v>
      </c>
      <c r="V161" s="319">
        <v>6.4930829245076066E-2</v>
      </c>
      <c r="W161" s="319">
        <v>6.5804725593702415E-2</v>
      </c>
      <c r="X161" s="319">
        <v>6.6696387867772766E-2</v>
      </c>
      <c r="Y161" s="319">
        <v>6.7606177240677329E-2</v>
      </c>
      <c r="Z161" s="319">
        <v>6.8534462228301229E-2</v>
      </c>
      <c r="AA161" s="319">
        <v>6.9481618838294013E-2</v>
      </c>
      <c r="AB161" s="319">
        <v>7.0448030722374516E-2</v>
      </c>
      <c r="AC161" s="319">
        <v>8.9949637178657588E-2</v>
      </c>
      <c r="AD161" s="319">
        <v>9.1166739820322154E-2</v>
      </c>
      <c r="AE161" s="319">
        <v>9.2408585619254108E-2</v>
      </c>
      <c r="AF161" s="319">
        <v>9.3675677592874415E-2</v>
      </c>
      <c r="AG161" s="319">
        <v>9.4968528984724757E-2</v>
      </c>
      <c r="AH161" s="319">
        <v>9.6287663472360951E-2</v>
      </c>
      <c r="AI161" s="319">
        <v>9.7633615379471281E-2</v>
      </c>
      <c r="AJ161" s="319">
        <v>9.9006929892307749E-2</v>
      </c>
      <c r="AK161" s="319">
        <v>0.10040816328051722</v>
      </c>
      <c r="AL161" s="319">
        <v>0.10183788312246206</v>
      </c>
      <c r="AM161" s="319">
        <v>0.10329666853512103</v>
      </c>
      <c r="AN161" s="319">
        <v>0.10473446599206472</v>
      </c>
      <c r="AO161" s="319">
        <v>0.10619325521483447</v>
      </c>
      <c r="AP161" s="319">
        <v>0.10768170097594668</v>
      </c>
      <c r="AQ161" s="319">
        <v>0.10920040617968156</v>
      </c>
      <c r="AR161" s="319">
        <v>0.11074998598709614</v>
      </c>
      <c r="AS161" s="319">
        <v>0.11233106806519921</v>
      </c>
      <c r="AT161" s="319">
        <v>0.11394429284119179</v>
      </c>
      <c r="AU161" s="319">
        <v>0.11559031376187555</v>
      </c>
      <c r="AV161" s="319">
        <v>0.1172697975583363</v>
      </c>
      <c r="AW161" s="319">
        <v>0.1189834245160076</v>
      </c>
      <c r="AX161" s="319">
        <v>0.1195888345964348</v>
      </c>
      <c r="AY161" s="319">
        <v>0.12005885795826179</v>
      </c>
      <c r="AZ161" s="319">
        <v>0.12053843668671342</v>
      </c>
      <c r="BA161" s="319">
        <v>0.12102776503815836</v>
      </c>
      <c r="BB161" s="319">
        <v>0.12151907982846968</v>
      </c>
    </row>
    <row r="162" spans="1:54" outlineLevel="2">
      <c r="A162" s="423"/>
      <c r="B162" s="135" t="s">
        <v>289</v>
      </c>
      <c r="C162" s="135" t="s">
        <v>473</v>
      </c>
      <c r="D162" s="135"/>
      <c r="E162" s="319">
        <v>0.1192729900966928</v>
      </c>
      <c r="F162" s="319">
        <v>0.11975483352568281</v>
      </c>
      <c r="G162" s="319">
        <v>0.12088327795088724</v>
      </c>
      <c r="H162" s="319">
        <v>0.12162666085463034</v>
      </c>
      <c r="I162" s="319">
        <v>0.12287472638101529</v>
      </c>
      <c r="J162" s="319">
        <v>0.12376003746319561</v>
      </c>
      <c r="K162" s="319">
        <v>0.12529972173982531</v>
      </c>
      <c r="L162" s="319">
        <v>0.12687070711538831</v>
      </c>
      <c r="M162" s="319">
        <v>0.1284736299273532</v>
      </c>
      <c r="N162" s="319">
        <v>0.13010913944964664</v>
      </c>
      <c r="O162" s="319">
        <v>0.13176184534704005</v>
      </c>
      <c r="P162" s="319">
        <v>0.13343975035945269</v>
      </c>
      <c r="Q162" s="319">
        <v>0.13515514606261206</v>
      </c>
      <c r="R162" s="319">
        <v>0.13690632469344538</v>
      </c>
      <c r="S162" s="319">
        <v>0.13869559202752241</v>
      </c>
      <c r="T162" s="319">
        <v>0.14052205659602487</v>
      </c>
      <c r="U162" s="319">
        <v>0.14238743298822903</v>
      </c>
      <c r="V162" s="319">
        <v>0.14429073165572462</v>
      </c>
      <c r="W162" s="319">
        <v>0.14623272354156086</v>
      </c>
      <c r="X162" s="319">
        <v>0.14821419526171728</v>
      </c>
      <c r="Y162" s="319">
        <v>0.15023594942372742</v>
      </c>
      <c r="Z162" s="319">
        <v>0.15229880495178044</v>
      </c>
      <c r="AA162" s="319">
        <v>0.15440359741843115</v>
      </c>
      <c r="AB162" s="319">
        <v>0.15655117938305452</v>
      </c>
      <c r="AC162" s="319">
        <v>0.19988808261923907</v>
      </c>
      <c r="AD162" s="319">
        <v>0.20259275515627134</v>
      </c>
      <c r="AE162" s="319">
        <v>0.20535241248723143</v>
      </c>
      <c r="AF162" s="319">
        <v>0.20816817242860969</v>
      </c>
      <c r="AG162" s="319">
        <v>0.21104117552161067</v>
      </c>
      <c r="AH162" s="319">
        <v>0.21397258549413553</v>
      </c>
      <c r="AI162" s="319">
        <v>0.21696358973215868</v>
      </c>
      <c r="AJ162" s="319">
        <v>0.22001539976068393</v>
      </c>
      <c r="AK162" s="319">
        <v>0.22312925173448289</v>
      </c>
      <c r="AL162" s="319">
        <v>0.22630640693880461</v>
      </c>
      <c r="AM162" s="319">
        <v>0.22954815230026906</v>
      </c>
      <c r="AN162" s="319">
        <v>0.23274325776014376</v>
      </c>
      <c r="AO162" s="319">
        <v>0.235985011588521</v>
      </c>
      <c r="AP162" s="319">
        <v>0.23929266883543693</v>
      </c>
      <c r="AQ162" s="319">
        <v>0.24266756928818126</v>
      </c>
      <c r="AR162" s="319">
        <v>0.24611107997132489</v>
      </c>
      <c r="AS162" s="319">
        <v>0.24962459570044285</v>
      </c>
      <c r="AT162" s="319">
        <v>0.2532095396470927</v>
      </c>
      <c r="AU162" s="319">
        <v>0.2568673639152787</v>
      </c>
      <c r="AV162" s="319">
        <v>0.2605995501296362</v>
      </c>
      <c r="AW162" s="319">
        <v>0.2644076100355725</v>
      </c>
      <c r="AX162" s="319">
        <v>0.2657529657698548</v>
      </c>
      <c r="AY162" s="319">
        <v>0.26679746212947064</v>
      </c>
      <c r="AZ162" s="319">
        <v>0.26786319263714098</v>
      </c>
      <c r="BA162" s="319">
        <v>0.26895058897368518</v>
      </c>
      <c r="BB162" s="319">
        <v>0.27004239961882137</v>
      </c>
    </row>
    <row r="163" spans="1:54" outlineLevel="2">
      <c r="A163" s="423"/>
      <c r="B163" s="135" t="s">
        <v>289</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3"/>
      <c r="B164" s="135" t="s">
        <v>289</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3"/>
      <c r="B165" s="135" t="s">
        <v>477</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3"/>
      <c r="B166" s="135" t="s">
        <v>477</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3"/>
      <c r="B167" s="135" t="s">
        <v>477</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3"/>
      <c r="B168" s="135" t="s">
        <v>477</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4"/>
      <c r="B169" s="135" t="s">
        <v>477</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482</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2" t="s">
        <v>483</v>
      </c>
      <c r="B172" s="135" t="s">
        <v>286</v>
      </c>
      <c r="C172" s="135" t="s">
        <v>396</v>
      </c>
      <c r="D172" s="135" t="s">
        <v>390</v>
      </c>
      <c r="E172" s="262">
        <f>-(E$158*'Fixed Data'!$B$25*'Fixed Data'!E$47*'Fixed Data'!$B$24*'Fixed Data'!$B$23+E$158*'Fixed Data'!$B$26)*'Fixed Data'!L44/10^6</f>
        <v>-3.8462902877269474</v>
      </c>
      <c r="F172" s="262">
        <f>-(F$158*'Fixed Data'!$B$25*'Fixed Data'!F$47*'Fixed Data'!$B$24*'Fixed Data'!$B$23+F$158*'Fixed Data'!$B$26)*'Fixed Data'!M44/10^6</f>
        <v>-3.9303905388898515</v>
      </c>
      <c r="G172" s="262">
        <f>-(G$158*'Fixed Data'!$B$25*'Fixed Data'!G$47*'Fixed Data'!$B$24*'Fixed Data'!$B$23+G$158*'Fixed Data'!$B$26)*'Fixed Data'!N44/10^6</f>
        <v>-4.0366705791410382</v>
      </c>
      <c r="H172" s="262">
        <f>-(H$158*'Fixed Data'!$B$25*'Fixed Data'!H$47*'Fixed Data'!$B$24*'Fixed Data'!$B$23+H$158*'Fixed Data'!$B$26)*'Fixed Data'!O44/10^6</f>
        <v>-4.1221252374934716</v>
      </c>
      <c r="I172" s="262">
        <f>-(I$158*'Fixed Data'!$B$25*'Fixed Data'!I$47*'Fixed Data'!$B$24*'Fixed Data'!$B$23+I$158*'Fixed Data'!$B$26)*'Fixed Data'!P44/10^6</f>
        <v>-4.2388511051663897</v>
      </c>
      <c r="J172" s="262">
        <f>-(J$158*'Fixed Data'!$B$25*'Fixed Data'!J$47*'Fixed Data'!$B$24*'Fixed Data'!$B$23+J$158*'Fixed Data'!$B$26)*'Fixed Data'!Q44/10^6</f>
        <v>-4.3362964133817892</v>
      </c>
      <c r="K172" s="262">
        <f>-(K$158*'Fixed Data'!$B$25*'Fixed Data'!K$47*'Fixed Data'!$B$24*'Fixed Data'!$B$23+K$158*'Fixed Data'!$B$26)*'Fixed Data'!R44/10^6</f>
        <v>-4.4750446330672506</v>
      </c>
      <c r="L172" s="262">
        <f>-(L$158*'Fixed Data'!$B$25*'Fixed Data'!L$47*'Fixed Data'!$B$24*'Fixed Data'!$B$23+L$158*'Fixed Data'!$B$26)*'Fixed Data'!S44/10^6</f>
        <v>-4.6185138175252058</v>
      </c>
      <c r="M172" s="262">
        <f>-(M$158*'Fixed Data'!$B$25*'Fixed Data'!M$47*'Fixed Data'!$B$24*'Fixed Data'!$B$23+M$158*'Fixed Data'!$B$26)*'Fixed Data'!T44/10^6</f>
        <v>-4.7668694046126028</v>
      </c>
      <c r="N172" s="262">
        <f>-(N$158*'Fixed Data'!$B$25*'Fixed Data'!N$47*'Fixed Data'!$B$24*'Fixed Data'!$B$23+N$158*'Fixed Data'!$B$26)*'Fixed Data'!U44/10^6</f>
        <v>-4.9202827048912869</v>
      </c>
      <c r="O172" s="262">
        <f>-(O$158*'Fixed Data'!$B$25*'Fixed Data'!O$47*'Fixed Data'!$B$24*'Fixed Data'!$B$23+O$158*'Fixed Data'!$B$26)*'Fixed Data'!V44/10^6</f>
        <v>-5.0778719627373885</v>
      </c>
      <c r="P172" s="262">
        <f>-(P$158*'Fixed Data'!$B$25*'Fixed Data'!P$47*'Fixed Data'!$B$24*'Fixed Data'!$B$23+P$158*'Fixed Data'!$B$26)*'Fixed Data'!W44/10^6</f>
        <v>-5.2402615146756251</v>
      </c>
      <c r="Q172" s="262">
        <f>-(Q$158*'Fixed Data'!$B$25*'Fixed Data'!Q$47*'Fixed Data'!$B$24*'Fixed Data'!$B$23+Q$158*'Fixed Data'!$B$26)*'Fixed Data'!X44/10^6</f>
        <v>-5.4083364849846385</v>
      </c>
      <c r="R172" s="262">
        <f>-(R$158*'Fixed Data'!$B$25*'Fixed Data'!R$47*'Fixed Data'!$B$24*'Fixed Data'!$B$23+R$158*'Fixed Data'!$B$26)*'Fixed Data'!Y44/10^6</f>
        <v>-5.5821992880533191</v>
      </c>
      <c r="S172" s="262">
        <f>-(S$158*'Fixed Data'!$B$25*'Fixed Data'!S$47*'Fixed Data'!$B$24*'Fixed Data'!$B$23+S$158*'Fixed Data'!$B$26)*'Fixed Data'!Z44/10^6</f>
        <v>-5.7608684860425186</v>
      </c>
      <c r="T172" s="262">
        <f>-(T$158*'Fixed Data'!$B$25*'Fixed Data'!T$47*'Fixed Data'!$B$24*'Fixed Data'!$B$23+T$158*'Fixed Data'!$B$26)*'Fixed Data'!AA44/10^6</f>
        <v>-5.9456589237357944</v>
      </c>
      <c r="U172" s="262">
        <f>-(U$158*'Fixed Data'!$B$25*'Fixed Data'!U$47*'Fixed Data'!$B$24*'Fixed Data'!$B$23+U$158*'Fixed Data'!$B$26)*'Fixed Data'!AB44/10^6</f>
        <v>-6.1368539912861841</v>
      </c>
      <c r="V172" s="262">
        <f>-(V$158*'Fixed Data'!$B$25*'Fixed Data'!V$47*'Fixed Data'!$B$24*'Fixed Data'!$B$23+V$158*'Fixed Data'!$B$26)*'Fixed Data'!AC44/10^6</f>
        <v>-6.3345520709042438</v>
      </c>
      <c r="W172" s="262">
        <f>-(W$158*'Fixed Data'!$B$25*'Fixed Data'!W$47*'Fixed Data'!$B$24*'Fixed Data'!$B$23+W$158*'Fixed Data'!$B$26)*'Fixed Data'!AD44/10^6</f>
        <v>-6.5389802343718175</v>
      </c>
      <c r="X172" s="262">
        <f>-(X$158*'Fixed Data'!$B$25*'Fixed Data'!X$47*'Fixed Data'!$B$24*'Fixed Data'!$B$23+X$158*'Fixed Data'!$B$26)*'Fixed Data'!AE44/10^6</f>
        <v>-6.7503735882586389</v>
      </c>
      <c r="Y172" s="262">
        <f>-(Y$158*'Fixed Data'!$B$25*'Fixed Data'!Y$47*'Fixed Data'!$B$24*'Fixed Data'!$B$23+Y$158*'Fixed Data'!$B$26)*'Fixed Data'!AF44/10^6</f>
        <v>-6.9689755402675697</v>
      </c>
      <c r="Z172" s="262">
        <f>-(Z$158*'Fixed Data'!$B$25*'Fixed Data'!Z$47*'Fixed Data'!$B$24*'Fixed Data'!$B$23+Z$158*'Fixed Data'!$B$26)*'Fixed Data'!AG44/10^6</f>
        <v>-7.1950380997927024</v>
      </c>
      <c r="AA172" s="262">
        <f>-(AA$158*'Fixed Data'!$B$25*'Fixed Data'!AA$47*'Fixed Data'!$B$24*'Fixed Data'!$B$23+AA$158*'Fixed Data'!$B$26)*'Fixed Data'!AH44/10^6</f>
        <v>-7.4288221819087088</v>
      </c>
      <c r="AB172" s="262">
        <f>-(AB$158*'Fixed Data'!$B$25*'Fixed Data'!AB$47*'Fixed Data'!$B$24*'Fixed Data'!$B$23+AB$158*'Fixed Data'!$B$26)*'Fixed Data'!AI44/10^6</f>
        <v>-7.6705979335751797</v>
      </c>
      <c r="AC172" s="262">
        <f>-(AC$158*'Fixed Data'!$B$25*'Fixed Data'!AC$47*'Fixed Data'!$B$24*'Fixed Data'!$B$23+AC$158*'Fixed Data'!$B$26)*'Fixed Data'!AJ44/10^6</f>
        <v>-75.509682964964185</v>
      </c>
      <c r="AD172" s="262">
        <f>-(AD$158*'Fixed Data'!$B$25*'Fixed Data'!AD$47*'Fixed Data'!$B$24*'Fixed Data'!$B$23+AD$158*'Fixed Data'!$B$26)*'Fixed Data'!AK44/10^6</f>
        <v>-77.907723771983683</v>
      </c>
      <c r="AE172" s="262">
        <f>-(AE$158*'Fixed Data'!$B$25*'Fixed Data'!AE$47*'Fixed Data'!$B$24*'Fixed Data'!$B$23+AE$158*'Fixed Data'!$B$26)*'Fixed Data'!AL44/10^6</f>
        <v>-80.374351744558084</v>
      </c>
      <c r="AF172" s="262">
        <f>-(AF$158*'Fixed Data'!$B$25*'Fixed Data'!AF$47*'Fixed Data'!$B$24*'Fixed Data'!$B$23+AF$158*'Fixed Data'!$B$26)*'Fixed Data'!AM44/10^6</f>
        <v>-82.907636584648699</v>
      </c>
      <c r="AG172" s="262">
        <f>-(AG$158*'Fixed Data'!$B$25*'Fixed Data'!AG$47*'Fixed Data'!$B$24*'Fixed Data'!$B$23+AG$158*'Fixed Data'!$B$26)*'Fixed Data'!AN44/10^6</f>
        <v>-85.507093189149018</v>
      </c>
      <c r="AH172" s="262">
        <f>-(AH$158*'Fixed Data'!$B$25*'Fixed Data'!AH$47*'Fixed Data'!$B$24*'Fixed Data'!$B$23+AH$158*'Fixed Data'!$B$26)*'Fixed Data'!AO44/10^6</f>
        <v>-88.174496424303356</v>
      </c>
      <c r="AI172" s="262">
        <f>-(AI$158*'Fixed Data'!$B$25*'Fixed Data'!AI$47*'Fixed Data'!$B$24*'Fixed Data'!$B$23+AI$158*'Fixed Data'!$B$26)*'Fixed Data'!AP44/10^6</f>
        <v>-90.915269546618021</v>
      </c>
      <c r="AJ172" s="262">
        <f>-(AJ$158*'Fixed Data'!$B$25*'Fixed Data'!AJ$47*'Fixed Data'!$B$24*'Fixed Data'!$B$23+AJ$158*'Fixed Data'!$B$26)*'Fixed Data'!AQ44/10^6</f>
        <v>-93.729580016932687</v>
      </c>
      <c r="AK172" s="262">
        <f>-(AK$158*'Fixed Data'!$B$25*'Fixed Data'!AK$47*'Fixed Data'!$B$24*'Fixed Data'!$B$23+AK$158*'Fixed Data'!$B$26)*'Fixed Data'!AR44/10^6</f>
        <v>-96.618838216290825</v>
      </c>
      <c r="AL172" s="262">
        <f>-(AL$158*'Fixed Data'!$B$25*'Fixed Data'!AL$47*'Fixed Data'!$B$24*'Fixed Data'!$B$23+AL$158*'Fixed Data'!$B$26)*'Fixed Data'!AS44/10^6</f>
        <v>-99.585159016772508</v>
      </c>
      <c r="AM172" s="262">
        <f>-(AM$158*'Fixed Data'!$B$25*'Fixed Data'!AM$47*'Fixed Data'!$B$24*'Fixed Data'!$B$23+AM$158*'Fixed Data'!$B$26)*'Fixed Data'!AT44/10^6</f>
        <v>-102.63087715146666</v>
      </c>
      <c r="AN172" s="262">
        <f>-(AN$158*'Fixed Data'!$B$25*'Fixed Data'!AN$47*'Fixed Data'!$B$24*'Fixed Data'!$B$23+AN$158*'Fixed Data'!$B$26)*'Fixed Data'!AU44/10^6</f>
        <v>-105.65251968341694</v>
      </c>
      <c r="AO172" s="262">
        <f>-(AO$158*'Fixed Data'!$B$25*'Fixed Data'!AO$47*'Fixed Data'!$B$24*'Fixed Data'!$B$23+AO$158*'Fixed Data'!$B$26)*'Fixed Data'!AV44/10^6</f>
        <v>-108.73538844810972</v>
      </c>
      <c r="AP172" s="262">
        <f>-(AP$158*'Fixed Data'!$B$25*'Fixed Data'!AP$47*'Fixed Data'!$B$24*'Fixed Data'!$B$23+AP$158*'Fixed Data'!$B$26)*'Fixed Data'!AW44/10^6</f>
        <v>-111.8981654971536</v>
      </c>
      <c r="AQ172" s="262">
        <f>-(AQ$158*'Fixed Data'!$B$25*'Fixed Data'!AQ$47*'Fixed Data'!$B$24*'Fixed Data'!$B$23+AQ$158*'Fixed Data'!$B$26)*'Fixed Data'!AX44/10^6</f>
        <v>-115.14299240778561</v>
      </c>
      <c r="AR172" s="262">
        <f>-(AR$158*'Fixed Data'!$B$25*'Fixed Data'!AR$47*'Fixed Data'!$B$24*'Fixed Data'!$B$23+AR$158*'Fixed Data'!$B$26)*'Fixed Data'!AY44/10^6</f>
        <v>-118.47201131440615</v>
      </c>
      <c r="AS172" s="262">
        <f>-(AS$158*'Fixed Data'!$B$25*'Fixed Data'!AS$47*'Fixed Data'!$B$24*'Fixed Data'!$B$23+AS$158*'Fixed Data'!$B$26)*'Fixed Data'!AZ44/10^6</f>
        <v>-121.88737563567585</v>
      </c>
      <c r="AT172" s="262">
        <f>-(AT$158*'Fixed Data'!$B$25*'Fixed Data'!AT$47*'Fixed Data'!$B$24*'Fixed Data'!$B$23+AT$158*'Fixed Data'!$B$26)*'Fixed Data'!BA44/10^6</f>
        <v>-125.39130185919718</v>
      </c>
      <c r="AU172" s="262">
        <f>-(AU$158*'Fixed Data'!$B$25*'Fixed Data'!AU$47*'Fixed Data'!$B$24*'Fixed Data'!$B$23+AU$158*'Fixed Data'!$B$26)*'Fixed Data'!BB44/10^6</f>
        <v>-128.98609403508161</v>
      </c>
      <c r="AV172" s="262">
        <f>-(AV$158*'Fixed Data'!$B$25*'Fixed Data'!AV$47*'Fixed Data'!$B$24*'Fixed Data'!$B$23+AV$158*'Fixed Data'!$B$26)*'Fixed Data'!BC44/10^6</f>
        <v>-132.67410225206851</v>
      </c>
      <c r="AW172" s="262">
        <f>-(AW$158*'Fixed Data'!$B$25*'Fixed Data'!AW$47*'Fixed Data'!$B$24*'Fixed Data'!$B$23+AW$158*'Fixed Data'!$B$26)*'Fixed Data'!BD44/10^6</f>
        <v>-136.45772506511881</v>
      </c>
      <c r="AX172" s="262">
        <f>-(AX$158*'Fixed Data'!$B$25*'Fixed Data'!AX$47*'Fixed Data'!$B$24*'Fixed Data'!$B$23+AX$158*'Fixed Data'!$B$26)*'Fixed Data'!BE44/10^6</f>
        <v>-138.4299497485575</v>
      </c>
      <c r="AY172" s="262">
        <f>-(AY$158*'Fixed Data'!$B$25*'Fixed Data'!AY$47*'Fixed Data'!$B$24*'Fixed Data'!$B$23+AY$158*'Fixed Data'!$B$26)*'Fixed Data'!BF44/10^6</f>
        <v>-140.17209168589886</v>
      </c>
      <c r="AZ172" s="262">
        <f>-(AZ$158*'Fixed Data'!$B$25*'Fixed Data'!AZ$47*'Fixed Data'!$B$24*'Fixed Data'!$B$23+AZ$158*'Fixed Data'!$B$26)*'Fixed Data'!BG44/10^6</f>
        <v>-141.9235341818457</v>
      </c>
      <c r="BA172" s="262">
        <f>-(BA$158*'Fixed Data'!$B$25*'Fixed Data'!BA$47*'Fixed Data'!$B$24*'Fixed Data'!$B$23+BA$158*'Fixed Data'!$B$26)*'Fixed Data'!BH44/10^6</f>
        <v>-143.68451534111517</v>
      </c>
      <c r="BB172" s="262">
        <f>-(BB$158*'Fixed Data'!$B$25*'Fixed Data'!BB$47*'Fixed Data'!$B$24*'Fixed Data'!$B$23+BB$158*'Fixed Data'!$B$26)*'Fixed Data'!BI44/10^6</f>
        <v>-145.45085996240587</v>
      </c>
    </row>
    <row r="173" spans="1:54" outlineLevel="2">
      <c r="A173" s="423"/>
      <c r="B173" s="135" t="s">
        <v>286</v>
      </c>
      <c r="C173" s="135"/>
      <c r="D173" s="135" t="s">
        <v>390</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4"/>
      <c r="B174" s="135" t="s">
        <v>286</v>
      </c>
      <c r="C174" s="135"/>
      <c r="D174" s="135" t="s">
        <v>390</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2" t="s">
        <v>484</v>
      </c>
      <c r="B176" s="135" t="s">
        <v>286</v>
      </c>
      <c r="C176" s="135" t="s">
        <v>396</v>
      </c>
      <c r="D176" s="135" t="s">
        <v>390</v>
      </c>
      <c r="E176" s="262">
        <f>-(E$158*'Fixed Data'!$B$25*'Fixed Data'!E$47*'Fixed Data'!$B$24*'Fixed Data'!$B$23+E$158*'Fixed Data'!$B$26)*'Fixed Data'!L46/10^6</f>
        <v>-11.538870860447597</v>
      </c>
      <c r="F176" s="262">
        <f>-(F$158*'Fixed Data'!$B$25*'Fixed Data'!F$47*'Fixed Data'!$B$24*'Fixed Data'!$B$23+F$158*'Fixed Data'!$B$26)*'Fixed Data'!M46/10^6</f>
        <v>-11.791171613918436</v>
      </c>
      <c r="G176" s="262">
        <f>-(G$158*'Fixed Data'!$B$25*'Fixed Data'!G$47*'Fixed Data'!$B$24*'Fixed Data'!$B$23+G$158*'Fixed Data'!$B$26)*'Fixed Data'!N46/10^6</f>
        <v>-12.110011737423116</v>
      </c>
      <c r="H176" s="262">
        <f>-(H$158*'Fixed Data'!$B$25*'Fixed Data'!H$47*'Fixed Data'!$B$24*'Fixed Data'!$B$23+H$158*'Fixed Data'!$B$26)*'Fixed Data'!O46/10^6</f>
        <v>-12.366375712480414</v>
      </c>
      <c r="I176" s="262">
        <f>-(I$158*'Fixed Data'!$B$25*'Fixed Data'!I$47*'Fixed Data'!$B$24*'Fixed Data'!$B$23+I$158*'Fixed Data'!$B$26)*'Fixed Data'!P46/10^6</f>
        <v>-12.716553315499167</v>
      </c>
      <c r="J176" s="262">
        <f>-(J$158*'Fixed Data'!$B$25*'Fixed Data'!J$47*'Fixed Data'!$B$24*'Fixed Data'!$B$23+J$158*'Fixed Data'!$B$26)*'Fixed Data'!Q46/10^6</f>
        <v>-13.008889237288191</v>
      </c>
      <c r="K176" s="262">
        <f>-(K$158*'Fixed Data'!$B$25*'Fixed Data'!K$47*'Fixed Data'!$B$24*'Fixed Data'!$B$23+K$158*'Fixed Data'!$B$26)*'Fixed Data'!R46/10^6</f>
        <v>-13.425133899201752</v>
      </c>
      <c r="L176" s="262">
        <f>-(L$158*'Fixed Data'!$B$25*'Fixed Data'!L$47*'Fixed Data'!$B$24*'Fixed Data'!$B$23+L$158*'Fixed Data'!$B$26)*'Fixed Data'!S46/10^6</f>
        <v>-13.855541452575618</v>
      </c>
      <c r="M176" s="262">
        <f>-(M$158*'Fixed Data'!$B$25*'Fixed Data'!M$47*'Fixed Data'!$B$24*'Fixed Data'!$B$23+M$158*'Fixed Data'!$B$26)*'Fixed Data'!T46/10^6</f>
        <v>-14.300608210836158</v>
      </c>
      <c r="N176" s="262">
        <f>-(N$158*'Fixed Data'!$B$25*'Fixed Data'!N$47*'Fixed Data'!$B$24*'Fixed Data'!$B$23+N$158*'Fixed Data'!$B$26)*'Fixed Data'!U46/10^6</f>
        <v>-14.76084811162208</v>
      </c>
      <c r="O176" s="262">
        <f>-(O$158*'Fixed Data'!$B$25*'Fixed Data'!O$47*'Fixed Data'!$B$24*'Fixed Data'!$B$23+O$158*'Fixed Data'!$B$26)*'Fixed Data'!V46/10^6</f>
        <v>-15.233615888212167</v>
      </c>
      <c r="P176" s="262">
        <f>-(P$158*'Fixed Data'!$B$25*'Fixed Data'!P$47*'Fixed Data'!$B$24*'Fixed Data'!$B$23+P$158*'Fixed Data'!$B$26)*'Fixed Data'!W46/10^6</f>
        <v>-15.720784547180338</v>
      </c>
      <c r="Q176" s="262">
        <f>-(Q$158*'Fixed Data'!$B$25*'Fixed Data'!Q$47*'Fixed Data'!$B$24*'Fixed Data'!$B$23+Q$158*'Fixed Data'!$B$26)*'Fixed Data'!X46/10^6</f>
        <v>-16.225009454953916</v>
      </c>
      <c r="R176" s="262">
        <f>-(R$158*'Fixed Data'!$B$25*'Fixed Data'!R$47*'Fixed Data'!$B$24*'Fixed Data'!$B$23+R$158*'Fixed Data'!$B$26)*'Fixed Data'!Y46/10^6</f>
        <v>-16.746597864159956</v>
      </c>
      <c r="S176" s="262">
        <f>-(S$158*'Fixed Data'!$B$25*'Fixed Data'!S$47*'Fixed Data'!$B$24*'Fixed Data'!$B$23+S$158*'Fixed Data'!$B$26)*'Fixed Data'!Z46/10^6</f>
        <v>-17.282605454813726</v>
      </c>
      <c r="T176" s="262">
        <f>-(T$158*'Fixed Data'!$B$25*'Fixed Data'!T$47*'Fixed Data'!$B$24*'Fixed Data'!$B$23+T$158*'Fixed Data'!$B$26)*'Fixed Data'!AA46/10^6</f>
        <v>-17.8369767678378</v>
      </c>
      <c r="U176" s="262">
        <f>-(U$158*'Fixed Data'!$B$25*'Fixed Data'!U$47*'Fixed Data'!$B$24*'Fixed Data'!$B$23+U$158*'Fixed Data'!$B$26)*'Fixed Data'!AB46/10^6</f>
        <v>-18.410561977285088</v>
      </c>
      <c r="V176" s="262">
        <f>-(V$158*'Fixed Data'!$B$25*'Fixed Data'!V$47*'Fixed Data'!$B$24*'Fixed Data'!$B$23+V$158*'Fixed Data'!$B$26)*'Fixed Data'!AC46/10^6</f>
        <v>-19.003656209228076</v>
      </c>
      <c r="W176" s="262">
        <f>-(W$158*'Fixed Data'!$B$25*'Fixed Data'!W$47*'Fixed Data'!$B$24*'Fixed Data'!$B$23+W$158*'Fixed Data'!$B$26)*'Fixed Data'!AD46/10^6</f>
        <v>-19.616940703115457</v>
      </c>
      <c r="X176" s="262">
        <f>-(X$158*'Fixed Data'!$B$25*'Fixed Data'!X$47*'Fixed Data'!$B$24*'Fixed Data'!$B$23+X$158*'Fixed Data'!$B$26)*'Fixed Data'!AE46/10^6</f>
        <v>-20.251120764775916</v>
      </c>
      <c r="Y176" s="262">
        <f>-(Y$158*'Fixed Data'!$B$25*'Fixed Data'!Y$47*'Fixed Data'!$B$24*'Fixed Data'!$B$23+Y$158*'Fixed Data'!$B$26)*'Fixed Data'!AF46/10^6</f>
        <v>-20.906926620802707</v>
      </c>
      <c r="Z176" s="262">
        <f>-(Z$158*'Fixed Data'!$B$25*'Fixed Data'!Z$47*'Fixed Data'!$B$24*'Fixed Data'!$B$23+Z$158*'Fixed Data'!$B$26)*'Fixed Data'!AG46/10^6</f>
        <v>-21.585114295648932</v>
      </c>
      <c r="AA176" s="262">
        <f>-(AA$158*'Fixed Data'!$B$25*'Fixed Data'!AA$47*'Fixed Data'!$B$24*'Fixed Data'!$B$23+AA$158*'Fixed Data'!$B$26)*'Fixed Data'!AH46/10^6</f>
        <v>-22.28646654951957</v>
      </c>
      <c r="AB176" s="262">
        <f>-(AB$158*'Fixed Data'!$B$25*'Fixed Data'!AB$47*'Fixed Data'!$B$24*'Fixed Data'!$B$23+AB$158*'Fixed Data'!$B$26)*'Fixed Data'!AI46/10^6</f>
        <v>-23.011793800725535</v>
      </c>
      <c r="AC176" s="262">
        <f>-(AC$158*'Fixed Data'!$B$25*'Fixed Data'!AC$47*'Fixed Data'!$B$24*'Fixed Data'!$B$23+AC$158*'Fixed Data'!$B$26)*'Fixed Data'!AJ46/10^6</f>
        <v>-226.52904889703262</v>
      </c>
      <c r="AD176" s="262">
        <f>-(AD$158*'Fixed Data'!$B$25*'Fixed Data'!AD$47*'Fixed Data'!$B$24*'Fixed Data'!$B$23+AD$158*'Fixed Data'!$B$26)*'Fixed Data'!AK46/10^6</f>
        <v>-233.72317132061596</v>
      </c>
      <c r="AE176" s="262">
        <f>-(AE$158*'Fixed Data'!$B$25*'Fixed Data'!AE$47*'Fixed Data'!$B$24*'Fixed Data'!$B$23+AE$158*'Fixed Data'!$B$26)*'Fixed Data'!AL46/10^6</f>
        <v>-241.12305524150224</v>
      </c>
      <c r="AF176" s="262">
        <f>-(AF$158*'Fixed Data'!$B$25*'Fixed Data'!AF$47*'Fixed Data'!$B$24*'Fixed Data'!$B$23+AF$158*'Fixed Data'!$B$26)*'Fixed Data'!AM46/10^6</f>
        <v>-248.72290976577889</v>
      </c>
      <c r="AG176" s="262">
        <f>-(AG$158*'Fixed Data'!$B$25*'Fixed Data'!AG$47*'Fixed Data'!$B$24*'Fixed Data'!$B$23+AG$158*'Fixed Data'!$B$26)*'Fixed Data'!AN46/10^6</f>
        <v>-256.5212795762443</v>
      </c>
      <c r="AH176" s="262">
        <f>-(AH$158*'Fixed Data'!$B$25*'Fixed Data'!AH$47*'Fixed Data'!$B$24*'Fixed Data'!$B$23+AH$158*'Fixed Data'!$B$26)*'Fixed Data'!AO46/10^6</f>
        <v>-264.52348928408219</v>
      </c>
      <c r="AI176" s="262">
        <f>-(AI$158*'Fixed Data'!$B$25*'Fixed Data'!AI$47*'Fixed Data'!$B$24*'Fixed Data'!$B$23+AI$158*'Fixed Data'!$B$26)*'Fixed Data'!AP46/10^6</f>
        <v>-272.74580865296781</v>
      </c>
      <c r="AJ176" s="262">
        <f>-(AJ$158*'Fixed Data'!$B$25*'Fixed Data'!AJ$47*'Fixed Data'!$B$24*'Fixed Data'!$B$23+AJ$158*'Fixed Data'!$B$26)*'Fixed Data'!AQ46/10^6</f>
        <v>-281.18874006547134</v>
      </c>
      <c r="AK176" s="262">
        <f>-(AK$158*'Fixed Data'!$B$25*'Fixed Data'!AK$47*'Fixed Data'!$B$24*'Fixed Data'!$B$23+AK$158*'Fixed Data'!$B$26)*'Fixed Data'!AR46/10^6</f>
        <v>-289.85651466482085</v>
      </c>
      <c r="AL176" s="262">
        <f>-(AL$158*'Fixed Data'!$B$25*'Fixed Data'!AL$47*'Fixed Data'!$B$24*'Fixed Data'!$B$23+AL$158*'Fixed Data'!$B$26)*'Fixed Data'!AS46/10^6</f>
        <v>-298.75547706752212</v>
      </c>
      <c r="AM176" s="262">
        <f>-(AM$158*'Fixed Data'!$B$25*'Fixed Data'!AM$47*'Fixed Data'!$B$24*'Fixed Data'!$B$23+AM$158*'Fixed Data'!$B$26)*'Fixed Data'!AT46/10^6</f>
        <v>-307.89263147342587</v>
      </c>
      <c r="AN176" s="262">
        <f>-(AN$158*'Fixed Data'!$B$25*'Fixed Data'!AN$47*'Fixed Data'!$B$24*'Fixed Data'!$B$23+AN$158*'Fixed Data'!$B$26)*'Fixed Data'!AU46/10^6</f>
        <v>-316.95755907091853</v>
      </c>
      <c r="AO176" s="262">
        <f>-(AO$158*'Fixed Data'!$B$25*'Fixed Data'!AO$47*'Fixed Data'!$B$24*'Fixed Data'!$B$23+AO$158*'Fixed Data'!$B$26)*'Fixed Data'!AV46/10^6</f>
        <v>-326.20616536661032</v>
      </c>
      <c r="AP176" s="262">
        <f>-(AP$158*'Fixed Data'!$B$25*'Fixed Data'!AP$47*'Fixed Data'!$B$24*'Fixed Data'!$B$23+AP$158*'Fixed Data'!$B$26)*'Fixed Data'!AW46/10^6</f>
        <v>-335.69449651541703</v>
      </c>
      <c r="AQ176" s="262">
        <f>-(AQ$158*'Fixed Data'!$B$25*'Fixed Data'!AQ$47*'Fixed Data'!$B$24*'Fixed Data'!$B$23+AQ$158*'Fixed Data'!$B$26)*'Fixed Data'!AX46/10^6</f>
        <v>-345.42897724908306</v>
      </c>
      <c r="AR176" s="262">
        <f>-(AR$158*'Fixed Data'!$B$25*'Fixed Data'!AR$47*'Fixed Data'!$B$24*'Fixed Data'!$B$23+AR$158*'Fixed Data'!$B$26)*'Fixed Data'!AY46/10^6</f>
        <v>-355.41603397078563</v>
      </c>
      <c r="AS176" s="262">
        <f>-(AS$158*'Fixed Data'!$B$25*'Fixed Data'!AS$47*'Fixed Data'!$B$24*'Fixed Data'!$B$23+AS$158*'Fixed Data'!$B$26)*'Fixed Data'!AZ46/10^6</f>
        <v>-365.66212693645565</v>
      </c>
      <c r="AT176" s="262">
        <f>-(AT$158*'Fixed Data'!$B$25*'Fixed Data'!AT$47*'Fixed Data'!$B$24*'Fixed Data'!$B$23+AT$158*'Fixed Data'!$B$26)*'Fixed Data'!BA46/10^6</f>
        <v>-376.17390560893904</v>
      </c>
      <c r="AU176" s="262">
        <f>-(AU$158*'Fixed Data'!$B$25*'Fixed Data'!AU$47*'Fixed Data'!$B$24*'Fixed Data'!$B$23+AU$158*'Fixed Data'!$B$26)*'Fixed Data'!BB46/10^6</f>
        <v>-386.95828213857885</v>
      </c>
      <c r="AV176" s="262">
        <f>-(AV$158*'Fixed Data'!$B$25*'Fixed Data'!AV$47*'Fixed Data'!$B$24*'Fixed Data'!$B$23+AV$158*'Fixed Data'!$B$26)*'Fixed Data'!BC46/10^6</f>
        <v>-398.02230679158913</v>
      </c>
      <c r="AW176" s="262">
        <f>-(AW$158*'Fixed Data'!$B$25*'Fixed Data'!AW$47*'Fixed Data'!$B$24*'Fixed Data'!$B$23+AW$158*'Fixed Data'!$B$26)*'Fixed Data'!BD46/10^6</f>
        <v>-409.37317523284872</v>
      </c>
      <c r="AX176" s="262">
        <f>-(AX$158*'Fixed Data'!$B$25*'Fixed Data'!AX$47*'Fixed Data'!$B$24*'Fixed Data'!$B$23+AX$158*'Fixed Data'!$B$26)*'Fixed Data'!BE46/10^6</f>
        <v>-415.28984928479474</v>
      </c>
      <c r="AY176" s="262">
        <f>-(AY$158*'Fixed Data'!$B$25*'Fixed Data'!AY$47*'Fixed Data'!$B$24*'Fixed Data'!$B$23+AY$158*'Fixed Data'!$B$26)*'Fixed Data'!BF46/10^6</f>
        <v>-420.51627509839113</v>
      </c>
      <c r="AZ176" s="262">
        <f>-(AZ$158*'Fixed Data'!$B$25*'Fixed Data'!AZ$47*'Fixed Data'!$B$24*'Fixed Data'!$B$23+AZ$158*'Fixed Data'!$B$26)*'Fixed Data'!BG46/10^6</f>
        <v>-425.77060258781052</v>
      </c>
      <c r="BA176" s="262">
        <f>-(BA$158*'Fixed Data'!$B$25*'Fixed Data'!BA$47*'Fixed Data'!$B$24*'Fixed Data'!$B$23+BA$158*'Fixed Data'!$B$26)*'Fixed Data'!BH46/10^6</f>
        <v>-431.05354606720391</v>
      </c>
      <c r="BB176" s="262">
        <f>-(BB$158*'Fixed Data'!$B$25*'Fixed Data'!BB$47*'Fixed Data'!$B$24*'Fixed Data'!$B$23+BB$158*'Fixed Data'!$B$26)*'Fixed Data'!BI46/10^6</f>
        <v>-436.35257993266555</v>
      </c>
    </row>
    <row r="177" spans="1:54" outlineLevel="2">
      <c r="A177" s="423"/>
      <c r="B177" s="135" t="s">
        <v>286</v>
      </c>
      <c r="C177" s="135"/>
      <c r="D177" s="135" t="s">
        <v>390</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4"/>
      <c r="B178" s="135" t="s">
        <v>286</v>
      </c>
      <c r="C178" s="135"/>
      <c r="D178" s="135" t="s">
        <v>390</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485</v>
      </c>
      <c r="B182" s="19"/>
      <c r="C182" s="19"/>
      <c r="D182" s="19"/>
      <c r="E182" s="15"/>
    </row>
    <row r="183" spans="1:54" ht="15" outlineLevel="1">
      <c r="A183" s="12"/>
      <c r="B183" s="19"/>
      <c r="C183" s="19"/>
      <c r="D183" s="19"/>
      <c r="E183" s="15"/>
    </row>
    <row r="184" spans="1:54" s="4" customFormat="1" outlineLevel="1">
      <c r="A184" s="4" t="s">
        <v>486</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29" t="s">
        <v>487</v>
      </c>
      <c r="B186" s="150" t="s">
        <v>488</v>
      </c>
      <c r="C186" s="6" t="s">
        <v>489</v>
      </c>
      <c r="D186" s="10" t="s">
        <v>401</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0"/>
      <c r="B187" s="150" t="s">
        <v>490</v>
      </c>
      <c r="C187" s="6" t="s">
        <v>491</v>
      </c>
      <c r="D187" s="10" t="s">
        <v>401</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2" t="s">
        <v>492</v>
      </c>
      <c r="B190" s="150" t="s">
        <v>352</v>
      </c>
      <c r="C190" s="19"/>
      <c r="D190" s="135" t="s">
        <v>390</v>
      </c>
      <c r="E190" s="21">
        <f>(E133+E83)*E186</f>
        <v>-0.25435529638183219</v>
      </c>
      <c r="F190" s="21">
        <f t="shared" ref="F190:BB190" si="17">(F133+F83)*F186</f>
        <v>-0.48698123267669052</v>
      </c>
      <c r="G190" s="21">
        <f t="shared" si="17"/>
        <v>-0.27943307685505692</v>
      </c>
      <c r="H190" s="21">
        <f t="shared" si="17"/>
        <v>-0.11935630290894891</v>
      </c>
      <c r="I190" s="21">
        <f t="shared" si="17"/>
        <v>-0.27397026534868235</v>
      </c>
      <c r="J190" s="21">
        <f t="shared" si="17"/>
        <v>-6.2077140943148972E-2</v>
      </c>
      <c r="K190" s="21">
        <f t="shared" si="17"/>
        <v>-5.6021113279135185E-2</v>
      </c>
      <c r="L190" s="21">
        <f t="shared" si="17"/>
        <v>-5.0389573998284996E-2</v>
      </c>
      <c r="M190" s="21">
        <f t="shared" si="17"/>
        <v>-4.5157834611778747E-2</v>
      </c>
      <c r="N190" s="21">
        <f t="shared" si="17"/>
        <v>-4.0302489179646607E-2</v>
      </c>
      <c r="O190" s="21">
        <f t="shared" si="17"/>
        <v>-3.5801352479423884E-2</v>
      </c>
      <c r="P190" s="21">
        <f t="shared" si="17"/>
        <v>-3.1633401002296058E-2</v>
      </c>
      <c r="Q190" s="21">
        <f t="shared" si="17"/>
        <v>-2.7778716652411932E-2</v>
      </c>
      <c r="R190" s="21">
        <f t="shared" si="17"/>
        <v>-2.4218433030345533E-2</v>
      </c>
      <c r="S190" s="21">
        <f t="shared" si="17"/>
        <v>-2.0934684186770858E-2</v>
      </c>
      <c r="T190" s="21">
        <f t="shared" si="17"/>
        <v>-1.7910555737283396E-2</v>
      </c>
      <c r="U190" s="21">
        <f t="shared" si="17"/>
        <v>-1.5130038233970232E-2</v>
      </c>
      <c r="V190" s="21">
        <f t="shared" si="17"/>
        <v>-1.2577982693803141E-2</v>
      </c>
      <c r="W190" s="21">
        <f t="shared" si="17"/>
        <v>-1.0240058188214605E-2</v>
      </c>
      <c r="X190" s="21">
        <f t="shared" si="17"/>
        <v>-8.1027114023231907E-3</v>
      </c>
      <c r="Y190" s="21">
        <f t="shared" si="17"/>
        <v>-6.1531280762094536E-3</v>
      </c>
      <c r="Z190" s="21">
        <f t="shared" si="17"/>
        <v>-4.3791962444129501E-3</v>
      </c>
      <c r="AA190" s="21">
        <f t="shared" si="17"/>
        <v>-2.7694711934328911E-3</v>
      </c>
      <c r="AB190" s="21">
        <f t="shared" si="17"/>
        <v>-1.3131420604747435E-3</v>
      </c>
      <c r="AC190" s="21">
        <f t="shared" si="17"/>
        <v>-1.1468807877967555E-18</v>
      </c>
      <c r="AD190" s="21">
        <f t="shared" si="17"/>
        <v>-1.1080973795137735E-18</v>
      </c>
      <c r="AE190" s="21">
        <f t="shared" si="17"/>
        <v>-1.0706254874529213E-18</v>
      </c>
      <c r="AF190" s="21">
        <f t="shared" si="17"/>
        <v>-1.0344207608240785E-18</v>
      </c>
      <c r="AG190" s="21">
        <f t="shared" si="17"/>
        <v>-9.9944034862229822E-19</v>
      </c>
      <c r="AH190" s="21">
        <f t="shared" si="17"/>
        <v>-9.656428489104333E-19</v>
      </c>
      <c r="AI190" s="21">
        <f t="shared" si="17"/>
        <v>-9.3298825981684368E-19</v>
      </c>
      <c r="AJ190" s="21">
        <f t="shared" si="17"/>
        <v>-9.0581384448237238E-19</v>
      </c>
      <c r="AK190" s="21">
        <f t="shared" si="17"/>
        <v>-8.7943091697317724E-19</v>
      </c>
      <c r="AL190" s="21">
        <f t="shared" si="17"/>
        <v>-8.5381642424580299E-19</v>
      </c>
      <c r="AM190" s="21">
        <f t="shared" si="17"/>
        <v>-8.2894798470466309E-19</v>
      </c>
      <c r="AN190" s="21">
        <f t="shared" si="17"/>
        <v>-8.04803868645304E-19</v>
      </c>
      <c r="AO190" s="21">
        <f t="shared" si="17"/>
        <v>-7.8136297926728547E-19</v>
      </c>
      <c r="AP190" s="21">
        <f t="shared" si="17"/>
        <v>-7.5860483424008288E-19</v>
      </c>
      <c r="AQ190" s="21">
        <f t="shared" si="17"/>
        <v>-7.3650954780590577E-19</v>
      </c>
      <c r="AR190" s="21">
        <f t="shared" si="17"/>
        <v>-7.1505781340379207E-19</v>
      </c>
      <c r="AS190" s="21">
        <f t="shared" si="17"/>
        <v>-6.9423088679979806E-19</v>
      </c>
      <c r="AT190" s="21">
        <f t="shared" si="17"/>
        <v>-6.7401056970854189E-19</v>
      </c>
      <c r="AU190" s="21">
        <f t="shared" si="17"/>
        <v>-6.5437919389178825E-19</v>
      </c>
      <c r="AV190" s="21">
        <f t="shared" si="17"/>
        <v>-6.3531960572018271E-19</v>
      </c>
      <c r="AW190" s="21">
        <f t="shared" si="17"/>
        <v>-6.1681515118464336E-19</v>
      </c>
      <c r="AX190" s="21">
        <f t="shared" si="17"/>
        <v>-5.98849661344314E-19</v>
      </c>
      <c r="AY190" s="21">
        <f t="shared" si="17"/>
        <v>-5.8140743819836307E-19</v>
      </c>
      <c r="AZ190" s="21">
        <f t="shared" si="17"/>
        <v>-5.6447324096928447E-19</v>
      </c>
      <c r="BA190" s="21">
        <f t="shared" si="17"/>
        <v>-5.4803227278571313E-19</v>
      </c>
      <c r="BB190" s="21">
        <f t="shared" si="17"/>
        <v>-5.3207016775311948E-19</v>
      </c>
    </row>
    <row r="191" spans="1:54" outlineLevel="2">
      <c r="A191" s="423"/>
      <c r="B191" s="150" t="s">
        <v>493</v>
      </c>
      <c r="C191" s="19"/>
      <c r="D191" s="135" t="s">
        <v>390</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3"/>
      <c r="B192" s="150" t="s">
        <v>565</v>
      </c>
      <c r="C192" s="19"/>
      <c r="D192" s="135" t="s">
        <v>390</v>
      </c>
      <c r="E192" s="21">
        <f>E77*E186</f>
        <v>-1.2881006524165262</v>
      </c>
      <c r="F192" s="21">
        <f t="shared" ref="F192:BB192" si="19">F77*F186</f>
        <v>-1.2526776484275362</v>
      </c>
      <c r="G192" s="21">
        <f t="shared" si="19"/>
        <v>-1.2243985673808928</v>
      </c>
      <c r="H192" s="21">
        <f t="shared" si="19"/>
        <v>-1.1899167183576551</v>
      </c>
      <c r="I192" s="21">
        <f t="shared" si="19"/>
        <v>-1.1644998223318259</v>
      </c>
      <c r="J192" s="21">
        <f t="shared" si="19"/>
        <v>-1.1337207797619684</v>
      </c>
      <c r="K192" s="21">
        <f t="shared" si="19"/>
        <v>-1.1134748124841818</v>
      </c>
      <c r="L192" s="21">
        <f t="shared" si="19"/>
        <v>-1.0936570433558523</v>
      </c>
      <c r="M192" s="21">
        <f t="shared" si="19"/>
        <v>-1.0742566272290264</v>
      </c>
      <c r="N192" s="21">
        <f t="shared" si="19"/>
        <v>-1.0552630341763956</v>
      </c>
      <c r="O192" s="21">
        <f t="shared" si="19"/>
        <v>-1.0364498551463555</v>
      </c>
      <c r="P192" s="21">
        <f t="shared" si="19"/>
        <v>-1.0179240862565853</v>
      </c>
      <c r="Q192" s="21">
        <f t="shared" si="19"/>
        <v>-0.99982044753046639</v>
      </c>
      <c r="R192" s="21">
        <f t="shared" si="19"/>
        <v>-0.9821086320464919</v>
      </c>
      <c r="S192" s="21">
        <f t="shared" si="19"/>
        <v>-0.96479659041952881</v>
      </c>
      <c r="T192" s="21">
        <f t="shared" si="19"/>
        <v>-0.94785389503007644</v>
      </c>
      <c r="U192" s="21">
        <f t="shared" si="19"/>
        <v>-0.93128113553386804</v>
      </c>
      <c r="V192" s="21">
        <f t="shared" si="19"/>
        <v>-0.9150493848773561</v>
      </c>
      <c r="W192" s="21">
        <f t="shared" si="19"/>
        <v>-0.89915022153203672</v>
      </c>
      <c r="X192" s="21">
        <f t="shared" si="19"/>
        <v>-0.88357546467077031</v>
      </c>
      <c r="Y192" s="21">
        <f t="shared" si="19"/>
        <v>-0.8683171666529832</v>
      </c>
      <c r="Z192" s="21">
        <f t="shared" si="19"/>
        <v>-0.85336760575514725</v>
      </c>
      <c r="AA192" s="21">
        <f t="shared" si="19"/>
        <v>-0.83871927913835409</v>
      </c>
      <c r="AB192" s="21">
        <f t="shared" si="19"/>
        <v>-0.82436489604509811</v>
      </c>
      <c r="AC192" s="21">
        <f t="shared" si="19"/>
        <v>-7.7297578821782329</v>
      </c>
      <c r="AD192" s="21">
        <f t="shared" si="19"/>
        <v>-7.5971751512226264</v>
      </c>
      <c r="AE192" s="21">
        <f t="shared" si="19"/>
        <v>-7.4672500966860182</v>
      </c>
      <c r="AF192" s="21">
        <f t="shared" si="19"/>
        <v>-7.3399187249306932</v>
      </c>
      <c r="AG192" s="21">
        <f t="shared" si="19"/>
        <v>-7.2151188395304757</v>
      </c>
      <c r="AH192" s="21">
        <f t="shared" si="19"/>
        <v>-7.0927899856948828</v>
      </c>
      <c r="AI192" s="21">
        <f t="shared" si="19"/>
        <v>-6.9728733964990912</v>
      </c>
      <c r="AJ192" s="21">
        <f t="shared" si="19"/>
        <v>-6.8885901541646071</v>
      </c>
      <c r="AK192" s="21">
        <f t="shared" si="19"/>
        <v>-6.8056462811388663</v>
      </c>
      <c r="AL192" s="21">
        <f t="shared" si="19"/>
        <v>-6.724013239684048</v>
      </c>
      <c r="AM192" s="21">
        <f t="shared" si="19"/>
        <v>-6.6436632249297025</v>
      </c>
      <c r="AN192" s="21">
        <f t="shared" si="19"/>
        <v>-6.5580128456196478</v>
      </c>
      <c r="AO192" s="21">
        <f t="shared" si="19"/>
        <v>-6.4728091056473804</v>
      </c>
      <c r="AP192" s="21">
        <f t="shared" si="19"/>
        <v>-6.3890936355472663</v>
      </c>
      <c r="AQ192" s="21">
        <f t="shared" si="19"/>
        <v>-6.3068324143961894</v>
      </c>
      <c r="AR192" s="21">
        <f t="shared" si="19"/>
        <v>-6.2259923246049595</v>
      </c>
      <c r="AS192" s="21">
        <f t="shared" si="19"/>
        <v>-6.1465411264297707</v>
      </c>
      <c r="AT192" s="21">
        <f t="shared" si="19"/>
        <v>-6.0684474332183171</v>
      </c>
      <c r="AU192" s="21">
        <f t="shared" si="19"/>
        <v>-5.9916806873692492</v>
      </c>
      <c r="AV192" s="21">
        <f t="shared" si="19"/>
        <v>-5.9162111369842458</v>
      </c>
      <c r="AW192" s="21">
        <f t="shared" si="19"/>
        <v>-5.8420098131926679</v>
      </c>
      <c r="AX192" s="21">
        <f t="shared" si="19"/>
        <v>-5.6905542961674662</v>
      </c>
      <c r="AY192" s="21">
        <f t="shared" si="19"/>
        <v>-5.5334876741811687</v>
      </c>
      <c r="AZ192" s="21">
        <f t="shared" si="19"/>
        <v>-5.3809143353678781</v>
      </c>
      <c r="BA192" s="21">
        <f t="shared" si="19"/>
        <v>-5.2327041723324283</v>
      </c>
      <c r="BB192" s="21">
        <f t="shared" si="19"/>
        <v>-5.0885762620625723</v>
      </c>
    </row>
    <row r="193" spans="1:54" outlineLevel="2">
      <c r="A193" s="423"/>
      <c r="B193" s="150" t="s">
        <v>494</v>
      </c>
      <c r="C193" s="19"/>
      <c r="D193" s="135" t="s">
        <v>390</v>
      </c>
      <c r="E193" s="21">
        <f t="shared" ref="E193:BB193" si="20">SUMIF($B$143:$B$154,"Environmental",E$143:E$154)*E186</f>
        <v>-7.6804252611109192</v>
      </c>
      <c r="F193" s="21">
        <f t="shared" si="20"/>
        <v>-7.6021162899166068</v>
      </c>
      <c r="G193" s="21">
        <f t="shared" si="20"/>
        <v>-7.5344222899678499</v>
      </c>
      <c r="H193" s="21">
        <f t="shared" si="20"/>
        <v>-7.4232321744540055</v>
      </c>
      <c r="I193" s="21">
        <f t="shared" si="20"/>
        <v>-7.3882190333906035</v>
      </c>
      <c r="J193" s="21">
        <f t="shared" si="20"/>
        <v>-7.3132233575191403</v>
      </c>
      <c r="K193" s="21">
        <f t="shared" si="20"/>
        <v>-7.2771321431906042</v>
      </c>
      <c r="L193" s="21">
        <f t="shared" si="20"/>
        <v>-7.2636454768234024</v>
      </c>
      <c r="M193" s="21">
        <f t="shared" si="20"/>
        <v>-7.2487698131237224</v>
      </c>
      <c r="N193" s="21">
        <f t="shared" si="20"/>
        <v>-7.2101739758851728</v>
      </c>
      <c r="O193" s="21">
        <f t="shared" si="20"/>
        <v>-7.1915945577551934</v>
      </c>
      <c r="P193" s="21">
        <f t="shared" si="20"/>
        <v>-7.1710478725001607</v>
      </c>
      <c r="Q193" s="21">
        <f t="shared" si="20"/>
        <v>-7.1495887650887999</v>
      </c>
      <c r="R193" s="21">
        <f t="shared" si="20"/>
        <v>-7.147971224399682</v>
      </c>
      <c r="S193" s="21">
        <f t="shared" si="20"/>
        <v>-7.1243320237050316</v>
      </c>
      <c r="T193" s="21">
        <f t="shared" si="20"/>
        <v>-7.0997858887630771</v>
      </c>
      <c r="U193" s="21">
        <f t="shared" si="20"/>
        <v>-7.0744548573929054</v>
      </c>
      <c r="V193" s="21">
        <f t="shared" si="20"/>
        <v>-7.067650485285033</v>
      </c>
      <c r="W193" s="21">
        <f t="shared" si="20"/>
        <v>-7.0402449385139478</v>
      </c>
      <c r="X193" s="21">
        <f t="shared" si="20"/>
        <v>-7.0307889704314466</v>
      </c>
      <c r="Y193" s="21">
        <f t="shared" si="20"/>
        <v>-7.0015006100473611</v>
      </c>
      <c r="Z193" s="21">
        <f t="shared" si="20"/>
        <v>-6.9896045389955743</v>
      </c>
      <c r="AA193" s="21">
        <f t="shared" si="20"/>
        <v>-6.9764074994289818</v>
      </c>
      <c r="AB193" s="21">
        <f t="shared" si="20"/>
        <v>-6.9619629742645817</v>
      </c>
      <c r="AC193" s="21">
        <f t="shared" si="20"/>
        <v>-66.226319878644915</v>
      </c>
      <c r="AD193" s="21">
        <f t="shared" si="20"/>
        <v>-66.029332442292642</v>
      </c>
      <c r="AE193" s="21">
        <f t="shared" si="20"/>
        <v>-65.838558559496889</v>
      </c>
      <c r="AF193" s="21">
        <f t="shared" si="20"/>
        <v>-65.633242074698586</v>
      </c>
      <c r="AG193" s="21">
        <f t="shared" si="20"/>
        <v>-65.415863052980512</v>
      </c>
      <c r="AH193" s="21">
        <f t="shared" si="20"/>
        <v>-65.189251410533728</v>
      </c>
      <c r="AI193" s="21">
        <f t="shared" si="20"/>
        <v>-64.957047276964914</v>
      </c>
      <c r="AJ193" s="21">
        <f t="shared" si="20"/>
        <v>-65.031638824350225</v>
      </c>
      <c r="AK193" s="21">
        <f t="shared" si="20"/>
        <v>-65.097007365597406</v>
      </c>
      <c r="AL193" s="21">
        <f t="shared" si="20"/>
        <v>-65.154308317777748</v>
      </c>
      <c r="AM193" s="21">
        <f t="shared" si="20"/>
        <v>-65.204098602041213</v>
      </c>
      <c r="AN193" s="21">
        <f t="shared" si="20"/>
        <v>-65.18132856758595</v>
      </c>
      <c r="AO193" s="21">
        <f t="shared" si="20"/>
        <v>-65.141572785157976</v>
      </c>
      <c r="AP193" s="21">
        <f t="shared" si="20"/>
        <v>-65.095658848445623</v>
      </c>
      <c r="AQ193" s="21">
        <f t="shared" si="20"/>
        <v>-65.043911949088226</v>
      </c>
      <c r="AR193" s="21">
        <f t="shared" si="20"/>
        <v>-64.986513185188528</v>
      </c>
      <c r="AS193" s="21">
        <f t="shared" si="20"/>
        <v>-64.923615945805096</v>
      </c>
      <c r="AT193" s="21">
        <f t="shared" si="20"/>
        <v>-64.855397613563156</v>
      </c>
      <c r="AU193" s="21">
        <f t="shared" si="20"/>
        <v>-64.782054302286099</v>
      </c>
      <c r="AV193" s="21">
        <f t="shared" si="20"/>
        <v>-64.703761065816977</v>
      </c>
      <c r="AW193" s="21">
        <f t="shared" si="20"/>
        <v>-64.620675303107703</v>
      </c>
      <c r="AX193" s="21">
        <f t="shared" si="20"/>
        <v>-63.654912477056001</v>
      </c>
      <c r="AY193" s="21">
        <f t="shared" si="20"/>
        <v>-62.587914129267133</v>
      </c>
      <c r="AZ193" s="21">
        <f t="shared" si="20"/>
        <v>-61.533130868909211</v>
      </c>
      <c r="BA193" s="21">
        <f t="shared" si="20"/>
        <v>-60.490738556835055</v>
      </c>
      <c r="BB193" s="21">
        <f t="shared" si="20"/>
        <v>-59.459086127887687</v>
      </c>
    </row>
    <row r="194" spans="1:54" outlineLevel="2">
      <c r="A194" s="423"/>
      <c r="B194" s="150" t="s">
        <v>495</v>
      </c>
      <c r="C194" s="19"/>
      <c r="D194" s="135" t="s">
        <v>390</v>
      </c>
      <c r="E194" s="21">
        <f t="shared" ref="E194:BB194" si="21">SUM(E172:E174)*E186</f>
        <v>-3.8462902877269474</v>
      </c>
      <c r="F194" s="21">
        <f t="shared" si="21"/>
        <v>-3.7974787815360886</v>
      </c>
      <c r="G194" s="21">
        <f t="shared" si="21"/>
        <v>-3.7682751794824045</v>
      </c>
      <c r="H194" s="21">
        <f t="shared" si="21"/>
        <v>-3.7179207898073012</v>
      </c>
      <c r="I194" s="21">
        <f t="shared" si="21"/>
        <v>-3.6939138499687543</v>
      </c>
      <c r="J194" s="21">
        <f t="shared" si="21"/>
        <v>-3.651045223612325</v>
      </c>
      <c r="K194" s="21">
        <f t="shared" si="21"/>
        <v>-3.6404516923061596</v>
      </c>
      <c r="L194" s="21">
        <f t="shared" si="21"/>
        <v>-3.6301101123681296</v>
      </c>
      <c r="M194" s="21">
        <f t="shared" si="21"/>
        <v>-3.6200157128364885</v>
      </c>
      <c r="N194" s="21">
        <f t="shared" si="21"/>
        <v>-3.6101638125076283</v>
      </c>
      <c r="O194" s="21">
        <f t="shared" si="21"/>
        <v>-3.5997989679939018</v>
      </c>
      <c r="P194" s="21">
        <f t="shared" si="21"/>
        <v>-3.5892946632974088</v>
      </c>
      <c r="Q194" s="21">
        <f t="shared" si="21"/>
        <v>-3.5791467572905682</v>
      </c>
      <c r="R194" s="21">
        <f t="shared" si="21"/>
        <v>-3.5692814072996657</v>
      </c>
      <c r="S194" s="21">
        <f t="shared" si="21"/>
        <v>-3.558959646855814</v>
      </c>
      <c r="T194" s="21">
        <f t="shared" si="21"/>
        <v>-3.5489080331207505</v>
      </c>
      <c r="U194" s="21">
        <f t="shared" si="21"/>
        <v>-3.539159976105231</v>
      </c>
      <c r="V194" s="21">
        <f t="shared" si="21"/>
        <v>-3.5296363549329732</v>
      </c>
      <c r="W194" s="21">
        <f t="shared" si="21"/>
        <v>-3.5203328504734057</v>
      </c>
      <c r="X194" s="21">
        <f t="shared" si="21"/>
        <v>-3.5112452341693516</v>
      </c>
      <c r="Y194" s="21">
        <f t="shared" si="21"/>
        <v>-3.5023693559772506</v>
      </c>
      <c r="Z194" s="21">
        <f t="shared" si="21"/>
        <v>-3.4937011460308089</v>
      </c>
      <c r="AA194" s="21">
        <f t="shared" si="21"/>
        <v>-3.4852366124171525</v>
      </c>
      <c r="AB194" s="21">
        <f t="shared" si="21"/>
        <v>-3.4769718442637685</v>
      </c>
      <c r="AC194" s="21">
        <f t="shared" si="21"/>
        <v>-33.070004332613415</v>
      </c>
      <c r="AD194" s="21">
        <f t="shared" si="21"/>
        <v>-32.966418754992837</v>
      </c>
      <c r="AE194" s="21">
        <f t="shared" si="21"/>
        <v>-32.860062758682922</v>
      </c>
      <c r="AF194" s="21">
        <f t="shared" si="21"/>
        <v>-32.7495314320376</v>
      </c>
      <c r="AG194" s="21">
        <f t="shared" si="21"/>
        <v>-32.634153250408069</v>
      </c>
      <c r="AH194" s="21">
        <f t="shared" si="21"/>
        <v>-32.514182872169016</v>
      </c>
      <c r="AI194" s="21">
        <f t="shared" si="21"/>
        <v>-32.391147733548969</v>
      </c>
      <c r="AJ194" s="21">
        <f t="shared" si="21"/>
        <v>-32.421190092091358</v>
      </c>
      <c r="AK194" s="21">
        <f t="shared" si="21"/>
        <v>-32.447173262268912</v>
      </c>
      <c r="AL194" s="21">
        <f t="shared" si="21"/>
        <v>-32.469264669101477</v>
      </c>
      <c r="AM194" s="21">
        <f t="shared" si="21"/>
        <v>-32.487676209522242</v>
      </c>
      <c r="AN194" s="21">
        <f t="shared" si="21"/>
        <v>-32.470071248393353</v>
      </c>
      <c r="AO194" s="21">
        <f t="shared" si="21"/>
        <v>-32.44419987728368</v>
      </c>
      <c r="AP194" s="21">
        <f t="shared" si="21"/>
        <v>-32.415438422920644</v>
      </c>
      <c r="AQ194" s="21">
        <f t="shared" si="21"/>
        <v>-32.383905279877148</v>
      </c>
      <c r="AR194" s="21">
        <f t="shared" si="21"/>
        <v>-32.349699101018992</v>
      </c>
      <c r="AS194" s="21">
        <f t="shared" si="21"/>
        <v>-32.312903638511877</v>
      </c>
      <c r="AT194" s="21">
        <f t="shared" si="21"/>
        <v>-32.273602513690712</v>
      </c>
      <c r="AU194" s="21">
        <f t="shared" si="21"/>
        <v>-32.231884740695605</v>
      </c>
      <c r="AV194" s="21">
        <f t="shared" si="21"/>
        <v>-32.187833241741473</v>
      </c>
      <c r="AW194" s="21">
        <f t="shared" si="21"/>
        <v>-32.141525624381345</v>
      </c>
      <c r="AX194" s="21">
        <f t="shared" si="21"/>
        <v>-31.656376090188154</v>
      </c>
      <c r="AY194" s="21">
        <f t="shared" si="21"/>
        <v>-31.121137685905342</v>
      </c>
      <c r="AZ194" s="21">
        <f t="shared" si="21"/>
        <v>-30.592227739632346</v>
      </c>
      <c r="BA194" s="21">
        <f t="shared" si="21"/>
        <v>-30.069723103598022</v>
      </c>
      <c r="BB194" s="21">
        <f t="shared" si="21"/>
        <v>-29.552792884408404</v>
      </c>
    </row>
    <row r="195" spans="1:54" outlineLevel="2">
      <c r="A195" s="423"/>
      <c r="B195" s="150" t="s">
        <v>496</v>
      </c>
      <c r="C195" s="19"/>
      <c r="D195" s="135" t="s">
        <v>390</v>
      </c>
      <c r="E195" s="21">
        <f>SUM(E176:E178)*E186</f>
        <v>-11.538870860447597</v>
      </c>
      <c r="F195" s="21">
        <f t="shared" ref="F195:BB195" si="22">SUM(F176:F178)*F186</f>
        <v>-11.39243634195018</v>
      </c>
      <c r="G195" s="21">
        <f t="shared" si="22"/>
        <v>-11.304825538447215</v>
      </c>
      <c r="H195" s="21">
        <f t="shared" si="22"/>
        <v>-11.153762369421903</v>
      </c>
      <c r="I195" s="21">
        <f t="shared" si="22"/>
        <v>-11.08174154990626</v>
      </c>
      <c r="J195" s="21">
        <f t="shared" si="22"/>
        <v>-10.95313566843131</v>
      </c>
      <c r="K195" s="21">
        <f t="shared" si="22"/>
        <v>-10.921355076918479</v>
      </c>
      <c r="L195" s="21">
        <f t="shared" si="22"/>
        <v>-10.890330337104389</v>
      </c>
      <c r="M195" s="21">
        <f t="shared" si="22"/>
        <v>-10.860047136229976</v>
      </c>
      <c r="N195" s="21">
        <f t="shared" si="22"/>
        <v>-10.830491435283699</v>
      </c>
      <c r="O195" s="21">
        <f t="shared" si="22"/>
        <v>-10.799396903981707</v>
      </c>
      <c r="P195" s="21">
        <f t="shared" si="22"/>
        <v>-10.767883992052178</v>
      </c>
      <c r="Q195" s="21">
        <f t="shared" si="22"/>
        <v>-10.737440271871705</v>
      </c>
      <c r="R195" s="21">
        <f t="shared" si="22"/>
        <v>-10.707844221898997</v>
      </c>
      <c r="S195" s="21">
        <f t="shared" si="22"/>
        <v>-10.676878938520218</v>
      </c>
      <c r="T195" s="21">
        <f t="shared" si="22"/>
        <v>-10.64672409735098</v>
      </c>
      <c r="U195" s="21">
        <f t="shared" si="22"/>
        <v>-10.617479930291797</v>
      </c>
      <c r="V195" s="21">
        <f t="shared" si="22"/>
        <v>-10.588909062857256</v>
      </c>
      <c r="W195" s="21">
        <f t="shared" si="22"/>
        <v>-10.560998551420219</v>
      </c>
      <c r="X195" s="21">
        <f t="shared" si="22"/>
        <v>-10.533735702508055</v>
      </c>
      <c r="Y195" s="21">
        <f t="shared" si="22"/>
        <v>-10.507108067931751</v>
      </c>
      <c r="Z195" s="21">
        <f t="shared" si="22"/>
        <v>-10.481103436281648</v>
      </c>
      <c r="AA195" s="21">
        <f t="shared" si="22"/>
        <v>-10.455709839031154</v>
      </c>
      <c r="AB195" s="21">
        <f t="shared" si="22"/>
        <v>-10.430915532791303</v>
      </c>
      <c r="AC195" s="21">
        <f t="shared" si="22"/>
        <v>-99.210012998777501</v>
      </c>
      <c r="AD195" s="21">
        <f t="shared" si="22"/>
        <v>-98.899256266952449</v>
      </c>
      <c r="AE195" s="21">
        <f t="shared" si="22"/>
        <v>-98.580188279249157</v>
      </c>
      <c r="AF195" s="21">
        <f t="shared" si="22"/>
        <v>-98.248594300786891</v>
      </c>
      <c r="AG195" s="21">
        <f t="shared" si="22"/>
        <v>-97.902459754581713</v>
      </c>
      <c r="AH195" s="21">
        <f t="shared" si="22"/>
        <v>-97.542548620626746</v>
      </c>
      <c r="AI195" s="21">
        <f t="shared" si="22"/>
        <v>-97.17344320531906</v>
      </c>
      <c r="AJ195" s="21">
        <f t="shared" si="22"/>
        <v>-97.263570281349573</v>
      </c>
      <c r="AK195" s="21">
        <f t="shared" si="22"/>
        <v>-97.341519792162615</v>
      </c>
      <c r="AL195" s="21">
        <f t="shared" si="22"/>
        <v>-97.407794012913897</v>
      </c>
      <c r="AM195" s="21">
        <f t="shared" si="22"/>
        <v>-97.463028634589335</v>
      </c>
      <c r="AN195" s="21">
        <f t="shared" si="22"/>
        <v>-97.410213751531842</v>
      </c>
      <c r="AO195" s="21">
        <f t="shared" si="22"/>
        <v>-97.332599638499232</v>
      </c>
      <c r="AP195" s="21">
        <f t="shared" si="22"/>
        <v>-97.246315275701747</v>
      </c>
      <c r="AQ195" s="21">
        <f t="shared" si="22"/>
        <v>-97.151715846866921</v>
      </c>
      <c r="AR195" s="21">
        <f t="shared" si="22"/>
        <v>-97.049097310584415</v>
      </c>
      <c r="AS195" s="21">
        <f t="shared" si="22"/>
        <v>-96.93871092333714</v>
      </c>
      <c r="AT195" s="21">
        <f t="shared" si="22"/>
        <v>-96.820807549140454</v>
      </c>
      <c r="AU195" s="21">
        <f t="shared" si="22"/>
        <v>-96.695654230416537</v>
      </c>
      <c r="AV195" s="21">
        <f t="shared" si="22"/>
        <v>-96.563499733808783</v>
      </c>
      <c r="AW195" s="21">
        <f t="shared" si="22"/>
        <v>-96.424576881975042</v>
      </c>
      <c r="AX195" s="21">
        <f t="shared" si="22"/>
        <v>-94.969128279510997</v>
      </c>
      <c r="AY195" s="21">
        <f t="shared" si="22"/>
        <v>-93.363413066751065</v>
      </c>
      <c r="AZ195" s="21">
        <f t="shared" si="22"/>
        <v>-91.776683228009261</v>
      </c>
      <c r="BA195" s="21">
        <f t="shared" si="22"/>
        <v>-90.209169319972574</v>
      </c>
      <c r="BB195" s="21">
        <f t="shared" si="22"/>
        <v>-88.658378662459356</v>
      </c>
    </row>
    <row r="196" spans="1:54" outlineLevel="2">
      <c r="A196" s="423"/>
      <c r="B196" s="150" t="s">
        <v>289</v>
      </c>
      <c r="C196" s="19"/>
      <c r="D196" s="135" t="s">
        <v>390</v>
      </c>
      <c r="E196" s="21">
        <f t="shared" ref="E196:BB196" si="23">SUMIF($B$143:$B$154,"Safety",E$143:E$154)*E187</f>
        <v>-1.2203237481887774</v>
      </c>
      <c r="F196" s="21">
        <f t="shared" si="23"/>
        <v>-1.2071464602181847</v>
      </c>
      <c r="G196" s="21">
        <f t="shared" si="23"/>
        <v>-1.2005136425332574</v>
      </c>
      <c r="H196" s="21">
        <f t="shared" si="23"/>
        <v>-1.1900456278502882</v>
      </c>
      <c r="I196" s="21">
        <f t="shared" si="23"/>
        <v>-1.1844898698641491</v>
      </c>
      <c r="J196" s="21">
        <f t="shared" si="23"/>
        <v>-1.1753932085108523</v>
      </c>
      <c r="K196" s="21">
        <f t="shared" si="23"/>
        <v>-1.1724296937301404</v>
      </c>
      <c r="L196" s="21">
        <f t="shared" si="23"/>
        <v>-1.1695856220338749</v>
      </c>
      <c r="M196" s="21">
        <f t="shared" si="23"/>
        <v>-1.1668596254617722</v>
      </c>
      <c r="N196" s="21">
        <f t="shared" si="23"/>
        <v>-1.1642503583553698</v>
      </c>
      <c r="O196" s="21">
        <f t="shared" si="23"/>
        <v>-1.1616149751684643</v>
      </c>
      <c r="P196" s="21">
        <f t="shared" si="23"/>
        <v>-1.1590220868838592</v>
      </c>
      <c r="Q196" s="21">
        <f t="shared" si="23"/>
        <v>-1.1565729620810834</v>
      </c>
      <c r="R196" s="21">
        <f t="shared" si="23"/>
        <v>-1.1542447786728016</v>
      </c>
      <c r="S196" s="21">
        <f t="shared" si="23"/>
        <v>-1.1520491910557398</v>
      </c>
      <c r="T196" s="21">
        <f t="shared" si="23"/>
        <v>-1.1499708177073502</v>
      </c>
      <c r="U196" s="21">
        <f t="shared" si="23"/>
        <v>-1.1480159991565937</v>
      </c>
      <c r="V196" s="21">
        <f t="shared" si="23"/>
        <v>-1.1461690405809251</v>
      </c>
      <c r="W196" s="21">
        <f t="shared" si="23"/>
        <v>-1.1444287626512504</v>
      </c>
      <c r="X196" s="21">
        <f t="shared" si="23"/>
        <v>-1.1427940056442794</v>
      </c>
      <c r="Y196" s="21">
        <f t="shared" si="23"/>
        <v>-1.1412636291642229</v>
      </c>
      <c r="Z196" s="21">
        <f t="shared" si="23"/>
        <v>-1.1398365118686538</v>
      </c>
      <c r="AA196" s="21">
        <f t="shared" si="23"/>
        <v>-1.1385115511984811</v>
      </c>
      <c r="AB196" s="21">
        <f t="shared" si="23"/>
        <v>-1.1372876631119877</v>
      </c>
      <c r="AC196" s="21">
        <f t="shared" si="23"/>
        <v>-1.4306547603050348</v>
      </c>
      <c r="AD196" s="21">
        <f t="shared" si="23"/>
        <v>-1.4285840946233999</v>
      </c>
      <c r="AE196" s="21">
        <f t="shared" si="23"/>
        <v>-1.4266441731534605</v>
      </c>
      <c r="AF196" s="21">
        <f t="shared" si="23"/>
        <v>-1.424833589546368</v>
      </c>
      <c r="AG196" s="21">
        <f t="shared" si="23"/>
        <v>-1.4231509609977804</v>
      </c>
      <c r="AH196" s="21">
        <f t="shared" si="23"/>
        <v>-1.4215949279144238</v>
      </c>
      <c r="AI196" s="21">
        <f t="shared" si="23"/>
        <v>-1.4201641535856422</v>
      </c>
      <c r="AJ196" s="21">
        <f t="shared" si="23"/>
        <v>-1.4218551267872892</v>
      </c>
      <c r="AK196" s="21">
        <f t="shared" si="23"/>
        <v>-1.4236700773124309</v>
      </c>
      <c r="AL196" s="21">
        <f t="shared" si="23"/>
        <v>-1.425608503687291</v>
      </c>
      <c r="AM196" s="21">
        <f t="shared" si="23"/>
        <v>-1.4276699187155175</v>
      </c>
      <c r="AN196" s="21">
        <f t="shared" si="23"/>
        <v>-1.429162776799797</v>
      </c>
      <c r="AO196" s="21">
        <f t="shared" si="23"/>
        <v>-1.4306703840785198</v>
      </c>
      <c r="AP196" s="21">
        <f t="shared" si="23"/>
        <v>-1.4323037871382491</v>
      </c>
      <c r="AQ196" s="21">
        <f t="shared" si="23"/>
        <v>-1.4340624576579521</v>
      </c>
      <c r="AR196" s="21">
        <f t="shared" si="23"/>
        <v>-1.4359458819071769</v>
      </c>
      <c r="AS196" s="21">
        <f t="shared" si="23"/>
        <v>-1.4379535606189315</v>
      </c>
      <c r="AT196" s="21">
        <f t="shared" si="23"/>
        <v>-1.4400850088646071</v>
      </c>
      <c r="AU196" s="21">
        <f t="shared" si="23"/>
        <v>-1.442339755930915</v>
      </c>
      <c r="AV196" s="21">
        <f t="shared" si="23"/>
        <v>-1.4447173451988309</v>
      </c>
      <c r="AW196" s="21">
        <f t="shared" si="23"/>
        <v>-1.4472173340245158</v>
      </c>
      <c r="AX196" s="21">
        <f t="shared" si="23"/>
        <v>-1.4361126399264763</v>
      </c>
      <c r="AY196" s="21">
        <f t="shared" si="23"/>
        <v>-1.4234514482230343</v>
      </c>
      <c r="AZ196" s="21">
        <f t="shared" si="23"/>
        <v>-1.410992109429432</v>
      </c>
      <c r="BA196" s="21">
        <f t="shared" si="23"/>
        <v>-1.3987323637567664</v>
      </c>
      <c r="BB196" s="21">
        <f t="shared" si="23"/>
        <v>-1.3865791398448917</v>
      </c>
    </row>
    <row r="197" spans="1:54" outlineLevel="2">
      <c r="A197" s="423"/>
      <c r="B197" s="150" t="s">
        <v>292</v>
      </c>
      <c r="C197" s="19"/>
      <c r="D197" s="135" t="s">
        <v>390</v>
      </c>
      <c r="E197" s="21">
        <f>SUMIF($B$143:$B$154,"Financial",E$143:E$154)*E186</f>
        <v>-4.6104319681938071</v>
      </c>
      <c r="F197" s="21">
        <f t="shared" ref="F197:BB197" si="24">SUMIF($B$143:$B$154,"Financial",F$143:F$154)*F186</f>
        <v>-4.4740370264631943</v>
      </c>
      <c r="G197" s="21">
        <f t="shared" si="24"/>
        <v>-4.3653752556666117</v>
      </c>
      <c r="H197" s="21">
        <f t="shared" si="24"/>
        <v>-4.2417183879773157</v>
      </c>
      <c r="I197" s="21">
        <f t="shared" si="24"/>
        <v>-4.1426988978394244</v>
      </c>
      <c r="J197" s="21">
        <f t="shared" si="24"/>
        <v>-4.0307841631477164</v>
      </c>
      <c r="K197" s="21">
        <f t="shared" si="24"/>
        <v>-3.9472069213470986</v>
      </c>
      <c r="L197" s="21">
        <f t="shared" si="24"/>
        <v>-3.8657085575966073</v>
      </c>
      <c r="M197" s="21">
        <f t="shared" si="24"/>
        <v>-3.7862293656527921</v>
      </c>
      <c r="N197" s="21">
        <f t="shared" si="24"/>
        <v>-3.708710275014786</v>
      </c>
      <c r="O197" s="21">
        <f t="shared" si="24"/>
        <v>-3.6325364048357343</v>
      </c>
      <c r="P197" s="21">
        <f t="shared" si="24"/>
        <v>-3.5579538280494143</v>
      </c>
      <c r="Q197" s="21">
        <f t="shared" si="24"/>
        <v>-3.4852876522926075</v>
      </c>
      <c r="R197" s="21">
        <f t="shared" si="24"/>
        <v>-3.4144254358846511</v>
      </c>
      <c r="S197" s="21">
        <f t="shared" si="24"/>
        <v>-3.3453517473459384</v>
      </c>
      <c r="T197" s="21">
        <f t="shared" si="24"/>
        <v>-3.2779749855682607</v>
      </c>
      <c r="U197" s="21">
        <f t="shared" si="24"/>
        <v>-3.2122671373856906</v>
      </c>
      <c r="V197" s="21">
        <f t="shared" si="24"/>
        <v>-3.1481414420318088</v>
      </c>
      <c r="W197" s="21">
        <f t="shared" si="24"/>
        <v>-3.0855534662303046</v>
      </c>
      <c r="X197" s="21">
        <f t="shared" si="24"/>
        <v>-3.024460150725568</v>
      </c>
      <c r="Y197" s="21">
        <f t="shared" si="24"/>
        <v>-2.9648189480193121</v>
      </c>
      <c r="Z197" s="21">
        <f t="shared" si="24"/>
        <v>-2.9065898351147181</v>
      </c>
      <c r="AA197" s="21">
        <f t="shared" si="24"/>
        <v>-2.8497340684911827</v>
      </c>
      <c r="AB197" s="21">
        <f t="shared" si="24"/>
        <v>-2.7942136509097431</v>
      </c>
      <c r="AC197" s="21">
        <f t="shared" si="24"/>
        <v>-9.971288054632593</v>
      </c>
      <c r="AD197" s="21">
        <f t="shared" si="24"/>
        <v>-9.7912486352702484</v>
      </c>
      <c r="AE197" s="21">
        <f t="shared" si="24"/>
        <v>-9.6150699524907157</v>
      </c>
      <c r="AF197" s="21">
        <f t="shared" si="24"/>
        <v>-9.4426530240803057</v>
      </c>
      <c r="AG197" s="21">
        <f t="shared" si="24"/>
        <v>-9.2739017675079189</v>
      </c>
      <c r="AH197" s="21">
        <f t="shared" si="24"/>
        <v>-9.1087229082117815</v>
      </c>
      <c r="AI197" s="21">
        <f t="shared" si="24"/>
        <v>-8.9470229909866319</v>
      </c>
      <c r="AJ197" s="21">
        <f t="shared" si="24"/>
        <v>-8.8313779634191008</v>
      </c>
      <c r="AK197" s="21">
        <f t="shared" si="24"/>
        <v>-8.7177403539408669</v>
      </c>
      <c r="AL197" s="21">
        <f t="shared" si="24"/>
        <v>-8.6060644711011722</v>
      </c>
      <c r="AM197" s="21">
        <f t="shared" si="24"/>
        <v>-8.4963058343074032</v>
      </c>
      <c r="AN197" s="21">
        <f t="shared" si="24"/>
        <v>-8.38160357542219</v>
      </c>
      <c r="AO197" s="21">
        <f t="shared" si="24"/>
        <v>-8.267919005267041</v>
      </c>
      <c r="AP197" s="21">
        <f t="shared" si="24"/>
        <v>-8.1563209655676996</v>
      </c>
      <c r="AQ197" s="21">
        <f t="shared" si="24"/>
        <v>-8.0467601817552179</v>
      </c>
      <c r="AR197" s="21">
        <f t="shared" si="24"/>
        <v>-7.93918870648855</v>
      </c>
      <c r="AS197" s="21">
        <f t="shared" si="24"/>
        <v>-7.8335598820109604</v>
      </c>
      <c r="AT197" s="21">
        <f t="shared" si="24"/>
        <v>-7.7298283035934183</v>
      </c>
      <c r="AU197" s="21">
        <f t="shared" si="24"/>
        <v>-7.627949784033162</v>
      </c>
      <c r="AV197" s="21">
        <f t="shared" si="24"/>
        <v>-7.5278813191771397</v>
      </c>
      <c r="AW197" s="21">
        <f t="shared" si="24"/>
        <v>-7.4295810544401784</v>
      </c>
      <c r="AX197" s="21">
        <f t="shared" si="24"/>
        <v>-7.2402408131783318</v>
      </c>
      <c r="AY197" s="21">
        <f t="shared" si="24"/>
        <v>-7.0445239274378944</v>
      </c>
      <c r="AZ197" s="21">
        <f t="shared" si="24"/>
        <v>-6.8543651628593363</v>
      </c>
      <c r="BA197" s="21">
        <f t="shared" si="24"/>
        <v>-6.66960396910528</v>
      </c>
      <c r="BB197" s="21">
        <f t="shared" si="24"/>
        <v>-5.7368245798584887</v>
      </c>
    </row>
    <row r="198" spans="1:54" outlineLevel="2">
      <c r="A198" s="424"/>
      <c r="B198" s="150" t="s">
        <v>477</v>
      </c>
      <c r="C198" s="19"/>
      <c r="D198" s="135" t="s">
        <v>390</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2" t="s">
        <v>497</v>
      </c>
      <c r="B200" s="150" t="s">
        <v>498</v>
      </c>
      <c r="C200" s="19"/>
      <c r="D200" s="135" t="s">
        <v>390</v>
      </c>
      <c r="E200" s="21">
        <f>SUM(E190:E193,E196:E198)</f>
        <v>-15.053636926291862</v>
      </c>
      <c r="F200" s="21">
        <f t="shared" ref="F200:BB200" si="26">SUM(F190:F193,F196:F198)</f>
        <v>-15.022958657702212</v>
      </c>
      <c r="G200" s="21">
        <f t="shared" si="26"/>
        <v>-14.604142832403669</v>
      </c>
      <c r="H200" s="21">
        <f t="shared" si="26"/>
        <v>-14.164269211548213</v>
      </c>
      <c r="I200" s="21">
        <f t="shared" si="26"/>
        <v>-14.153877888774687</v>
      </c>
      <c r="J200" s="21">
        <f t="shared" si="26"/>
        <v>-13.715198649882826</v>
      </c>
      <c r="K200" s="21">
        <f t="shared" si="26"/>
        <v>-13.566264684031161</v>
      </c>
      <c r="L200" s="21">
        <f t="shared" si="26"/>
        <v>-13.442986273808021</v>
      </c>
      <c r="M200" s="21">
        <f t="shared" si="26"/>
        <v>-13.321273266079091</v>
      </c>
      <c r="N200" s="21">
        <f t="shared" si="26"/>
        <v>-13.17870013261137</v>
      </c>
      <c r="O200" s="21">
        <f t="shared" si="26"/>
        <v>-13.057997145385171</v>
      </c>
      <c r="P200" s="21">
        <f t="shared" si="26"/>
        <v>-12.937581274692313</v>
      </c>
      <c r="Q200" s="21">
        <f t="shared" si="26"/>
        <v>-12.819048543645369</v>
      </c>
      <c r="R200" s="21">
        <f t="shared" si="26"/>
        <v>-12.722968504033972</v>
      </c>
      <c r="S200" s="21">
        <f t="shared" si="26"/>
        <v>-12.60746423671301</v>
      </c>
      <c r="T200" s="21">
        <f t="shared" si="26"/>
        <v>-12.493496142806048</v>
      </c>
      <c r="U200" s="21">
        <f t="shared" si="26"/>
        <v>-12.381149167703027</v>
      </c>
      <c r="V200" s="21">
        <f t="shared" si="26"/>
        <v>-12.289588335468927</v>
      </c>
      <c r="W200" s="21">
        <f t="shared" si="26"/>
        <v>-12.179617447115755</v>
      </c>
      <c r="X200" s="21">
        <f t="shared" si="26"/>
        <v>-12.089721302874388</v>
      </c>
      <c r="Y200" s="21">
        <f t="shared" si="26"/>
        <v>-11.982053481960088</v>
      </c>
      <c r="Z200" s="21">
        <f t="shared" si="26"/>
        <v>-11.893777687978506</v>
      </c>
      <c r="AA200" s="21">
        <f t="shared" si="26"/>
        <v>-11.806141869450432</v>
      </c>
      <c r="AB200" s="21">
        <f t="shared" si="26"/>
        <v>-11.719142326391886</v>
      </c>
      <c r="AC200" s="21">
        <f t="shared" si="26"/>
        <v>-85.358020575760776</v>
      </c>
      <c r="AD200" s="21">
        <f t="shared" si="26"/>
        <v>-84.846340323408924</v>
      </c>
      <c r="AE200" s="21">
        <f t="shared" si="26"/>
        <v>-84.347522781827081</v>
      </c>
      <c r="AF200" s="21">
        <f t="shared" si="26"/>
        <v>-83.840647413255951</v>
      </c>
      <c r="AG200" s="21">
        <f t="shared" si="26"/>
        <v>-83.328034621016684</v>
      </c>
      <c r="AH200" s="21">
        <f t="shared" si="26"/>
        <v>-82.812359232354822</v>
      </c>
      <c r="AI200" s="21">
        <f t="shared" si="26"/>
        <v>-82.297107818036295</v>
      </c>
      <c r="AJ200" s="21">
        <f t="shared" si="26"/>
        <v>-82.173462068721221</v>
      </c>
      <c r="AK200" s="21">
        <f t="shared" si="26"/>
        <v>-82.044064077989574</v>
      </c>
      <c r="AL200" s="21">
        <f t="shared" si="26"/>
        <v>-81.909994532250252</v>
      </c>
      <c r="AM200" s="21">
        <f t="shared" si="26"/>
        <v>-81.77173757999384</v>
      </c>
      <c r="AN200" s="21">
        <f t="shared" si="26"/>
        <v>-81.550107765427583</v>
      </c>
      <c r="AO200" s="21">
        <f t="shared" si="26"/>
        <v>-81.312971280150933</v>
      </c>
      <c r="AP200" s="21">
        <f t="shared" si="26"/>
        <v>-81.073377236698846</v>
      </c>
      <c r="AQ200" s="21">
        <f t="shared" si="26"/>
        <v>-80.831567002897586</v>
      </c>
      <c r="AR200" s="21">
        <f t="shared" si="26"/>
        <v>-80.587640098189212</v>
      </c>
      <c r="AS200" s="21">
        <f t="shared" si="26"/>
        <v>-80.341670514864759</v>
      </c>
      <c r="AT200" s="21">
        <f t="shared" si="26"/>
        <v>-80.093758359239516</v>
      </c>
      <c r="AU200" s="21">
        <f t="shared" si="26"/>
        <v>-79.844024529619432</v>
      </c>
      <c r="AV200" s="21">
        <f t="shared" si="26"/>
        <v>-79.592570867177187</v>
      </c>
      <c r="AW200" s="21">
        <f t="shared" si="26"/>
        <v>-79.33948350476507</v>
      </c>
      <c r="AX200" s="21">
        <f t="shared" si="26"/>
        <v>-78.021820226328273</v>
      </c>
      <c r="AY200" s="21">
        <f t="shared" si="26"/>
        <v>-76.589377179109235</v>
      </c>
      <c r="AZ200" s="21">
        <f t="shared" si="26"/>
        <v>-75.179402476565855</v>
      </c>
      <c r="BA200" s="21">
        <f t="shared" si="26"/>
        <v>-73.791779062029534</v>
      </c>
      <c r="BB200" s="21">
        <f t="shared" si="26"/>
        <v>-71.671066109653651</v>
      </c>
    </row>
    <row r="201" spans="1:54" outlineLevel="2">
      <c r="A201" s="423"/>
      <c r="B201" s="150" t="s">
        <v>499</v>
      </c>
      <c r="C201" s="19"/>
      <c r="D201" s="135" t="s">
        <v>390</v>
      </c>
      <c r="E201" s="21">
        <f>SUM(E190:E192,E194,E196:E198)</f>
        <v>-11.219501952907891</v>
      </c>
      <c r="F201" s="21">
        <f t="shared" ref="F201:BB201" si="27">SUM(F190:F192,F194,F196:F198)</f>
        <v>-11.218321149321696</v>
      </c>
      <c r="G201" s="21">
        <f t="shared" si="27"/>
        <v>-10.837995721918224</v>
      </c>
      <c r="H201" s="21">
        <f t="shared" si="27"/>
        <v>-10.458957826901511</v>
      </c>
      <c r="I201" s="21">
        <f t="shared" si="27"/>
        <v>-10.459572705352835</v>
      </c>
      <c r="J201" s="21">
        <f t="shared" si="27"/>
        <v>-10.05302051597601</v>
      </c>
      <c r="K201" s="21">
        <f t="shared" si="27"/>
        <v>-9.9295842331467163</v>
      </c>
      <c r="L201" s="21">
        <f t="shared" si="27"/>
        <v>-9.8094509093527495</v>
      </c>
      <c r="M201" s="21">
        <f t="shared" si="27"/>
        <v>-9.6925191657918575</v>
      </c>
      <c r="N201" s="21">
        <f t="shared" si="27"/>
        <v>-9.5786899692338263</v>
      </c>
      <c r="O201" s="21">
        <f t="shared" si="27"/>
        <v>-9.4662015556238792</v>
      </c>
      <c r="P201" s="21">
        <f t="shared" si="27"/>
        <v>-9.3558280654895647</v>
      </c>
      <c r="Q201" s="21">
        <f t="shared" si="27"/>
        <v>-9.2486065358471379</v>
      </c>
      <c r="R201" s="21">
        <f t="shared" si="27"/>
        <v>-9.144278686933955</v>
      </c>
      <c r="S201" s="21">
        <f t="shared" si="27"/>
        <v>-9.0420918598637918</v>
      </c>
      <c r="T201" s="21">
        <f t="shared" si="27"/>
        <v>-8.9426182871637216</v>
      </c>
      <c r="U201" s="21">
        <f t="shared" si="27"/>
        <v>-8.8458542864153529</v>
      </c>
      <c r="V201" s="21">
        <f t="shared" si="27"/>
        <v>-8.7515742051168655</v>
      </c>
      <c r="W201" s="21">
        <f t="shared" si="27"/>
        <v>-8.6597053590752111</v>
      </c>
      <c r="X201" s="21">
        <f t="shared" si="27"/>
        <v>-8.5701775666122924</v>
      </c>
      <c r="Y201" s="21">
        <f t="shared" si="27"/>
        <v>-8.4829222278899792</v>
      </c>
      <c r="Z201" s="21">
        <f t="shared" si="27"/>
        <v>-8.3978742950137413</v>
      </c>
      <c r="AA201" s="21">
        <f t="shared" si="27"/>
        <v>-8.314970982438604</v>
      </c>
      <c r="AB201" s="21">
        <f t="shared" si="27"/>
        <v>-8.2341511963910712</v>
      </c>
      <c r="AC201" s="21">
        <f t="shared" si="27"/>
        <v>-52.201705029729276</v>
      </c>
      <c r="AD201" s="21">
        <f t="shared" si="27"/>
        <v>-51.78342663610912</v>
      </c>
      <c r="AE201" s="21">
        <f t="shared" si="27"/>
        <v>-51.369026981013114</v>
      </c>
      <c r="AF201" s="21">
        <f t="shared" si="27"/>
        <v>-50.956936770594965</v>
      </c>
      <c r="AG201" s="21">
        <f t="shared" si="27"/>
        <v>-50.546324818444248</v>
      </c>
      <c r="AH201" s="21">
        <f t="shared" si="27"/>
        <v>-50.13729069399011</v>
      </c>
      <c r="AI201" s="21">
        <f t="shared" si="27"/>
        <v>-49.731208274620336</v>
      </c>
      <c r="AJ201" s="21">
        <f t="shared" si="27"/>
        <v>-49.563013336462362</v>
      </c>
      <c r="AK201" s="21">
        <f t="shared" si="27"/>
        <v>-49.39422997466108</v>
      </c>
      <c r="AL201" s="21">
        <f t="shared" si="27"/>
        <v>-49.224950883573989</v>
      </c>
      <c r="AM201" s="21">
        <f t="shared" si="27"/>
        <v>-49.055315187474861</v>
      </c>
      <c r="AN201" s="21">
        <f t="shared" si="27"/>
        <v>-48.838850446234993</v>
      </c>
      <c r="AO201" s="21">
        <f t="shared" si="27"/>
        <v>-48.615598372276615</v>
      </c>
      <c r="AP201" s="21">
        <f t="shared" si="27"/>
        <v>-48.393156811173867</v>
      </c>
      <c r="AQ201" s="21">
        <f t="shared" si="27"/>
        <v>-48.171560333686507</v>
      </c>
      <c r="AR201" s="21">
        <f t="shared" si="27"/>
        <v>-47.950826014019682</v>
      </c>
      <c r="AS201" s="21">
        <f t="shared" si="27"/>
        <v>-47.73095820757154</v>
      </c>
      <c r="AT201" s="21">
        <f t="shared" si="27"/>
        <v>-47.51196325936705</v>
      </c>
      <c r="AU201" s="21">
        <f t="shared" si="27"/>
        <v>-47.293854968028931</v>
      </c>
      <c r="AV201" s="21">
        <f t="shared" si="27"/>
        <v>-47.07664304310169</v>
      </c>
      <c r="AW201" s="21">
        <f t="shared" si="27"/>
        <v>-46.860333826038705</v>
      </c>
      <c r="AX201" s="21">
        <f t="shared" si="27"/>
        <v>-46.023283839460433</v>
      </c>
      <c r="AY201" s="21">
        <f t="shared" si="27"/>
        <v>-45.12260073574744</v>
      </c>
      <c r="AZ201" s="21">
        <f t="shared" si="27"/>
        <v>-44.238499347288993</v>
      </c>
      <c r="BA201" s="21">
        <f t="shared" si="27"/>
        <v>-43.370763608792494</v>
      </c>
      <c r="BB201" s="21">
        <f t="shared" si="27"/>
        <v>-41.764772866174354</v>
      </c>
    </row>
    <row r="202" spans="1:54" outlineLevel="2">
      <c r="A202" s="424"/>
      <c r="B202" s="150" t="s">
        <v>500</v>
      </c>
      <c r="C202" s="19"/>
      <c r="D202" s="135" t="s">
        <v>390</v>
      </c>
      <c r="E202" s="21">
        <f>SUM(E190:E192,E195:E198)</f>
        <v>-18.912082525628538</v>
      </c>
      <c r="F202" s="21">
        <f t="shared" ref="F202:BB202" si="28">SUM(F190:F192,F195:F198)</f>
        <v>-18.813278709735787</v>
      </c>
      <c r="G202" s="21">
        <f t="shared" si="28"/>
        <v>-18.374546080883036</v>
      </c>
      <c r="H202" s="21">
        <f t="shared" si="28"/>
        <v>-17.89479940651611</v>
      </c>
      <c r="I202" s="21">
        <f t="shared" si="28"/>
        <v>-17.847400405290344</v>
      </c>
      <c r="J202" s="21">
        <f t="shared" si="28"/>
        <v>-17.355110960794995</v>
      </c>
      <c r="K202" s="21">
        <f t="shared" si="28"/>
        <v>-17.210487617759036</v>
      </c>
      <c r="L202" s="21">
        <f t="shared" si="28"/>
        <v>-17.06967113408901</v>
      </c>
      <c r="M202" s="21">
        <f t="shared" si="28"/>
        <v>-16.932550589185347</v>
      </c>
      <c r="N202" s="21">
        <f t="shared" si="28"/>
        <v>-16.799017592009896</v>
      </c>
      <c r="O202" s="21">
        <f t="shared" si="28"/>
        <v>-16.665799491611683</v>
      </c>
      <c r="P202" s="21">
        <f t="shared" si="28"/>
        <v>-16.534417394244333</v>
      </c>
      <c r="Q202" s="21">
        <f t="shared" si="28"/>
        <v>-16.406900050428273</v>
      </c>
      <c r="R202" s="21">
        <f t="shared" si="28"/>
        <v>-16.282841501533287</v>
      </c>
      <c r="S202" s="21">
        <f t="shared" si="28"/>
        <v>-16.160011151528195</v>
      </c>
      <c r="T202" s="21">
        <f t="shared" si="28"/>
        <v>-16.040434351393952</v>
      </c>
      <c r="U202" s="21">
        <f t="shared" si="28"/>
        <v>-15.92417424060192</v>
      </c>
      <c r="V202" s="21">
        <f t="shared" si="28"/>
        <v>-15.81084691304115</v>
      </c>
      <c r="W202" s="21">
        <f t="shared" si="28"/>
        <v>-15.700371060022025</v>
      </c>
      <c r="X202" s="21">
        <f t="shared" si="28"/>
        <v>-15.592668034950997</v>
      </c>
      <c r="Y202" s="21">
        <f t="shared" si="28"/>
        <v>-15.48766093984448</v>
      </c>
      <c r="Z202" s="21">
        <f t="shared" si="28"/>
        <v>-15.385276585264581</v>
      </c>
      <c r="AA202" s="21">
        <f t="shared" si="28"/>
        <v>-15.285444209052606</v>
      </c>
      <c r="AB202" s="21">
        <f t="shared" si="28"/>
        <v>-15.188094884918605</v>
      </c>
      <c r="AC202" s="21">
        <f t="shared" si="28"/>
        <v>-118.34171369589336</v>
      </c>
      <c r="AD202" s="21">
        <f t="shared" si="28"/>
        <v>-117.71626414806873</v>
      </c>
      <c r="AE202" s="21">
        <f t="shared" si="28"/>
        <v>-117.08915250157935</v>
      </c>
      <c r="AF202" s="21">
        <f t="shared" si="28"/>
        <v>-116.45599963934426</v>
      </c>
      <c r="AG202" s="21">
        <f t="shared" si="28"/>
        <v>-115.81463132261788</v>
      </c>
      <c r="AH202" s="21">
        <f t="shared" si="28"/>
        <v>-115.16565644244784</v>
      </c>
      <c r="AI202" s="21">
        <f t="shared" si="28"/>
        <v>-114.51350374639043</v>
      </c>
      <c r="AJ202" s="21">
        <f t="shared" si="28"/>
        <v>-114.40539352572057</v>
      </c>
      <c r="AK202" s="21">
        <f t="shared" si="28"/>
        <v>-114.28857650455478</v>
      </c>
      <c r="AL202" s="21">
        <f t="shared" si="28"/>
        <v>-114.16348022738642</v>
      </c>
      <c r="AM202" s="21">
        <f t="shared" si="28"/>
        <v>-114.03066761254196</v>
      </c>
      <c r="AN202" s="21">
        <f t="shared" si="28"/>
        <v>-113.77899294937347</v>
      </c>
      <c r="AO202" s="21">
        <f t="shared" si="28"/>
        <v>-113.50399813349219</v>
      </c>
      <c r="AP202" s="21">
        <f t="shared" si="28"/>
        <v>-113.22403366395497</v>
      </c>
      <c r="AQ202" s="21">
        <f t="shared" si="28"/>
        <v>-112.93937090067628</v>
      </c>
      <c r="AR202" s="21">
        <f t="shared" si="28"/>
        <v>-112.6502242235851</v>
      </c>
      <c r="AS202" s="21">
        <f t="shared" si="28"/>
        <v>-112.3567654923968</v>
      </c>
      <c r="AT202" s="21">
        <f t="shared" si="28"/>
        <v>-112.05916829481681</v>
      </c>
      <c r="AU202" s="21">
        <f t="shared" si="28"/>
        <v>-111.75762445774987</v>
      </c>
      <c r="AV202" s="21">
        <f t="shared" si="28"/>
        <v>-111.45230953516899</v>
      </c>
      <c r="AW202" s="21">
        <f t="shared" si="28"/>
        <v>-111.14338508363241</v>
      </c>
      <c r="AX202" s="21">
        <f t="shared" si="28"/>
        <v>-109.33603602878327</v>
      </c>
      <c r="AY202" s="21">
        <f t="shared" si="28"/>
        <v>-107.36487611659317</v>
      </c>
      <c r="AZ202" s="21">
        <f t="shared" si="28"/>
        <v>-105.42295483566591</v>
      </c>
      <c r="BA202" s="21">
        <f t="shared" si="28"/>
        <v>-103.51020982516705</v>
      </c>
      <c r="BB202" s="21">
        <f t="shared" si="28"/>
        <v>-100.87035864422532</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2" t="s">
        <v>501</v>
      </c>
      <c r="B204" s="150" t="s">
        <v>502</v>
      </c>
      <c r="C204" s="19"/>
      <c r="D204" s="135" t="s">
        <v>390</v>
      </c>
      <c r="E204" s="21">
        <f>E200</f>
        <v>-15.053636926291862</v>
      </c>
      <c r="F204" s="21">
        <f>F200+E204</f>
        <v>-30.076595583994074</v>
      </c>
      <c r="G204" s="21">
        <f t="shared" ref="G204:BB206" si="29">G200+F204</f>
        <v>-44.680738416397745</v>
      </c>
      <c r="H204" s="21">
        <f t="shared" si="29"/>
        <v>-58.845007627945961</v>
      </c>
      <c r="I204" s="21">
        <f t="shared" si="29"/>
        <v>-72.998885516720648</v>
      </c>
      <c r="J204" s="21">
        <f t="shared" si="29"/>
        <v>-86.71408416660347</v>
      </c>
      <c r="K204" s="21">
        <f t="shared" si="29"/>
        <v>-100.28034885063462</v>
      </c>
      <c r="L204" s="21">
        <f t="shared" si="29"/>
        <v>-113.72333512444264</v>
      </c>
      <c r="M204" s="21">
        <f t="shared" si="29"/>
        <v>-127.04460839052173</v>
      </c>
      <c r="N204" s="21">
        <f t="shared" si="29"/>
        <v>-140.22330852313311</v>
      </c>
      <c r="O204" s="21">
        <f t="shared" si="29"/>
        <v>-153.28130566851829</v>
      </c>
      <c r="P204" s="21">
        <f t="shared" si="29"/>
        <v>-166.21888694321061</v>
      </c>
      <c r="Q204" s="21">
        <f t="shared" si="29"/>
        <v>-179.03793548685599</v>
      </c>
      <c r="R204" s="21">
        <f t="shared" si="29"/>
        <v>-191.76090399088997</v>
      </c>
      <c r="S204" s="21">
        <f t="shared" si="29"/>
        <v>-204.36836822760299</v>
      </c>
      <c r="T204" s="21">
        <f t="shared" si="29"/>
        <v>-216.86186437040902</v>
      </c>
      <c r="U204" s="21">
        <f t="shared" si="29"/>
        <v>-229.24301353811205</v>
      </c>
      <c r="V204" s="21">
        <f t="shared" si="29"/>
        <v>-241.53260187358097</v>
      </c>
      <c r="W204" s="21">
        <f t="shared" si="29"/>
        <v>-253.71221932069673</v>
      </c>
      <c r="X204" s="21">
        <f t="shared" si="29"/>
        <v>-265.80194062357111</v>
      </c>
      <c r="Y204" s="21">
        <f t="shared" si="29"/>
        <v>-277.78399410553118</v>
      </c>
      <c r="Z204" s="21">
        <f t="shared" si="29"/>
        <v>-289.67777179350969</v>
      </c>
      <c r="AA204" s="21">
        <f t="shared" si="29"/>
        <v>-301.48391366296011</v>
      </c>
      <c r="AB204" s="21">
        <f t="shared" si="29"/>
        <v>-313.20305598935198</v>
      </c>
      <c r="AC204" s="21">
        <f t="shared" si="29"/>
        <v>-398.56107656511278</v>
      </c>
      <c r="AD204" s="21">
        <f t="shared" si="29"/>
        <v>-483.40741688852171</v>
      </c>
      <c r="AE204" s="21">
        <f t="shared" si="29"/>
        <v>-567.75493967034879</v>
      </c>
      <c r="AF204" s="21">
        <f t="shared" si="29"/>
        <v>-651.59558708360476</v>
      </c>
      <c r="AG204" s="21">
        <f t="shared" si="29"/>
        <v>-734.92362170462138</v>
      </c>
      <c r="AH204" s="21">
        <f t="shared" si="29"/>
        <v>-817.73598093697615</v>
      </c>
      <c r="AI204" s="21">
        <f t="shared" si="29"/>
        <v>-900.03308875501239</v>
      </c>
      <c r="AJ204" s="21">
        <f t="shared" si="29"/>
        <v>-982.20655082373355</v>
      </c>
      <c r="AK204" s="21">
        <f t="shared" si="29"/>
        <v>-1064.2506149017231</v>
      </c>
      <c r="AL204" s="21">
        <f t="shared" si="29"/>
        <v>-1146.1606094339734</v>
      </c>
      <c r="AM204" s="21">
        <f t="shared" si="29"/>
        <v>-1227.9323470139673</v>
      </c>
      <c r="AN204" s="21">
        <f t="shared" si="29"/>
        <v>-1309.4824547793949</v>
      </c>
      <c r="AO204" s="21">
        <f t="shared" si="29"/>
        <v>-1390.7954260595459</v>
      </c>
      <c r="AP204" s="21">
        <f t="shared" si="29"/>
        <v>-1471.8688032962448</v>
      </c>
      <c r="AQ204" s="21">
        <f t="shared" si="29"/>
        <v>-1552.7003702991424</v>
      </c>
      <c r="AR204" s="21">
        <f t="shared" si="29"/>
        <v>-1633.2880103973316</v>
      </c>
      <c r="AS204" s="21">
        <f t="shared" si="29"/>
        <v>-1713.6296809121964</v>
      </c>
      <c r="AT204" s="21">
        <f t="shared" si="29"/>
        <v>-1793.7234392714358</v>
      </c>
      <c r="AU204" s="21">
        <f t="shared" si="29"/>
        <v>-1873.5674638010553</v>
      </c>
      <c r="AV204" s="21">
        <f t="shared" si="29"/>
        <v>-1953.1600346682326</v>
      </c>
      <c r="AW204" s="21">
        <f t="shared" si="29"/>
        <v>-2032.4995181729976</v>
      </c>
      <c r="AX204" s="21">
        <f t="shared" si="29"/>
        <v>-2110.5213383993259</v>
      </c>
      <c r="AY204" s="21">
        <f t="shared" si="29"/>
        <v>-2187.1107155784352</v>
      </c>
      <c r="AZ204" s="21">
        <f t="shared" si="29"/>
        <v>-2262.2901180550011</v>
      </c>
      <c r="BA204" s="21">
        <f t="shared" si="29"/>
        <v>-2336.0818971170306</v>
      </c>
      <c r="BB204" s="21">
        <f t="shared" si="29"/>
        <v>-2407.7529632266842</v>
      </c>
    </row>
    <row r="205" spans="1:54" outlineLevel="2">
      <c r="A205" s="423"/>
      <c r="B205" s="150" t="s">
        <v>503</v>
      </c>
      <c r="C205" s="19"/>
      <c r="D205" s="135" t="s">
        <v>390</v>
      </c>
      <c r="E205" s="21">
        <f>E201</f>
        <v>-11.219501952907891</v>
      </c>
      <c r="F205" s="21">
        <f t="shared" ref="F205:U206" si="30">F201+E205</f>
        <v>-22.437823102229586</v>
      </c>
      <c r="G205" s="21">
        <f t="shared" si="30"/>
        <v>-33.275818824147812</v>
      </c>
      <c r="H205" s="21">
        <f t="shared" si="30"/>
        <v>-43.734776651049323</v>
      </c>
      <c r="I205" s="21">
        <f t="shared" si="30"/>
        <v>-54.194349356402157</v>
      </c>
      <c r="J205" s="21">
        <f t="shared" si="30"/>
        <v>-64.247369872378172</v>
      </c>
      <c r="K205" s="21">
        <f t="shared" si="30"/>
        <v>-74.176954105524885</v>
      </c>
      <c r="L205" s="21">
        <f t="shared" si="30"/>
        <v>-83.986405014877633</v>
      </c>
      <c r="M205" s="21">
        <f t="shared" si="30"/>
        <v>-93.678924180669497</v>
      </c>
      <c r="N205" s="21">
        <f t="shared" si="30"/>
        <v>-103.25761414990332</v>
      </c>
      <c r="O205" s="21">
        <f t="shared" si="30"/>
        <v>-112.7238157055272</v>
      </c>
      <c r="P205" s="21">
        <f t="shared" si="30"/>
        <v>-122.07964377101676</v>
      </c>
      <c r="Q205" s="21">
        <f t="shared" si="30"/>
        <v>-131.32825030686391</v>
      </c>
      <c r="R205" s="21">
        <f t="shared" si="30"/>
        <v>-140.47252899379785</v>
      </c>
      <c r="S205" s="21">
        <f t="shared" si="30"/>
        <v>-149.51462085366165</v>
      </c>
      <c r="T205" s="21">
        <f t="shared" si="30"/>
        <v>-158.45723914082538</v>
      </c>
      <c r="U205" s="21">
        <f t="shared" si="30"/>
        <v>-167.30309342724073</v>
      </c>
      <c r="V205" s="21">
        <f t="shared" si="29"/>
        <v>-176.05466763235759</v>
      </c>
      <c r="W205" s="21">
        <f t="shared" si="29"/>
        <v>-184.71437299143281</v>
      </c>
      <c r="X205" s="21">
        <f t="shared" si="29"/>
        <v>-193.28455055804511</v>
      </c>
      <c r="Y205" s="21">
        <f t="shared" si="29"/>
        <v>-201.7674727859351</v>
      </c>
      <c r="Z205" s="21">
        <f t="shared" si="29"/>
        <v>-210.16534708094883</v>
      </c>
      <c r="AA205" s="21">
        <f t="shared" si="29"/>
        <v>-218.48031806338744</v>
      </c>
      <c r="AB205" s="21">
        <f t="shared" si="29"/>
        <v>-226.71446925977853</v>
      </c>
      <c r="AC205" s="21">
        <f t="shared" si="29"/>
        <v>-278.91617428950781</v>
      </c>
      <c r="AD205" s="21">
        <f t="shared" si="29"/>
        <v>-330.69960092561695</v>
      </c>
      <c r="AE205" s="21">
        <f t="shared" si="29"/>
        <v>-382.06862790663007</v>
      </c>
      <c r="AF205" s="21">
        <f t="shared" si="29"/>
        <v>-433.02556467722502</v>
      </c>
      <c r="AG205" s="21">
        <f t="shared" si="29"/>
        <v>-483.57188949566927</v>
      </c>
      <c r="AH205" s="21">
        <f t="shared" si="29"/>
        <v>-533.70918018965938</v>
      </c>
      <c r="AI205" s="21">
        <f t="shared" si="29"/>
        <v>-583.44038846427975</v>
      </c>
      <c r="AJ205" s="21">
        <f t="shared" si="29"/>
        <v>-633.00340180074215</v>
      </c>
      <c r="AK205" s="21">
        <f t="shared" si="29"/>
        <v>-682.39763177540328</v>
      </c>
      <c r="AL205" s="21">
        <f t="shared" si="29"/>
        <v>-731.62258265897731</v>
      </c>
      <c r="AM205" s="21">
        <f t="shared" si="29"/>
        <v>-780.6778978464522</v>
      </c>
      <c r="AN205" s="21">
        <f t="shared" si="29"/>
        <v>-829.51674829268723</v>
      </c>
      <c r="AO205" s="21">
        <f t="shared" si="29"/>
        <v>-878.13234666496385</v>
      </c>
      <c r="AP205" s="21">
        <f t="shared" si="29"/>
        <v>-926.52550347613771</v>
      </c>
      <c r="AQ205" s="21">
        <f t="shared" si="29"/>
        <v>-974.69706380982427</v>
      </c>
      <c r="AR205" s="21">
        <f t="shared" si="29"/>
        <v>-1022.6478898238439</v>
      </c>
      <c r="AS205" s="21">
        <f t="shared" si="29"/>
        <v>-1070.3788480314154</v>
      </c>
      <c r="AT205" s="21">
        <f t="shared" si="29"/>
        <v>-1117.8908112907825</v>
      </c>
      <c r="AU205" s="21">
        <f t="shared" si="29"/>
        <v>-1165.1846662588114</v>
      </c>
      <c r="AV205" s="21">
        <f t="shared" si="29"/>
        <v>-1212.2613093019131</v>
      </c>
      <c r="AW205" s="21">
        <f t="shared" si="29"/>
        <v>-1259.1216431279518</v>
      </c>
      <c r="AX205" s="21">
        <f t="shared" si="29"/>
        <v>-1305.1449269674122</v>
      </c>
      <c r="AY205" s="21">
        <f t="shared" si="29"/>
        <v>-1350.2675277031597</v>
      </c>
      <c r="AZ205" s="21">
        <f t="shared" si="29"/>
        <v>-1394.5060270504487</v>
      </c>
      <c r="BA205" s="21">
        <f t="shared" si="29"/>
        <v>-1437.8767906592411</v>
      </c>
      <c r="BB205" s="21">
        <f t="shared" si="29"/>
        <v>-1479.6415635254154</v>
      </c>
    </row>
    <row r="206" spans="1:54" outlineLevel="2">
      <c r="A206" s="424"/>
      <c r="B206" s="150" t="s">
        <v>504</v>
      </c>
      <c r="C206" s="19"/>
      <c r="D206" s="135" t="s">
        <v>390</v>
      </c>
      <c r="E206" s="21">
        <f>E202</f>
        <v>-18.912082525628538</v>
      </c>
      <c r="F206" s="21">
        <f t="shared" si="30"/>
        <v>-37.725361235364325</v>
      </c>
      <c r="G206" s="21">
        <f t="shared" si="29"/>
        <v>-56.099907316247361</v>
      </c>
      <c r="H206" s="21">
        <f t="shared" si="29"/>
        <v>-73.994706722763468</v>
      </c>
      <c r="I206" s="21">
        <f t="shared" si="29"/>
        <v>-91.842107128053811</v>
      </c>
      <c r="J206" s="21">
        <f t="shared" si="29"/>
        <v>-109.19721808884881</v>
      </c>
      <c r="K206" s="21">
        <f t="shared" si="29"/>
        <v>-126.40770570660786</v>
      </c>
      <c r="L206" s="21">
        <f t="shared" si="29"/>
        <v>-143.47737684069688</v>
      </c>
      <c r="M206" s="21">
        <f t="shared" si="29"/>
        <v>-160.40992742988223</v>
      </c>
      <c r="N206" s="21">
        <f t="shared" si="29"/>
        <v>-177.20894502189213</v>
      </c>
      <c r="O206" s="21">
        <f t="shared" si="29"/>
        <v>-193.87474451350383</v>
      </c>
      <c r="P206" s="21">
        <f t="shared" si="29"/>
        <v>-210.40916190774817</v>
      </c>
      <c r="Q206" s="21">
        <f t="shared" si="29"/>
        <v>-226.81606195817645</v>
      </c>
      <c r="R206" s="21">
        <f t="shared" si="29"/>
        <v>-243.09890345970973</v>
      </c>
      <c r="S206" s="21">
        <f t="shared" si="29"/>
        <v>-259.25891461123791</v>
      </c>
      <c r="T206" s="21">
        <f t="shared" si="29"/>
        <v>-275.29934896263188</v>
      </c>
      <c r="U206" s="21">
        <f t="shared" si="29"/>
        <v>-291.22352320323381</v>
      </c>
      <c r="V206" s="21">
        <f t="shared" si="29"/>
        <v>-307.03437011627494</v>
      </c>
      <c r="W206" s="21">
        <f t="shared" si="29"/>
        <v>-322.73474117629695</v>
      </c>
      <c r="X206" s="21">
        <f t="shared" si="29"/>
        <v>-338.32740921124793</v>
      </c>
      <c r="Y206" s="21">
        <f t="shared" si="29"/>
        <v>-353.81507015109241</v>
      </c>
      <c r="Z206" s="21">
        <f t="shared" si="29"/>
        <v>-369.20034673635701</v>
      </c>
      <c r="AA206" s="21">
        <f t="shared" si="29"/>
        <v>-384.48579094540963</v>
      </c>
      <c r="AB206" s="21">
        <f t="shared" si="29"/>
        <v>-399.67388583032823</v>
      </c>
      <c r="AC206" s="21">
        <f t="shared" si="29"/>
        <v>-518.01559952622165</v>
      </c>
      <c r="AD206" s="21">
        <f t="shared" si="29"/>
        <v>-635.73186367429037</v>
      </c>
      <c r="AE206" s="21">
        <f t="shared" si="29"/>
        <v>-752.82101617586977</v>
      </c>
      <c r="AF206" s="21">
        <f t="shared" si="29"/>
        <v>-869.27701581521399</v>
      </c>
      <c r="AG206" s="21">
        <f t="shared" si="29"/>
        <v>-985.09164713783184</v>
      </c>
      <c r="AH206" s="21">
        <f t="shared" si="29"/>
        <v>-1100.2573035802798</v>
      </c>
      <c r="AI206" s="21">
        <f t="shared" si="29"/>
        <v>-1214.7708073266701</v>
      </c>
      <c r="AJ206" s="21">
        <f t="shared" si="29"/>
        <v>-1329.1762008523906</v>
      </c>
      <c r="AK206" s="21">
        <f t="shared" si="29"/>
        <v>-1443.4647773569454</v>
      </c>
      <c r="AL206" s="21">
        <f t="shared" si="29"/>
        <v>-1557.6282575843318</v>
      </c>
      <c r="AM206" s="21">
        <f t="shared" si="29"/>
        <v>-1671.6589251968737</v>
      </c>
      <c r="AN206" s="21">
        <f t="shared" si="29"/>
        <v>-1785.4379181462473</v>
      </c>
      <c r="AO206" s="21">
        <f t="shared" si="29"/>
        <v>-1898.9419162797394</v>
      </c>
      <c r="AP206" s="21">
        <f t="shared" si="29"/>
        <v>-2012.1659499436944</v>
      </c>
      <c r="AQ206" s="21">
        <f t="shared" si="29"/>
        <v>-2125.1053208443705</v>
      </c>
      <c r="AR206" s="21">
        <f t="shared" si="29"/>
        <v>-2237.7555450679556</v>
      </c>
      <c r="AS206" s="21">
        <f t="shared" si="29"/>
        <v>-2350.1123105603524</v>
      </c>
      <c r="AT206" s="21">
        <f t="shared" si="29"/>
        <v>-2462.1714788551694</v>
      </c>
      <c r="AU206" s="21">
        <f t="shared" si="29"/>
        <v>-2573.9291033129193</v>
      </c>
      <c r="AV206" s="21">
        <f t="shared" si="29"/>
        <v>-2685.3814128480885</v>
      </c>
      <c r="AW206" s="21">
        <f t="shared" si="29"/>
        <v>-2796.524797931721</v>
      </c>
      <c r="AX206" s="21">
        <f t="shared" si="29"/>
        <v>-2905.8608339605044</v>
      </c>
      <c r="AY206" s="21">
        <f t="shared" si="29"/>
        <v>-3013.2257100770976</v>
      </c>
      <c r="AZ206" s="21">
        <f t="shared" si="29"/>
        <v>-3118.6486649127637</v>
      </c>
      <c r="BA206" s="21">
        <f t="shared" si="29"/>
        <v>-3222.1588747379305</v>
      </c>
      <c r="BB206" s="21">
        <f t="shared" si="29"/>
        <v>-3323.0292333821558</v>
      </c>
    </row>
    <row r="207" spans="1:54" outlineLevel="1">
      <c r="B207" s="150"/>
      <c r="C207" s="19"/>
      <c r="D207" s="19"/>
      <c r="E207" s="15"/>
    </row>
    <row r="208" spans="1:54" outlineLevel="1">
      <c r="A208" s="4" t="s">
        <v>566</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7" t="s">
        <v>492</v>
      </c>
      <c r="B210" s="150" t="s">
        <v>567</v>
      </c>
      <c r="C210" s="19"/>
      <c r="D210" s="135" t="s">
        <v>390</v>
      </c>
      <c r="E210" s="21">
        <f>E190-Baseline!E190</f>
        <v>-0.25435529638183219</v>
      </c>
      <c r="F210" s="21">
        <f>F190-Baseline!F190</f>
        <v>-0.48698123267669052</v>
      </c>
      <c r="G210" s="21">
        <f>G190-Baseline!G190</f>
        <v>-0.27943307685505692</v>
      </c>
      <c r="H210" s="21">
        <f>H190-Baseline!H190</f>
        <v>-0.11935630290894891</v>
      </c>
      <c r="I210" s="21">
        <f>I190-Baseline!I190</f>
        <v>-0.27397026534868235</v>
      </c>
      <c r="J210" s="21">
        <f>J190-Baseline!J190</f>
        <v>-6.2077140943148972E-2</v>
      </c>
      <c r="K210" s="21">
        <f>K190-Baseline!K190</f>
        <v>-5.6021113279135185E-2</v>
      </c>
      <c r="L210" s="21">
        <f>L190-Baseline!L190</f>
        <v>-5.0389573998284996E-2</v>
      </c>
      <c r="M210" s="21">
        <f>M190-Baseline!M190</f>
        <v>-4.5157834611778747E-2</v>
      </c>
      <c r="N210" s="21">
        <f>N190-Baseline!N190</f>
        <v>-4.0302489179646607E-2</v>
      </c>
      <c r="O210" s="21">
        <f>O190-Baseline!O190</f>
        <v>-3.5801352479423884E-2</v>
      </c>
      <c r="P210" s="21">
        <f>P190-Baseline!P190</f>
        <v>-3.1633401002296058E-2</v>
      </c>
      <c r="Q210" s="21">
        <f>Q190-Baseline!Q190</f>
        <v>-2.7778716652411932E-2</v>
      </c>
      <c r="R210" s="21">
        <f>R190-Baseline!R190</f>
        <v>-2.4218433030345533E-2</v>
      </c>
      <c r="S210" s="21">
        <f>S190-Baseline!S190</f>
        <v>-2.0934684186770858E-2</v>
      </c>
      <c r="T210" s="21">
        <f>T190-Baseline!T190</f>
        <v>-1.7910555737283396E-2</v>
      </c>
      <c r="U210" s="21">
        <f>U190-Baseline!U190</f>
        <v>-1.5130038233970232E-2</v>
      </c>
      <c r="V210" s="21">
        <f>V190-Baseline!V190</f>
        <v>-1.2577982693803141E-2</v>
      </c>
      <c r="W210" s="21">
        <f>W190-Baseline!W190</f>
        <v>-1.0240058188214605E-2</v>
      </c>
      <c r="X210" s="21">
        <f>X190-Baseline!X190</f>
        <v>-8.1027114023231907E-3</v>
      </c>
      <c r="Y210" s="21">
        <f>Y190-Baseline!Y190</f>
        <v>-6.1531280762094536E-3</v>
      </c>
      <c r="Z210" s="21">
        <f>Z190-Baseline!Z190</f>
        <v>-4.3791962444129501E-3</v>
      </c>
      <c r="AA210" s="21">
        <f>AA190-Baseline!AA190</f>
        <v>-2.7694711934328911E-3</v>
      </c>
      <c r="AB210" s="21">
        <f>AB190-Baseline!AB190</f>
        <v>-1.3131420604747435E-3</v>
      </c>
      <c r="AC210" s="21">
        <f>AC190-Baseline!AC190</f>
        <v>-1.1468807877967555E-18</v>
      </c>
      <c r="AD210" s="21">
        <f>AD190-Baseline!AD190</f>
        <v>-1.1080973795137735E-18</v>
      </c>
      <c r="AE210" s="21">
        <f>AE190-Baseline!AE190</f>
        <v>-1.0706254874529213E-18</v>
      </c>
      <c r="AF210" s="21">
        <f>AF190-Baseline!AF190</f>
        <v>-1.0344207608240785E-18</v>
      </c>
      <c r="AG210" s="21">
        <f>AG190-Baseline!AG190</f>
        <v>-9.9944034862229822E-19</v>
      </c>
      <c r="AH210" s="21">
        <f>AH190-Baseline!AH190</f>
        <v>-9.656428489104333E-19</v>
      </c>
      <c r="AI210" s="21">
        <f>AI190-Baseline!AI190</f>
        <v>-9.3298825981684368E-19</v>
      </c>
      <c r="AJ210" s="21">
        <f>AJ190-Baseline!AJ190</f>
        <v>-9.0581384448237238E-19</v>
      </c>
      <c r="AK210" s="21">
        <f>AK190-Baseline!AK190</f>
        <v>-8.7943091697317724E-19</v>
      </c>
      <c r="AL210" s="21">
        <f>AL190-Baseline!AL190</f>
        <v>-8.5381642424580299E-19</v>
      </c>
      <c r="AM210" s="21">
        <f>AM190-Baseline!AM190</f>
        <v>-8.2894798470466309E-19</v>
      </c>
      <c r="AN210" s="21">
        <f>AN190-Baseline!AN190</f>
        <v>-8.04803868645304E-19</v>
      </c>
      <c r="AO210" s="21">
        <f>AO190-Baseline!AO190</f>
        <v>-7.8136297926728547E-19</v>
      </c>
      <c r="AP210" s="21">
        <f>AP190-Baseline!AP190</f>
        <v>-7.5860483424008288E-19</v>
      </c>
      <c r="AQ210" s="21">
        <f>AQ190-Baseline!AQ190</f>
        <v>-7.3650954780590577E-19</v>
      </c>
      <c r="AR210" s="21">
        <f>AR190-Baseline!AR190</f>
        <v>-7.1505781340379207E-19</v>
      </c>
      <c r="AS210" s="21">
        <f>AS190-Baseline!AS190</f>
        <v>-6.9423088679979806E-19</v>
      </c>
      <c r="AT210" s="21">
        <f>AT190-Baseline!AT190</f>
        <v>-6.7401056970854189E-19</v>
      </c>
      <c r="AU210" s="21">
        <f>AU190-Baseline!AU190</f>
        <v>-6.5437919389178825E-19</v>
      </c>
      <c r="AV210" s="21">
        <f>AV190-Baseline!AV190</f>
        <v>-6.3531960572018271E-19</v>
      </c>
      <c r="AW210" s="21">
        <f>AW190-Baseline!AW190</f>
        <v>-6.1681515118464336E-19</v>
      </c>
      <c r="AX210" s="21">
        <f>AX190-Baseline!AX190</f>
        <v>-5.98849661344314E-19</v>
      </c>
      <c r="AY210" s="21">
        <f>AY190-Baseline!AY190</f>
        <v>-5.8140743819836307E-19</v>
      </c>
      <c r="AZ210" s="21">
        <f>AZ190-Baseline!AZ190</f>
        <v>-5.6447324096928447E-19</v>
      </c>
      <c r="BA210" s="21">
        <f>BA190-Baseline!BA190</f>
        <v>-5.4803227278571313E-19</v>
      </c>
      <c r="BB210" s="21">
        <f>BB190-Baseline!BB190</f>
        <v>-5.3207016775311948E-19</v>
      </c>
    </row>
    <row r="211" spans="1:54" outlineLevel="2">
      <c r="A211" s="478"/>
      <c r="B211" s="150" t="s">
        <v>493</v>
      </c>
      <c r="C211" s="19"/>
      <c r="D211" s="135" t="s">
        <v>390</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8"/>
      <c r="B212" s="150" t="s">
        <v>565</v>
      </c>
      <c r="C212" s="19"/>
      <c r="D212" s="135" t="s">
        <v>390</v>
      </c>
      <c r="E212" s="21">
        <f>E192-Baseline!E192</f>
        <v>0</v>
      </c>
      <c r="F212" s="21">
        <f>F77*F186-Baseline!F77*Baseline!F186</f>
        <v>1.2357813836840092E-2</v>
      </c>
      <c r="G212" s="21">
        <f>G77*G186-Baseline!G77*Baseline!G186</f>
        <v>1.8061201329759635E-2</v>
      </c>
      <c r="H212" s="21">
        <f>H77*H186-Baseline!H77*Baseline!H186</f>
        <v>3.0444417815753688E-2</v>
      </c>
      <c r="I212" s="21">
        <f>I77*I186-Baseline!I77*Baseline!I186</f>
        <v>3.4227668903759501E-2</v>
      </c>
      <c r="J212" s="21">
        <f>J77*J186-Baseline!J77*Baseline!J186</f>
        <v>4.3826331463152624E-2</v>
      </c>
      <c r="K212" s="21">
        <f>K77*K186-Baseline!K77*Baseline!K186</f>
        <v>4.3333800685355861E-2</v>
      </c>
      <c r="L212" s="21">
        <f>L77*L186-Baseline!L77*Baseline!L186</f>
        <v>4.2843899756614734E-2</v>
      </c>
      <c r="M212" s="21">
        <f>M77*M186-Baseline!M77*Baseline!M186</f>
        <v>4.2356738551044826E-2</v>
      </c>
      <c r="N212" s="21">
        <f>N77*N186-Baseline!N77*Baseline!N186</f>
        <v>4.1872420409262867E-2</v>
      </c>
      <c r="O212" s="21">
        <f>O77*O186-Baseline!O77*Baseline!O186</f>
        <v>4.1391042399270939E-2</v>
      </c>
      <c r="P212" s="21">
        <f>P77*P186-Baseline!P77*Baseline!P186</f>
        <v>4.0912695567951962E-2</v>
      </c>
      <c r="Q212" s="21">
        <f>Q77*Q186-Baseline!Q77*Baseline!Q186</f>
        <v>4.0407603969778494E-2</v>
      </c>
      <c r="R212" s="21">
        <f>R77*R186-Baseline!R77*Baseline!R186</f>
        <v>3.9896208836269209E-2</v>
      </c>
      <c r="S212" s="21">
        <f>S77*S186-Baseline!S77*Baseline!S186</f>
        <v>3.9360977806268904E-2</v>
      </c>
      <c r="T212" s="21">
        <f>T77*T186-Baseline!T77*Baseline!T186</f>
        <v>3.8823031798892904E-2</v>
      </c>
      <c r="U212" s="21">
        <f>U77*U186-Baseline!U77*Baseline!U186</f>
        <v>3.8272740897037472E-2</v>
      </c>
      <c r="V212" s="21">
        <f>V77*V186-Baseline!V77*Baseline!V186</f>
        <v>3.773025000622221E-2</v>
      </c>
      <c r="W212" s="21">
        <f>W77*W186-Baseline!W77*Baseline!W186</f>
        <v>3.7195448566429201E-2</v>
      </c>
      <c r="X212" s="21">
        <f>X77*X186-Baseline!X77*Baseline!X186</f>
        <v>3.6668227584755853E-2</v>
      </c>
      <c r="Y212" s="21">
        <f>Y77*Y186-Baseline!Y77*Baseline!Y186</f>
        <v>3.6148479613201112E-2</v>
      </c>
      <c r="Z212" s="21">
        <f>Z77*Z186-Baseline!Z77*Baseline!Z186</f>
        <v>3.563609872676976E-2</v>
      </c>
      <c r="AA212" s="21">
        <f>AA77*AA186-Baseline!AA77*Baseline!AA186</f>
        <v>3.5130980501883791E-2</v>
      </c>
      <c r="AB212" s="21">
        <f>AB77*AB186-Baseline!AB77*Baseline!AB186</f>
        <v>3.4633021995097657E-2</v>
      </c>
      <c r="AC212" s="21">
        <f>AC77*AC186-Baseline!AC77*Baseline!AC186</f>
        <v>0.3414212172212574</v>
      </c>
      <c r="AD212" s="21">
        <f>AD77*AD186-Baseline!AD77*Baseline!AD186</f>
        <v>0.33658179637152674</v>
      </c>
      <c r="AE212" s="21">
        <f>AE77*AE186-Baseline!AE77*Baseline!AE186</f>
        <v>0.33181097112446167</v>
      </c>
      <c r="AF212" s="21">
        <f>AF77*AF186-Baseline!AF77*Baseline!AF186</f>
        <v>0.32710776918259743</v>
      </c>
      <c r="AG212" s="21">
        <f>AG77*AG186-Baseline!AG77*Baseline!AG186</f>
        <v>0.3224712320301153</v>
      </c>
      <c r="AH212" s="21">
        <f>AH77*AH186-Baseline!AH77*Baseline!AH186</f>
        <v>0.31790041473754105</v>
      </c>
      <c r="AI212" s="21">
        <f>AI77*AI186-Baseline!AI77*Baseline!AI186</f>
        <v>0.31339438576915946</v>
      </c>
      <c r="AJ212" s="21">
        <f>AJ77*AJ186-Baseline!AJ77*Baseline!AJ186</f>
        <v>0.31045199488437536</v>
      </c>
      <c r="AK212" s="21">
        <f>AK77*AK186-Baseline!AK77*Baseline!AK186</f>
        <v>0.30753722945975426</v>
      </c>
      <c r="AL212" s="21">
        <f>AL77*AL186-Baseline!AL77*Baseline!AL186</f>
        <v>0.30464983012592839</v>
      </c>
      <c r="AM212" s="21">
        <f>AM77*AM186-Baseline!AM77*Baseline!AM186</f>
        <v>0.30178953994870117</v>
      </c>
      <c r="AN212" s="21">
        <f>AN77*AN186-Baseline!AN77*Baseline!AN186</f>
        <v>0.29746589328320105</v>
      </c>
      <c r="AO212" s="21">
        <f>AO77*AO186-Baseline!AO77*Baseline!AO186</f>
        <v>0.29299090131049876</v>
      </c>
      <c r="AP212" s="21">
        <f>AP77*AP186-Baseline!AP77*Baseline!AP186</f>
        <v>0.28860691871804445</v>
      </c>
      <c r="AQ212" s="21">
        <f>AQ77*AQ186-Baseline!AQ77*Baseline!AQ186</f>
        <v>0.28431166400970831</v>
      </c>
      <c r="AR212" s="21">
        <f>AR77*AR186-Baseline!AR77*Baseline!AR186</f>
        <v>0.28010291867376758</v>
      </c>
      <c r="AS212" s="21">
        <f>AS77*AS186-Baseline!AS77*Baseline!AS186</f>
        <v>0.27597852538097811</v>
      </c>
      <c r="AT212" s="21">
        <f>AT77*AT186-Baseline!AT77*Baseline!AT186</f>
        <v>0.27193638623479721</v>
      </c>
      <c r="AU212" s="21">
        <f>AU77*AU186-Baseline!AU77*Baseline!AU186</f>
        <v>0.26797446107227252</v>
      </c>
      <c r="AV212" s="21">
        <f>AV77*AV186-Baseline!AV77*Baseline!AV186</f>
        <v>0.26409076581413604</v>
      </c>
      <c r="AW212" s="21">
        <f>AW77*AW186-Baseline!AW77*Baseline!AW186</f>
        <v>0.26028337086262887</v>
      </c>
      <c r="AX212" s="21">
        <f>AX77*AX186-Baseline!AX77*Baseline!AX186</f>
        <v>0.25253393614678465</v>
      </c>
      <c r="AY212" s="21">
        <f>AY77*AY186-Baseline!AY77*Baseline!AY186</f>
        <v>0.24450794078590388</v>
      </c>
      <c r="AZ212" s="21">
        <f>AZ77*AZ186-Baseline!AZ77*Baseline!AZ186</f>
        <v>0.23672200875269045</v>
      </c>
      <c r="BA212" s="21">
        <f>BA77*BA186-Baseline!BA77*Baseline!BA186</f>
        <v>0.22916908879519227</v>
      </c>
      <c r="BB212" s="21">
        <f>BB77*BB186-Baseline!BB77*Baseline!BB186</f>
        <v>0.22185283893168606</v>
      </c>
    </row>
    <row r="213" spans="1:54" outlineLevel="2">
      <c r="A213" s="478"/>
      <c r="B213" s="150" t="s">
        <v>494</v>
      </c>
      <c r="C213" s="19"/>
      <c r="D213" s="135" t="s">
        <v>390</v>
      </c>
      <c r="E213" s="21">
        <f>E193-Baseline!E193</f>
        <v>0</v>
      </c>
      <c r="F213" s="21">
        <f>F193-Baseline!F193</f>
        <v>7.4995780434599091E-2</v>
      </c>
      <c r="G213" s="21">
        <f>G193-Baseline!G193</f>
        <v>0.11114086663269429</v>
      </c>
      <c r="H213" s="21">
        <f>H193-Baseline!H193</f>
        <v>0.18992588168216162</v>
      </c>
      <c r="I213" s="21">
        <f>I193-Baseline!I193</f>
        <v>0.21715891236202189</v>
      </c>
      <c r="J213" s="21">
        <f>J193-Baseline!J193</f>
        <v>0.28270783834269597</v>
      </c>
      <c r="K213" s="21">
        <f>K193-Baseline!K193</f>
        <v>0.28320873567896498</v>
      </c>
      <c r="L213" s="21">
        <f>L193-Baseline!L193</f>
        <v>0.28455254832145016</v>
      </c>
      <c r="M213" s="21">
        <f>M193-Baseline!M193</f>
        <v>0.28581089472369658</v>
      </c>
      <c r="N213" s="21">
        <f>N193-Baseline!N193</f>
        <v>0.28609685563165765</v>
      </c>
      <c r="O213" s="21">
        <f>O193-Baseline!O193</f>
        <v>0.28719922510518181</v>
      </c>
      <c r="P213" s="21">
        <f>P193-Baseline!P193</f>
        <v>0.28822080395969252</v>
      </c>
      <c r="Q213" s="21">
        <f>Q193-Baseline!Q193</f>
        <v>0.28894963298665743</v>
      </c>
      <c r="R213" s="21">
        <f>R193-Baseline!R193</f>
        <v>0.29037210693286397</v>
      </c>
      <c r="S213" s="21">
        <f>S193-Baseline!S193</f>
        <v>0.29065263855006762</v>
      </c>
      <c r="T213" s="21">
        <f>T193-Baseline!T193</f>
        <v>0.29079926217535412</v>
      </c>
      <c r="U213" s="21">
        <f>U193-Baseline!U193</f>
        <v>0.29073796022891685</v>
      </c>
      <c r="V213" s="21">
        <f>V193-Baseline!V193</f>
        <v>0.29142057704584268</v>
      </c>
      <c r="W213" s="21">
        <f>W193-Baseline!W193</f>
        <v>0.29123617192617424</v>
      </c>
      <c r="X213" s="21">
        <f>X193-Baseline!X193</f>
        <v>0.29177651527958037</v>
      </c>
      <c r="Y213" s="21">
        <f>Y193-Baseline!Y193</f>
        <v>0.29147598571578204</v>
      </c>
      <c r="Z213" s="21">
        <f>Z193-Baseline!Z193</f>
        <v>0.29188152413204183</v>
      </c>
      <c r="AA213" s="21">
        <f>AA193-Baseline!AA193</f>
        <v>0.29221700505969128</v>
      </c>
      <c r="AB213" s="21">
        <f>AB193-Baseline!AB193</f>
        <v>0.29248433305870947</v>
      </c>
      <c r="AC213" s="21">
        <f>AC193-Baseline!AC193</f>
        <v>2.9251977991682594</v>
      </c>
      <c r="AD213" s="21">
        <f>AD193-Baseline!AD193</f>
        <v>2.9253335462540804</v>
      </c>
      <c r="AE213" s="21">
        <f>AE193-Baseline!AE193</f>
        <v>2.9255690877096328</v>
      </c>
      <c r="AF213" s="21">
        <f>AF193-Baseline!AF193</f>
        <v>2.9249838048416308</v>
      </c>
      <c r="AG213" s="21">
        <f>AG193-Baseline!AG193</f>
        <v>2.923684893093295</v>
      </c>
      <c r="AH213" s="21">
        <f>AH193-Baseline!AH193</f>
        <v>2.9217966557074249</v>
      </c>
      <c r="AI213" s="21">
        <f>AI193-Baseline!AI193</f>
        <v>2.9194813637321175</v>
      </c>
      <c r="AJ213" s="21">
        <f>AJ193-Baseline!AJ193</f>
        <v>2.9308177075121904</v>
      </c>
      <c r="AK213" s="21">
        <f>AK193-Baseline!AK193</f>
        <v>2.9416388193461813</v>
      </c>
      <c r="AL213" s="21">
        <f>AL193-Baseline!AL193</f>
        <v>2.9519943303853751</v>
      </c>
      <c r="AM213" s="21">
        <f>AM193-Baseline!AM193</f>
        <v>2.9619073474465551</v>
      </c>
      <c r="AN213" s="21">
        <f>AN193-Baseline!AN193</f>
        <v>2.9565697085655529</v>
      </c>
      <c r="AO213" s="21">
        <f>AO193-Baseline!AO193</f>
        <v>2.9486252122675438</v>
      </c>
      <c r="AP213" s="21">
        <f>AP193-Baseline!AP193</f>
        <v>2.9404886817818152</v>
      </c>
      <c r="AQ213" s="21">
        <f>AQ193-Baseline!AQ193</f>
        <v>2.9321760314629586</v>
      </c>
      <c r="AR213" s="21">
        <f>AR193-Baseline!AR193</f>
        <v>2.9236965078908241</v>
      </c>
      <c r="AS213" s="21">
        <f>AS193-Baseline!AS193</f>
        <v>2.9150579850641094</v>
      </c>
      <c r="AT213" s="21">
        <f>AT193-Baseline!AT193</f>
        <v>2.9062692968735178</v>
      </c>
      <c r="AU213" s="21">
        <f>AU193-Baseline!AU193</f>
        <v>2.8973399943367042</v>
      </c>
      <c r="AV213" s="21">
        <f>AV193-Baseline!AV193</f>
        <v>2.8882785646552804</v>
      </c>
      <c r="AW213" s="21">
        <f>AW193-Baseline!AW193</f>
        <v>2.8790925953820761</v>
      </c>
      <c r="AX213" s="21">
        <f>AX193-Baseline!AX193</f>
        <v>2.8248611235879508</v>
      </c>
      <c r="AY213" s="21">
        <f>AY193-Baseline!AY193</f>
        <v>2.7655690051024777</v>
      </c>
      <c r="AZ213" s="21">
        <f>AZ193-Baseline!AZ193</f>
        <v>2.707020672748655</v>
      </c>
      <c r="BA213" s="21">
        <f>BA193-Baseline!BA193</f>
        <v>2.6492243740656676</v>
      </c>
      <c r="BB213" s="21">
        <f>BB193-Baseline!BB193</f>
        <v>2.5923099858207976</v>
      </c>
    </row>
    <row r="214" spans="1:54" outlineLevel="2">
      <c r="A214" s="478"/>
      <c r="B214" s="150" t="s">
        <v>495</v>
      </c>
      <c r="C214" s="19"/>
      <c r="D214" s="135" t="s">
        <v>390</v>
      </c>
      <c r="E214" s="21">
        <f>E194-Baseline!E194</f>
        <v>0</v>
      </c>
      <c r="F214" s="21">
        <f>F194-Baseline!F194</f>
        <v>3.7462579371862592E-2</v>
      </c>
      <c r="G214" s="21">
        <f>G194-Baseline!G194</f>
        <v>5.558612897445192E-2</v>
      </c>
      <c r="H214" s="21">
        <f>H194-Baseline!H194</f>
        <v>9.5124248768431841E-2</v>
      </c>
      <c r="I214" s="21">
        <f>I194-Baseline!I194</f>
        <v>0.10857370502862418</v>
      </c>
      <c r="J214" s="21">
        <f>J194-Baseline!J194</f>
        <v>0.14113873628618556</v>
      </c>
      <c r="K214" s="21">
        <f>K194-Baseline!K194</f>
        <v>0.14167775172849062</v>
      </c>
      <c r="L214" s="21">
        <f>L194-Baseline!L194</f>
        <v>0.14220918221542567</v>
      </c>
      <c r="M214" s="21">
        <f>M194-Baseline!M194</f>
        <v>0.14273317493493121</v>
      </c>
      <c r="N214" s="21">
        <f>N194-Baseline!N194</f>
        <v>0.14324987420942747</v>
      </c>
      <c r="O214" s="21">
        <f>O194-Baseline!O194</f>
        <v>0.14375942161914601</v>
      </c>
      <c r="P214" s="21">
        <f>P194-Baseline!P194</f>
        <v>0.14426195611815551</v>
      </c>
      <c r="Q214" s="21">
        <f>Q194-Baseline!Q194</f>
        <v>0.14465071711179078</v>
      </c>
      <c r="R214" s="21">
        <f>R194-Baseline!R194</f>
        <v>0.14499495450346478</v>
      </c>
      <c r="S214" s="21">
        <f>S194-Baseline!S194</f>
        <v>0.14519550863294839</v>
      </c>
      <c r="T214" s="21">
        <f>T194-Baseline!T194</f>
        <v>0.1453592902277645</v>
      </c>
      <c r="U214" s="21">
        <f>U194-Baseline!U194</f>
        <v>0.14544840176644458</v>
      </c>
      <c r="V214" s="21">
        <f>V194-Baseline!V194</f>
        <v>0.14553756803029927</v>
      </c>
      <c r="W214" s="21">
        <f>W194-Baseline!W194</f>
        <v>0.14562678887337688</v>
      </c>
      <c r="X214" s="21">
        <f>X194-Baseline!X194</f>
        <v>0.14571606444548157</v>
      </c>
      <c r="Y214" s="21">
        <f>Y194-Baseline!Y194</f>
        <v>0.14580539476198195</v>
      </c>
      <c r="Z214" s="21">
        <f>Z194-Baseline!Z194</f>
        <v>0.14589477983712573</v>
      </c>
      <c r="AA214" s="21">
        <f>AA194-Baseline!AA194</f>
        <v>0.14598421965578812</v>
      </c>
      <c r="AB214" s="21">
        <f>AB194-Baseline!AB194</f>
        <v>0.14607371436657512</v>
      </c>
      <c r="AC214" s="21">
        <f>AC194-Baseline!AC194</f>
        <v>1.4606927286539175</v>
      </c>
      <c r="AD214" s="21">
        <f>AD194-Baseline!AD194</f>
        <v>1.4605292393062328</v>
      </c>
      <c r="AE214" s="21">
        <f>AE194-Baseline!AE194</f>
        <v>1.4601532282959582</v>
      </c>
      <c r="AF214" s="21">
        <f>AF194-Baseline!AF194</f>
        <v>1.4595020149368736</v>
      </c>
      <c r="AG214" s="21">
        <f>AG194-Baseline!AG194</f>
        <v>1.4585450134600393</v>
      </c>
      <c r="AH214" s="21">
        <f>AH194-Baseline!AH194</f>
        <v>1.4572928622955814</v>
      </c>
      <c r="AI214" s="21">
        <f>AI194-Baseline!AI194</f>
        <v>1.4558135894752269</v>
      </c>
      <c r="AJ214" s="21">
        <f>AJ194-Baseline!AJ194</f>
        <v>1.4611441405800818</v>
      </c>
      <c r="AK214" s="21">
        <f>AK194-Baseline!AK194</f>
        <v>1.4662404357590191</v>
      </c>
      <c r="AL214" s="21">
        <f>AL194-Baseline!AL194</f>
        <v>1.4711089364571777</v>
      </c>
      <c r="AM214" s="21">
        <f>AM194-Baseline!AM194</f>
        <v>1.4757582564516412</v>
      </c>
      <c r="AN214" s="21">
        <f>AN194-Baseline!AN194</f>
        <v>1.472814856610718</v>
      </c>
      <c r="AO214" s="21">
        <f>AO194-Baseline!AO194</f>
        <v>1.4685826832201272</v>
      </c>
      <c r="AP214" s="21">
        <f>AP194-Baseline!AP194</f>
        <v>1.4642639998392042</v>
      </c>
      <c r="AQ214" s="21">
        <f>AQ194-Baseline!AQ194</f>
        <v>1.4598646978851306</v>
      </c>
      <c r="AR214" s="21">
        <f>AR194-Baseline!AR194</f>
        <v>1.455389705606251</v>
      </c>
      <c r="AS214" s="21">
        <f>AS194-Baseline!AS194</f>
        <v>1.4508432162909628</v>
      </c>
      <c r="AT214" s="21">
        <f>AT194-Baseline!AT194</f>
        <v>1.4462293584863346</v>
      </c>
      <c r="AU214" s="21">
        <f>AU194-Baseline!AU194</f>
        <v>1.4415524446987575</v>
      </c>
      <c r="AV214" s="21">
        <f>AV194-Baseline!AV194</f>
        <v>1.4368164580147607</v>
      </c>
      <c r="AW214" s="21">
        <f>AW194-Baseline!AW194</f>
        <v>1.4320250909694394</v>
      </c>
      <c r="AX214" s="21">
        <f>AX194-Baseline!AX194</f>
        <v>1.4048384115379093</v>
      </c>
      <c r="AY214" s="21">
        <f>AY194-Baseline!AY194</f>
        <v>1.3751481413792668</v>
      </c>
      <c r="AZ214" s="21">
        <f>AZ194-Baseline!AZ194</f>
        <v>1.3458407161671389</v>
      </c>
      <c r="BA214" s="21">
        <f>BA194-Baseline!BA194</f>
        <v>1.3169196684978566</v>
      </c>
      <c r="BB214" s="21">
        <f>BB194-Baseline!BB194</f>
        <v>1.288449000685425</v>
      </c>
    </row>
    <row r="215" spans="1:54" outlineLevel="2">
      <c r="A215" s="478"/>
      <c r="B215" s="150" t="s">
        <v>496</v>
      </c>
      <c r="C215" s="19"/>
      <c r="D215" s="135" t="s">
        <v>390</v>
      </c>
      <c r="E215" s="21">
        <f>E195-Baseline!E195</f>
        <v>0</v>
      </c>
      <c r="F215" s="21">
        <f>F195-Baseline!F195</f>
        <v>0.11238773808936742</v>
      </c>
      <c r="G215" s="21">
        <f>G195-Baseline!G195</f>
        <v>0.16675838692335709</v>
      </c>
      <c r="H215" s="21">
        <f>H195-Baseline!H195</f>
        <v>0.2853727463052973</v>
      </c>
      <c r="I215" s="21">
        <f>I195-Baseline!I195</f>
        <v>0.32572111508587653</v>
      </c>
      <c r="J215" s="21">
        <f>J195-Baseline!J195</f>
        <v>0.42341620876556085</v>
      </c>
      <c r="K215" s="21">
        <f>K195-Baseline!K195</f>
        <v>0.42503325518547364</v>
      </c>
      <c r="L215" s="21">
        <f>L195-Baseline!L195</f>
        <v>0.426627546646273</v>
      </c>
      <c r="M215" s="21">
        <f>M195-Baseline!M195</f>
        <v>0.42819952471491796</v>
      </c>
      <c r="N215" s="21">
        <f>N195-Baseline!N195</f>
        <v>0.42974962253943083</v>
      </c>
      <c r="O215" s="21">
        <f>O195-Baseline!O195</f>
        <v>0.43127826485743981</v>
      </c>
      <c r="P215" s="21">
        <f>P195-Baseline!P195</f>
        <v>0.43278586844128064</v>
      </c>
      <c r="Q215" s="21">
        <f>Q195-Baseline!Q195</f>
        <v>0.43395215133537235</v>
      </c>
      <c r="R215" s="21">
        <f>R195-Baseline!R195</f>
        <v>0.43498486351039212</v>
      </c>
      <c r="S215" s="21">
        <f>S195-Baseline!S195</f>
        <v>0.4355865258153262</v>
      </c>
      <c r="T215" s="21">
        <f>T195-Baseline!T195</f>
        <v>0.43607787060091496</v>
      </c>
      <c r="U215" s="21">
        <f>U195-Baseline!U195</f>
        <v>0.43634520538054566</v>
      </c>
      <c r="V215" s="21">
        <f>V195-Baseline!V195</f>
        <v>0.4366127040108374</v>
      </c>
      <c r="W215" s="21">
        <f>W195-Baseline!W195</f>
        <v>0.43688036662013019</v>
      </c>
      <c r="X215" s="21">
        <f>X195-Baseline!X195</f>
        <v>0.4371481933364425</v>
      </c>
      <c r="Y215" s="21">
        <f>Y195-Baseline!Y195</f>
        <v>0.43741618428594542</v>
      </c>
      <c r="Z215" s="21">
        <f>Z195-Baseline!Z195</f>
        <v>0.43768433943576213</v>
      </c>
      <c r="AA215" s="21">
        <f>AA195-Baseline!AA195</f>
        <v>0.4379526590419065</v>
      </c>
      <c r="AB215" s="21">
        <f>AB195-Baseline!AB195</f>
        <v>0.43822114309972804</v>
      </c>
      <c r="AC215" s="21">
        <f>AC195-Baseline!AC195</f>
        <v>4.3820781860031843</v>
      </c>
      <c r="AD215" s="21">
        <f>AD195-Baseline!AD195</f>
        <v>4.3815877180061591</v>
      </c>
      <c r="AE215" s="21">
        <f>AE195-Baseline!AE195</f>
        <v>4.3804596850300754</v>
      </c>
      <c r="AF215" s="21">
        <f>AF195-Baseline!AF195</f>
        <v>4.3785060450189235</v>
      </c>
      <c r="AG215" s="21">
        <f>AG195-Baseline!AG195</f>
        <v>4.3756350405301419</v>
      </c>
      <c r="AH215" s="21">
        <f>AH195-Baseline!AH195</f>
        <v>4.371878587071393</v>
      </c>
      <c r="AI215" s="21">
        <f>AI195-Baseline!AI195</f>
        <v>4.3674407686356744</v>
      </c>
      <c r="AJ215" s="21">
        <f>AJ195-Baseline!AJ195</f>
        <v>4.3834324219689904</v>
      </c>
      <c r="AK215" s="21">
        <f>AK195-Baseline!AK195</f>
        <v>4.3987213075190681</v>
      </c>
      <c r="AL215" s="21">
        <f>AL195-Baseline!AL195</f>
        <v>4.4133268096257012</v>
      </c>
      <c r="AM215" s="21">
        <f>AM195-Baseline!AM195</f>
        <v>4.4272747696284966</v>
      </c>
      <c r="AN215" s="21">
        <f>AN195-Baseline!AN195</f>
        <v>4.4184445701202861</v>
      </c>
      <c r="AO215" s="21">
        <f>AO195-Baseline!AO195</f>
        <v>4.4057480499613177</v>
      </c>
      <c r="AP215" s="21">
        <f>AP195-Baseline!AP195</f>
        <v>4.392791999831104</v>
      </c>
      <c r="AQ215" s="21">
        <f>AQ195-Baseline!AQ195</f>
        <v>4.3795940939815807</v>
      </c>
      <c r="AR215" s="21">
        <f>AR195-Baseline!AR195</f>
        <v>4.366169117157412</v>
      </c>
      <c r="AS215" s="21">
        <f>AS195-Baseline!AS195</f>
        <v>4.3525296492232002</v>
      </c>
      <c r="AT215" s="21">
        <f>AT195-Baseline!AT195</f>
        <v>4.3386880758205422</v>
      </c>
      <c r="AU215" s="21">
        <f>AU195-Baseline!AU195</f>
        <v>4.3246573344688102</v>
      </c>
      <c r="AV215" s="21">
        <f>AV195-Baseline!AV195</f>
        <v>4.3104493744274635</v>
      </c>
      <c r="AW215" s="21">
        <f>AW195-Baseline!AW195</f>
        <v>4.2960752733017671</v>
      </c>
      <c r="AX215" s="21">
        <f>AX195-Baseline!AX195</f>
        <v>4.2145152350107651</v>
      </c>
      <c r="AY215" s="21">
        <f>AY195-Baseline!AY195</f>
        <v>4.1254444245370223</v>
      </c>
      <c r="AZ215" s="21">
        <f>AZ195-Baseline!AZ195</f>
        <v>4.0375221489022977</v>
      </c>
      <c r="BA215" s="21">
        <f>BA195-Baseline!BA195</f>
        <v>3.9507590058955486</v>
      </c>
      <c r="BB215" s="21">
        <f>BB195-Baseline!BB195</f>
        <v>3.8653470024588756</v>
      </c>
    </row>
    <row r="216" spans="1:54" outlineLevel="2">
      <c r="A216" s="478"/>
      <c r="B216" s="150" t="s">
        <v>289</v>
      </c>
      <c r="C216" s="19"/>
      <c r="D216" s="135" t="s">
        <v>390</v>
      </c>
      <c r="E216" s="21">
        <f>E196-Baseline!E196</f>
        <v>0</v>
      </c>
      <c r="F216" s="21">
        <f>F196-Baseline!F196</f>
        <v>9.8382379849415447E-3</v>
      </c>
      <c r="G216" s="21">
        <f>G196-Baseline!G196</f>
        <v>1.3258513209627454E-2</v>
      </c>
      <c r="H216" s="21">
        <f>H196-Baseline!H196</f>
        <v>2.0639028550043959E-2</v>
      </c>
      <c r="I216" s="21">
        <f>I196-Baseline!I196</f>
        <v>2.3230889672508193E-2</v>
      </c>
      <c r="J216" s="21">
        <f>J196-Baseline!J196</f>
        <v>2.9485839431020677E-2</v>
      </c>
      <c r="K216" s="21">
        <f>K196-Baseline!K196</f>
        <v>2.9728433769660612E-2</v>
      </c>
      <c r="L216" s="21">
        <f>L196-Baseline!L196</f>
        <v>2.9971004824199898E-2</v>
      </c>
      <c r="M216" s="21">
        <f>M196-Baseline!M196</f>
        <v>3.0213571641300785E-2</v>
      </c>
      <c r="N216" s="21">
        <f>N196-Baseline!N196</f>
        <v>3.0456153084354565E-2</v>
      </c>
      <c r="O216" s="21">
        <f>O196-Baseline!O196</f>
        <v>3.0698767836700558E-2</v>
      </c>
      <c r="P216" s="21">
        <f>P196-Baseline!P196</f>
        <v>3.09414344048069E-2</v>
      </c>
      <c r="Q216" s="21">
        <f>Q196-Baseline!Q196</f>
        <v>3.1155250406154078E-2</v>
      </c>
      <c r="R216" s="21">
        <f>R196-Baseline!R196</f>
        <v>3.136176071940544E-2</v>
      </c>
      <c r="S216" s="21">
        <f>S196-Baseline!S196</f>
        <v>3.1548054824814598E-2</v>
      </c>
      <c r="T216" s="21">
        <f>T196-Baseline!T196</f>
        <v>3.1728278907558138E-2</v>
      </c>
      <c r="U216" s="21">
        <f>U196-Baseline!U196</f>
        <v>3.189487759144316E-2</v>
      </c>
      <c r="V216" s="21">
        <f>V196-Baseline!V196</f>
        <v>3.2062351050841764E-2</v>
      </c>
      <c r="W216" s="21">
        <f>W196-Baseline!W196</f>
        <v>3.2230703879020828E-2</v>
      </c>
      <c r="X216" s="21">
        <f>X196-Baseline!X196</f>
        <v>3.2399940693364604E-2</v>
      </c>
      <c r="Y216" s="21">
        <f>Y196-Baseline!Y196</f>
        <v>3.257006613550506E-2</v>
      </c>
      <c r="Z216" s="21">
        <f>Z196-Baseline!Z196</f>
        <v>3.2741084871442006E-2</v>
      </c>
      <c r="AA216" s="21">
        <f>AA196-Baseline!AA196</f>
        <v>3.2913001591678981E-2</v>
      </c>
      <c r="AB216" s="21">
        <f>AB196-Baseline!AB196</f>
        <v>3.3085821011348271E-2</v>
      </c>
      <c r="AC216" s="21">
        <f>AC196-Baseline!AC196</f>
        <v>3.942405930734072E-2</v>
      </c>
      <c r="AD216" s="21">
        <f>AD196-Baseline!AD196</f>
        <v>3.9631066955411631E-2</v>
      </c>
      <c r="AE216" s="21">
        <f>AE196-Baseline!AE196</f>
        <v>3.9839161558179015E-2</v>
      </c>
      <c r="AF216" s="21">
        <f>AF196-Baseline!AF196</f>
        <v>4.0048348823017443E-2</v>
      </c>
      <c r="AG216" s="21">
        <f>AG196-Baseline!AG196</f>
        <v>4.0258634487270406E-2</v>
      </c>
      <c r="AH216" s="21">
        <f>AH196-Baseline!AH196</f>
        <v>4.0470024318409514E-2</v>
      </c>
      <c r="AI216" s="21">
        <f>AI196-Baseline!AI196</f>
        <v>4.0682524114187935E-2</v>
      </c>
      <c r="AJ216" s="21">
        <f>AJ196-Baseline!AJ196</f>
        <v>4.0982546253524266E-2</v>
      </c>
      <c r="AK216" s="21">
        <f>AK196-Baseline!AK196</f>
        <v>4.1284780971505342E-2</v>
      </c>
      <c r="AL216" s="21">
        <f>AL196-Baseline!AL196</f>
        <v>4.1589244585275242E-2</v>
      </c>
      <c r="AM216" s="21">
        <f>AM196-Baseline!AM196</f>
        <v>4.1895953532311569E-2</v>
      </c>
      <c r="AN216" s="21">
        <f>AN196-Baseline!AN196</f>
        <v>4.2047847332039368E-2</v>
      </c>
      <c r="AO216" s="21">
        <f>AO196-Baseline!AO196</f>
        <v>4.2177629313230991E-2</v>
      </c>
      <c r="AP216" s="21">
        <f>AP196-Baseline!AP196</f>
        <v>4.2310657733244827E-2</v>
      </c>
      <c r="AQ216" s="21">
        <f>AQ196-Baseline!AQ196</f>
        <v>4.2446927466628814E-2</v>
      </c>
      <c r="AR216" s="21">
        <f>AR196-Baseline!AR196</f>
        <v>4.2586433719184136E-2</v>
      </c>
      <c r="AS216" s="21">
        <f>AS196-Baseline!AS196</f>
        <v>4.2729172025729012E-2</v>
      </c>
      <c r="AT216" s="21">
        <f>AT196-Baseline!AT196</f>
        <v>4.2875138247895572E-2</v>
      </c>
      <c r="AU216" s="21">
        <f>AU196-Baseline!AU196</f>
        <v>4.3024328571970027E-2</v>
      </c>
      <c r="AV216" s="21">
        <f>AV196-Baseline!AV196</f>
        <v>4.3176739506785689E-2</v>
      </c>
      <c r="AW216" s="21">
        <f>AW196-Baseline!AW196</f>
        <v>4.333236788163819E-2</v>
      </c>
      <c r="AX216" s="21">
        <f>AX196-Baseline!AX196</f>
        <v>4.2917680034662453E-2</v>
      </c>
      <c r="AY216" s="21">
        <f>AY196-Baseline!AY196</f>
        <v>4.2436091354966621E-2</v>
      </c>
      <c r="AZ216" s="21">
        <f>AZ196-Baseline!AZ196</f>
        <v>4.1961084276686877E-2</v>
      </c>
      <c r="BA216" s="21">
        <f>BA196-Baseline!BA196</f>
        <v>4.1492578679098502E-2</v>
      </c>
      <c r="BB216" s="21">
        <f>BB196-Baseline!BB196</f>
        <v>4.1029054142076138E-2</v>
      </c>
    </row>
    <row r="217" spans="1:54" outlineLevel="2">
      <c r="A217" s="478"/>
      <c r="B217" s="150" t="s">
        <v>292</v>
      </c>
      <c r="C217" s="19"/>
      <c r="D217" s="135"/>
      <c r="E217" s="21">
        <f>E197-Baseline!E197</f>
        <v>0</v>
      </c>
      <c r="F217" s="21">
        <f>F197-Baseline!F197</f>
        <v>3.9954951949215278E-2</v>
      </c>
      <c r="G217" s="21">
        <f>G197-Baseline!G197</f>
        <v>5.4594365493408681E-2</v>
      </c>
      <c r="H217" s="21">
        <f>H197-Baseline!H197</f>
        <v>8.6577409224095625E-2</v>
      </c>
      <c r="I217" s="21">
        <f>I197-Baseline!I197</f>
        <v>9.6203968102625659E-2</v>
      </c>
      <c r="J217" s="21">
        <f>J197-Baseline!J197</f>
        <v>0.12094114405163037</v>
      </c>
      <c r="K217" s="21">
        <f>K197-Baseline!K197</f>
        <v>0.11949273051724507</v>
      </c>
      <c r="L217" s="21">
        <f>L197-Baseline!L197</f>
        <v>0.11805585727801082</v>
      </c>
      <c r="M217" s="21">
        <f>M197-Baseline!M197</f>
        <v>0.11663066476793427</v>
      </c>
      <c r="N217" s="21">
        <f>N197-Baseline!N197</f>
        <v>0.11521728114992813</v>
      </c>
      <c r="O217" s="21">
        <f>O197-Baseline!O197</f>
        <v>0.11381582283739355</v>
      </c>
      <c r="P217" s="21">
        <f>P197-Baseline!P197</f>
        <v>0.11242639499666396</v>
      </c>
      <c r="Q217" s="21">
        <f>Q197-Baseline!Q197</f>
        <v>0.11097079850996661</v>
      </c>
      <c r="R217" s="21">
        <f>R197-Baseline!R197</f>
        <v>0.10950909631079719</v>
      </c>
      <c r="S217" s="21">
        <f>S197-Baseline!S197</f>
        <v>0.10800596796414785</v>
      </c>
      <c r="T217" s="21">
        <f>T197-Baseline!T197</f>
        <v>0.10650383652972328</v>
      </c>
      <c r="U217" s="21">
        <f>U197-Baseline!U197</f>
        <v>0.1049830597866821</v>
      </c>
      <c r="V217" s="21">
        <f>V197-Baseline!V197</f>
        <v>0.10348421627500537</v>
      </c>
      <c r="W217" s="21">
        <f>W197-Baseline!W197</f>
        <v>0.10200698234926175</v>
      </c>
      <c r="X217" s="21">
        <f>X197-Baseline!X197</f>
        <v>0.10055103938285104</v>
      </c>
      <c r="Y217" s="21">
        <f>Y197-Baseline!Y197</f>
        <v>9.9116073682278927E-2</v>
      </c>
      <c r="Z217" s="21">
        <f>Z197-Baseline!Z197</f>
        <v>9.7701776403149143E-2</v>
      </c>
      <c r="AA217" s="21">
        <f>AA197-Baseline!AA197</f>
        <v>9.6307843467799081E-2</v>
      </c>
      <c r="AB217" s="21">
        <f>AB197-Baseline!AB197</f>
        <v>9.4933975484582156E-2</v>
      </c>
      <c r="AC217" s="21">
        <f>AC197-Baseline!AC197</f>
        <v>0.43040840136857916</v>
      </c>
      <c r="AD217" s="21">
        <f>AD197-Baseline!AD197</f>
        <v>0.42429946102024907</v>
      </c>
      <c r="AE217" s="21">
        <f>AE197-Baseline!AE197</f>
        <v>0.41827738765727496</v>
      </c>
      <c r="AF217" s="21">
        <f>AF197-Baseline!AF197</f>
        <v>0.41234094063764992</v>
      </c>
      <c r="AG217" s="21">
        <f>AG197-Baseline!AG197</f>
        <v>0.40648889722116088</v>
      </c>
      <c r="AH217" s="21">
        <f>AH197-Baseline!AH197</f>
        <v>0.40072005230494412</v>
      </c>
      <c r="AI217" s="21">
        <f>AI197-Baseline!AI197</f>
        <v>0.39503250611280372</v>
      </c>
      <c r="AJ217" s="21">
        <f>AJ197-Baseline!AJ197</f>
        <v>0.39131555234613558</v>
      </c>
      <c r="AK217" s="21">
        <f>AK197-Baseline!AK197</f>
        <v>0.38763373159566328</v>
      </c>
      <c r="AL217" s="21">
        <f>AL197-Baseline!AL197</f>
        <v>0.38398670715021765</v>
      </c>
      <c r="AM217" s="21">
        <f>AM197-Baseline!AM197</f>
        <v>0.38037414565959082</v>
      </c>
      <c r="AN217" s="21">
        <f>AN197-Baseline!AN197</f>
        <v>0.37508848994208321</v>
      </c>
      <c r="AO217" s="21">
        <f>AO197-Baseline!AO197</f>
        <v>0.36963277847139864</v>
      </c>
      <c r="AP217" s="21">
        <f>AP197-Baseline!AP197</f>
        <v>0.36428462214124302</v>
      </c>
      <c r="AQ217" s="21">
        <f>AQ197-Baseline!AQ197</f>
        <v>0.35904137038279771</v>
      </c>
      <c r="AR217" s="21">
        <f>AR197-Baseline!AR197</f>
        <v>0.35390044530188813</v>
      </c>
      <c r="AS217" s="21">
        <f>AS197-Baseline!AS197</f>
        <v>0.34885933960477811</v>
      </c>
      <c r="AT217" s="21">
        <f>AT197-Baseline!AT197</f>
        <v>0.34391561458390107</v>
      </c>
      <c r="AU217" s="21">
        <f>AU197-Baseline!AU197</f>
        <v>0.33906689816194113</v>
      </c>
      <c r="AV217" s="21">
        <f>AV197-Baseline!AV197</f>
        <v>0.3343108829924244</v>
      </c>
      <c r="AW217" s="21">
        <f>AW197-Baseline!AW197</f>
        <v>0.32964532461531704</v>
      </c>
      <c r="AX217" s="21">
        <f>AX197-Baseline!AX197</f>
        <v>0.32038114317609345</v>
      </c>
      <c r="AY217" s="21">
        <f>AY197-Baseline!AY197</f>
        <v>0.31079567007279429</v>
      </c>
      <c r="AZ217" s="21">
        <f>AZ197-Baseline!AZ197</f>
        <v>0.30149177010161221</v>
      </c>
      <c r="BA217" s="21">
        <f>BA197-Baseline!BA197</f>
        <v>0.29246121971491323</v>
      </c>
      <c r="BB217" s="21">
        <f>BB197-Baseline!BB197</f>
        <v>1.0367119562153739</v>
      </c>
    </row>
    <row r="218" spans="1:54" outlineLevel="2">
      <c r="A218" s="479"/>
      <c r="B218" s="150" t="s">
        <v>477</v>
      </c>
      <c r="C218" s="19"/>
      <c r="D218" s="135" t="s">
        <v>390</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7" t="s">
        <v>497</v>
      </c>
      <c r="B220" s="150" t="s">
        <v>498</v>
      </c>
      <c r="C220" s="19"/>
      <c r="D220" s="135" t="s">
        <v>390</v>
      </c>
      <c r="E220" s="21">
        <f>E200-Baseline!E200</f>
        <v>-0.25435529638183141</v>
      </c>
      <c r="F220" s="21">
        <f>F200-Baseline!F200</f>
        <v>-0.34983444847109446</v>
      </c>
      <c r="G220" s="21">
        <f>G200-Baseline!G200</f>
        <v>-8.2378130189566079E-2</v>
      </c>
      <c r="H220" s="21">
        <f>H200-Baseline!H200</f>
        <v>0.20823043436310584</v>
      </c>
      <c r="I220" s="21">
        <f>I200-Baseline!I200</f>
        <v>9.6851173692231285E-2</v>
      </c>
      <c r="J220" s="21">
        <f>J200-Baseline!J200</f>
        <v>0.41488401234535033</v>
      </c>
      <c r="K220" s="21">
        <f>K200-Baseline!K200</f>
        <v>0.41974258737209169</v>
      </c>
      <c r="L220" s="21">
        <f>L200-Baseline!L200</f>
        <v>0.42503373618199092</v>
      </c>
      <c r="M220" s="21">
        <f>M200-Baseline!M200</f>
        <v>0.42985403507219822</v>
      </c>
      <c r="N220" s="21">
        <f>N200-Baseline!N200</f>
        <v>0.43334022109555725</v>
      </c>
      <c r="O220" s="21">
        <f>O200-Baseline!O200</f>
        <v>0.43730350569912524</v>
      </c>
      <c r="P220" s="21">
        <f>P200-Baseline!P200</f>
        <v>0.44086792792682061</v>
      </c>
      <c r="Q220" s="21">
        <f>Q200-Baseline!Q200</f>
        <v>0.44370456922014334</v>
      </c>
      <c r="R220" s="21">
        <f>R200-Baseline!R200</f>
        <v>0.44692073976899138</v>
      </c>
      <c r="S220" s="21">
        <f>S200-Baseline!S200</f>
        <v>0.4486329549585264</v>
      </c>
      <c r="T220" s="21">
        <f>T200-Baseline!T200</f>
        <v>0.44994385367424528</v>
      </c>
      <c r="U220" s="21">
        <f>U200-Baseline!U200</f>
        <v>0.45075860027010961</v>
      </c>
      <c r="V220" s="21">
        <f>V200-Baseline!V200</f>
        <v>0.45211941168410874</v>
      </c>
      <c r="W220" s="21">
        <f>W200-Baseline!W200</f>
        <v>0.45242924853267041</v>
      </c>
      <c r="X220" s="21">
        <f>X200-Baseline!X200</f>
        <v>0.45329301153822676</v>
      </c>
      <c r="Y220" s="21">
        <f>Y200-Baseline!Y200</f>
        <v>0.45315747707055642</v>
      </c>
      <c r="Z220" s="21">
        <f>Z200-Baseline!Z200</f>
        <v>0.45358128788899066</v>
      </c>
      <c r="AA220" s="21">
        <f>AA200-Baseline!AA200</f>
        <v>0.45379935942762195</v>
      </c>
      <c r="AB220" s="21">
        <f>AB200-Baseline!AB200</f>
        <v>0.4538240094892636</v>
      </c>
      <c r="AC220" s="21">
        <f>AC200-Baseline!AC200</f>
        <v>3.7364514770654438</v>
      </c>
      <c r="AD220" s="21">
        <f>AD200-Baseline!AD200</f>
        <v>3.7258458706012618</v>
      </c>
      <c r="AE220" s="21">
        <f>AE200-Baseline!AE200</f>
        <v>3.7154966080495626</v>
      </c>
      <c r="AF220" s="21">
        <f>AF200-Baseline!AF200</f>
        <v>3.7044808634849034</v>
      </c>
      <c r="AG220" s="21">
        <f>AG200-Baseline!AG200</f>
        <v>3.692903656831831</v>
      </c>
      <c r="AH220" s="21">
        <f>AH200-Baseline!AH200</f>
        <v>3.6808871470683187</v>
      </c>
      <c r="AI220" s="21">
        <f>AI200-Baseline!AI200</f>
        <v>3.6685907797282624</v>
      </c>
      <c r="AJ220" s="21">
        <f>AJ200-Baseline!AJ200</f>
        <v>3.6735678009962101</v>
      </c>
      <c r="AK220" s="21">
        <f>AK200-Baseline!AK200</f>
        <v>3.6780945613730864</v>
      </c>
      <c r="AL220" s="21">
        <f>AL200-Baseline!AL200</f>
        <v>3.6822201122468101</v>
      </c>
      <c r="AM220" s="21">
        <f>AM200-Baseline!AM200</f>
        <v>3.6859669865871467</v>
      </c>
      <c r="AN220" s="21">
        <f>AN200-Baseline!AN200</f>
        <v>3.6711719391228854</v>
      </c>
      <c r="AO220" s="21">
        <f>AO200-Baseline!AO200</f>
        <v>3.6534265213626611</v>
      </c>
      <c r="AP220" s="21">
        <f>AP200-Baseline!AP200</f>
        <v>3.6356908803743408</v>
      </c>
      <c r="AQ220" s="21">
        <f>AQ200-Baseline!AQ200</f>
        <v>3.617975993322105</v>
      </c>
      <c r="AR220" s="21">
        <f>AR200-Baseline!AR200</f>
        <v>3.6002863055856693</v>
      </c>
      <c r="AS220" s="21">
        <f>AS200-Baseline!AS200</f>
        <v>3.5826250220755895</v>
      </c>
      <c r="AT220" s="21">
        <f>AT200-Baseline!AT200</f>
        <v>3.5649964359400883</v>
      </c>
      <c r="AU220" s="21">
        <f>AU200-Baseline!AU200</f>
        <v>3.5474056821428945</v>
      </c>
      <c r="AV220" s="21">
        <f>AV200-Baseline!AV200</f>
        <v>3.529856952968629</v>
      </c>
      <c r="AW220" s="21">
        <f>AW200-Baseline!AW200</f>
        <v>3.5123536587416453</v>
      </c>
      <c r="AX220" s="21">
        <f>AX200-Baseline!AX200</f>
        <v>3.4406938829454958</v>
      </c>
      <c r="AY220" s="21">
        <f>AY200-Baseline!AY200</f>
        <v>3.3633087073161363</v>
      </c>
      <c r="AZ220" s="21">
        <f>AZ200-Baseline!AZ200</f>
        <v>3.287195535879647</v>
      </c>
      <c r="BA220" s="21">
        <f>BA200-Baseline!BA200</f>
        <v>3.2123472612548625</v>
      </c>
      <c r="BB220" s="21">
        <f>BB200-Baseline!BB200</f>
        <v>3.8919038351099289</v>
      </c>
    </row>
    <row r="221" spans="1:54" outlineLevel="2">
      <c r="A221" s="478"/>
      <c r="B221" s="150" t="s">
        <v>499</v>
      </c>
      <c r="C221" s="19"/>
      <c r="D221" s="135" t="s">
        <v>390</v>
      </c>
      <c r="E221" s="21">
        <f>E201-Baseline!E201</f>
        <v>-0.25435529638183141</v>
      </c>
      <c r="F221" s="21">
        <f>F201-Baseline!F201</f>
        <v>-0.38736764953383229</v>
      </c>
      <c r="G221" s="21">
        <f>G201-Baseline!G201</f>
        <v>-0.13793286784781067</v>
      </c>
      <c r="H221" s="21">
        <f>H201-Baseline!H201</f>
        <v>0.1134288014493734</v>
      </c>
      <c r="I221" s="21">
        <f>I201-Baseline!I201</f>
        <v>-1.1734033641163322E-2</v>
      </c>
      <c r="J221" s="21">
        <f>J201-Baseline!J201</f>
        <v>0.27331491028884081</v>
      </c>
      <c r="K221" s="21">
        <f>K201-Baseline!K201</f>
        <v>0.27821160342161733</v>
      </c>
      <c r="L221" s="21">
        <f>L201-Baseline!L201</f>
        <v>0.28269037007596687</v>
      </c>
      <c r="M221" s="21">
        <f>M201-Baseline!M201</f>
        <v>0.28677631528343284</v>
      </c>
      <c r="N221" s="21">
        <f>N201-Baseline!N201</f>
        <v>0.29049323967332619</v>
      </c>
      <c r="O221" s="21">
        <f>O201-Baseline!O201</f>
        <v>0.29386370221308766</v>
      </c>
      <c r="P221" s="21">
        <f>P201-Baseline!P201</f>
        <v>0.29690908008528183</v>
      </c>
      <c r="Q221" s="21">
        <f>Q201-Baseline!Q201</f>
        <v>0.29940565334527669</v>
      </c>
      <c r="R221" s="21">
        <f>R201-Baseline!R201</f>
        <v>0.30154358733959086</v>
      </c>
      <c r="S221" s="21">
        <f>S201-Baseline!S201</f>
        <v>0.30317582504140717</v>
      </c>
      <c r="T221" s="21">
        <f>T201-Baseline!T201</f>
        <v>0.30450388172665477</v>
      </c>
      <c r="U221" s="21">
        <f>U201-Baseline!U201</f>
        <v>0.3054690418076369</v>
      </c>
      <c r="V221" s="21">
        <f>V201-Baseline!V201</f>
        <v>0.30623640266856711</v>
      </c>
      <c r="W221" s="21">
        <f>W201-Baseline!W201</f>
        <v>0.30681986547987528</v>
      </c>
      <c r="X221" s="21">
        <f>X201-Baseline!X201</f>
        <v>0.3072325607041293</v>
      </c>
      <c r="Y221" s="21">
        <f>Y201-Baseline!Y201</f>
        <v>0.30748688611675767</v>
      </c>
      <c r="Z221" s="21">
        <f>Z201-Baseline!Z201</f>
        <v>0.30759454359407457</v>
      </c>
      <c r="AA221" s="21">
        <f>AA201-Baseline!AA201</f>
        <v>0.30756657402371701</v>
      </c>
      <c r="AB221" s="21">
        <f>AB201-Baseline!AB201</f>
        <v>0.30741339079713015</v>
      </c>
      <c r="AC221" s="21">
        <f>AC201-Baseline!AC201</f>
        <v>2.2719464065510877</v>
      </c>
      <c r="AD221" s="21">
        <f>AD201-Baseline!AD201</f>
        <v>2.2610415636534142</v>
      </c>
      <c r="AE221" s="21">
        <f>AE201-Baseline!AE201</f>
        <v>2.2500807486358738</v>
      </c>
      <c r="AF221" s="21">
        <f>AF201-Baseline!AF201</f>
        <v>2.2389990735801391</v>
      </c>
      <c r="AG221" s="21">
        <f>AG201-Baseline!AG201</f>
        <v>2.2277637771985894</v>
      </c>
      <c r="AH221" s="21">
        <f>AH201-Baseline!AH201</f>
        <v>2.2163833536564681</v>
      </c>
      <c r="AI221" s="21">
        <f>AI201-Baseline!AI201</f>
        <v>2.2049230054713718</v>
      </c>
      <c r="AJ221" s="21">
        <f>AJ201-Baseline!AJ201</f>
        <v>2.2038942340641157</v>
      </c>
      <c r="AK221" s="21">
        <f>AK201-Baseline!AK201</f>
        <v>2.2026961777859455</v>
      </c>
      <c r="AL221" s="21">
        <f>AL201-Baseline!AL201</f>
        <v>2.2013347183185985</v>
      </c>
      <c r="AM221" s="21">
        <f>AM201-Baseline!AM201</f>
        <v>2.1998178955922469</v>
      </c>
      <c r="AN221" s="21">
        <f>AN201-Baseline!AN201</f>
        <v>2.1874170871680363</v>
      </c>
      <c r="AO221" s="21">
        <f>AO201-Baseline!AO201</f>
        <v>2.1733839923152658</v>
      </c>
      <c r="AP221" s="21">
        <f>AP201-Baseline!AP201</f>
        <v>2.1594661984317298</v>
      </c>
      <c r="AQ221" s="21">
        <f>AQ201-Baseline!AQ201</f>
        <v>2.1456646597442628</v>
      </c>
      <c r="AR221" s="21">
        <f>AR201-Baseline!AR201</f>
        <v>2.1319795033010891</v>
      </c>
      <c r="AS221" s="21">
        <f>AS201-Baseline!AS201</f>
        <v>2.11841025330245</v>
      </c>
      <c r="AT221" s="21">
        <f>AT201-Baseline!AT201</f>
        <v>2.1049564975529336</v>
      </c>
      <c r="AU221" s="21">
        <f>AU201-Baseline!AU201</f>
        <v>2.0916181325049408</v>
      </c>
      <c r="AV221" s="21">
        <f>AV201-Baseline!AV201</f>
        <v>2.0783948463281092</v>
      </c>
      <c r="AW221" s="21">
        <f>AW201-Baseline!AW201</f>
        <v>2.06528615432903</v>
      </c>
      <c r="AX221" s="21">
        <f>AX201-Baseline!AX201</f>
        <v>2.0206711708954472</v>
      </c>
      <c r="AY221" s="21">
        <f>AY201-Baseline!AY201</f>
        <v>1.9728878435929289</v>
      </c>
      <c r="AZ221" s="21">
        <f>AZ201-Baseline!AZ201</f>
        <v>1.9260155792981308</v>
      </c>
      <c r="BA221" s="21">
        <f>BA201-Baseline!BA201</f>
        <v>1.880042555687055</v>
      </c>
      <c r="BB221" s="21">
        <f>BB201-Baseline!BB201</f>
        <v>2.5880428499745634</v>
      </c>
    </row>
    <row r="222" spans="1:54" outlineLevel="2">
      <c r="A222" s="479"/>
      <c r="B222" s="150" t="s">
        <v>500</v>
      </c>
      <c r="C222" s="19"/>
      <c r="D222" s="135" t="s">
        <v>390</v>
      </c>
      <c r="E222" s="21">
        <f>E202-Baseline!E202</f>
        <v>-0.25435529638183141</v>
      </c>
      <c r="F222" s="21">
        <f>F202-Baseline!F202</f>
        <v>-0.31244249081632702</v>
      </c>
      <c r="G222" s="21">
        <f>G202-Baseline!G202</f>
        <v>-2.6760609898904164E-2</v>
      </c>
      <c r="H222" s="21">
        <f>H202-Baseline!H202</f>
        <v>0.30367729898624063</v>
      </c>
      <c r="I222" s="21">
        <f>I202-Baseline!I202</f>
        <v>0.20541337641608592</v>
      </c>
      <c r="J222" s="21">
        <f>J202-Baseline!J202</f>
        <v>0.55559238276821432</v>
      </c>
      <c r="K222" s="21">
        <f>K202-Baseline!K202</f>
        <v>0.56156710687859857</v>
      </c>
      <c r="L222" s="21">
        <f>L202-Baseline!L202</f>
        <v>0.56710873450681376</v>
      </c>
      <c r="M222" s="21">
        <f>M202-Baseline!M202</f>
        <v>0.57224266506341692</v>
      </c>
      <c r="N222" s="21">
        <f>N202-Baseline!N202</f>
        <v>0.57699298800332954</v>
      </c>
      <c r="O222" s="21">
        <f>O202-Baseline!O202</f>
        <v>0.58138254545138324</v>
      </c>
      <c r="P222" s="21">
        <f>P202-Baseline!P202</f>
        <v>0.58543299240840696</v>
      </c>
      <c r="Q222" s="21">
        <f>Q202-Baseline!Q202</f>
        <v>0.58870708756886003</v>
      </c>
      <c r="R222" s="21">
        <f>R202-Baseline!R202</f>
        <v>0.59153349634651775</v>
      </c>
      <c r="S222" s="21">
        <f>S202-Baseline!S202</f>
        <v>0.59356684222378675</v>
      </c>
      <c r="T222" s="21">
        <f>T202-Baseline!T202</f>
        <v>0.59522246209980523</v>
      </c>
      <c r="U222" s="21">
        <f>U202-Baseline!U202</f>
        <v>0.59636584542173843</v>
      </c>
      <c r="V222" s="21">
        <f>V202-Baseline!V202</f>
        <v>0.59731153864910524</v>
      </c>
      <c r="W222" s="21">
        <f>W202-Baseline!W202</f>
        <v>0.59807344322662814</v>
      </c>
      <c r="X222" s="21">
        <f>X202-Baseline!X202</f>
        <v>0.59866468959509334</v>
      </c>
      <c r="Y222" s="21">
        <f>Y202-Baseline!Y202</f>
        <v>0.59909767564071892</v>
      </c>
      <c r="Z222" s="21">
        <f>Z202-Baseline!Z202</f>
        <v>0.59938410319271007</v>
      </c>
      <c r="AA222" s="21">
        <f>AA202-Baseline!AA202</f>
        <v>0.59953501340983451</v>
      </c>
      <c r="AB222" s="21">
        <f>AB202-Baseline!AB202</f>
        <v>0.59956081953028217</v>
      </c>
      <c r="AC222" s="21">
        <f>AC202-Baseline!AC202</f>
        <v>5.1933318639003687</v>
      </c>
      <c r="AD222" s="21">
        <f>AD202-Baseline!AD202</f>
        <v>5.1821000423533263</v>
      </c>
      <c r="AE222" s="21">
        <f>AE202-Baseline!AE202</f>
        <v>5.1703872053699911</v>
      </c>
      <c r="AF222" s="21">
        <f>AF202-Baseline!AF202</f>
        <v>5.1580031036621818</v>
      </c>
      <c r="AG222" s="21">
        <f>AG202-Baseline!AG202</f>
        <v>5.1448538042686778</v>
      </c>
      <c r="AH222" s="21">
        <f>AH202-Baseline!AH202</f>
        <v>5.1309690784322868</v>
      </c>
      <c r="AI222" s="21">
        <f>AI202-Baseline!AI202</f>
        <v>5.1165501846318335</v>
      </c>
      <c r="AJ222" s="21">
        <f>AJ202-Baseline!AJ202</f>
        <v>5.1261825154530243</v>
      </c>
      <c r="AK222" s="21">
        <f>AK202-Baseline!AK202</f>
        <v>5.1351770495459732</v>
      </c>
      <c r="AL222" s="21">
        <f>AL202-Baseline!AL202</f>
        <v>5.1435525914871221</v>
      </c>
      <c r="AM222" s="21">
        <f>AM202-Baseline!AM202</f>
        <v>5.1513344087691024</v>
      </c>
      <c r="AN222" s="21">
        <f>AN202-Baseline!AN202</f>
        <v>5.1330468006776186</v>
      </c>
      <c r="AO222" s="21">
        <f>AO202-Baseline!AO202</f>
        <v>5.110549359056435</v>
      </c>
      <c r="AP222" s="21">
        <f>AP202-Baseline!AP202</f>
        <v>5.0879941984236297</v>
      </c>
      <c r="AQ222" s="21">
        <f>AQ202-Baseline!AQ202</f>
        <v>5.0653940558407271</v>
      </c>
      <c r="AR222" s="21">
        <f>AR202-Baseline!AR202</f>
        <v>5.0427589148522571</v>
      </c>
      <c r="AS222" s="21">
        <f>AS202-Baseline!AS202</f>
        <v>5.0200966862346803</v>
      </c>
      <c r="AT222" s="21">
        <f>AT202-Baseline!AT202</f>
        <v>4.9974152148871127</v>
      </c>
      <c r="AU222" s="21">
        <f>AU202-Baseline!AU202</f>
        <v>4.9747230222750005</v>
      </c>
      <c r="AV222" s="21">
        <f>AV202-Baseline!AV202</f>
        <v>4.952027762740812</v>
      </c>
      <c r="AW222" s="21">
        <f>AW202-Baseline!AW202</f>
        <v>4.9293363366613363</v>
      </c>
      <c r="AX222" s="21">
        <f>AX202-Baseline!AX202</f>
        <v>4.8303479943683101</v>
      </c>
      <c r="AY222" s="21">
        <f>AY202-Baseline!AY202</f>
        <v>4.7231841267506809</v>
      </c>
      <c r="AZ222" s="21">
        <f>AZ202-Baseline!AZ202</f>
        <v>4.6176970120332896</v>
      </c>
      <c r="BA222" s="21">
        <f>BA202-Baseline!BA202</f>
        <v>4.5138818930847435</v>
      </c>
      <c r="BB222" s="21">
        <f>BB202-Baseline!BB202</f>
        <v>5.1649408517479998</v>
      </c>
    </row>
    <row r="223" spans="1:54" outlineLevel="2">
      <c r="B223" s="19"/>
      <c r="C223" s="19"/>
      <c r="D223" s="19"/>
      <c r="E223" s="15"/>
    </row>
    <row r="224" spans="1:54" outlineLevel="2">
      <c r="A224" s="477" t="s">
        <v>501</v>
      </c>
      <c r="B224" s="150" t="s">
        <v>498</v>
      </c>
      <c r="C224" s="19"/>
      <c r="D224" s="135" t="s">
        <v>390</v>
      </c>
      <c r="E224" s="21">
        <f>E204-Baseline!E204</f>
        <v>-0.25435529638183141</v>
      </c>
      <c r="F224" s="21">
        <f>F204-Baseline!F204</f>
        <v>-0.60418974485292765</v>
      </c>
      <c r="G224" s="21">
        <f>G204-Baseline!G204</f>
        <v>-0.68656787504249905</v>
      </c>
      <c r="H224" s="21">
        <f>H204-Baseline!H204</f>
        <v>-0.47833744067939676</v>
      </c>
      <c r="I224" s="21">
        <f>I204-Baseline!I204</f>
        <v>-0.38148626698716726</v>
      </c>
      <c r="J224" s="21">
        <f>J204-Baseline!J204</f>
        <v>3.3397745358186626E-2</v>
      </c>
      <c r="K224" s="21">
        <f>K204-Baseline!K204</f>
        <v>0.45314033273028542</v>
      </c>
      <c r="L224" s="21">
        <f>L204-Baseline!L204</f>
        <v>0.878174068912287</v>
      </c>
      <c r="M224" s="21">
        <f>M204-Baseline!M204</f>
        <v>1.3080281039844834</v>
      </c>
      <c r="N224" s="21">
        <f>N204-Baseline!N204</f>
        <v>1.7413683250800318</v>
      </c>
      <c r="O224" s="21">
        <f>O204-Baseline!O204</f>
        <v>2.1786718307791659</v>
      </c>
      <c r="P224" s="21">
        <f>P204-Baseline!P204</f>
        <v>2.6195397587059688</v>
      </c>
      <c r="Q224" s="21">
        <f>Q204-Baseline!Q204</f>
        <v>3.0632443279260997</v>
      </c>
      <c r="R224" s="21">
        <f>R204-Baseline!R204</f>
        <v>3.510165067695084</v>
      </c>
      <c r="S224" s="21">
        <f>S204-Baseline!S204</f>
        <v>3.9587980226536104</v>
      </c>
      <c r="T224" s="21">
        <f>T204-Baseline!T204</f>
        <v>4.4087418763278663</v>
      </c>
      <c r="U224" s="21">
        <f>U204-Baseline!U204</f>
        <v>4.8595004765979866</v>
      </c>
      <c r="V224" s="21">
        <f>V204-Baseline!V204</f>
        <v>5.3116198882821095</v>
      </c>
      <c r="W224" s="21">
        <f>W204-Baseline!W204</f>
        <v>5.764049136814748</v>
      </c>
      <c r="X224" s="21">
        <f>X204-Baseline!X204</f>
        <v>6.2173421483529978</v>
      </c>
      <c r="Y224" s="21">
        <f>Y204-Baseline!Y204</f>
        <v>6.670499625423588</v>
      </c>
      <c r="Z224" s="21">
        <f>Z204-Baseline!Z204</f>
        <v>7.1240809133125822</v>
      </c>
      <c r="AA224" s="21">
        <f>AA204-Baseline!AA204</f>
        <v>7.5778802727402308</v>
      </c>
      <c r="AB224" s="21">
        <f>AB204-Baseline!AB204</f>
        <v>8.0317042822294979</v>
      </c>
      <c r="AC224" s="21">
        <f>AC204-Baseline!AC204</f>
        <v>11.768155759294928</v>
      </c>
      <c r="AD224" s="21">
        <f>AD204-Baseline!AD204</f>
        <v>15.494001629896218</v>
      </c>
      <c r="AE224" s="21">
        <f>AE204-Baseline!AE204</f>
        <v>19.209498237945809</v>
      </c>
      <c r="AF224" s="21">
        <f>AF204-Baseline!AF204</f>
        <v>22.913979101430755</v>
      </c>
      <c r="AG224" s="21">
        <f>AG204-Baseline!AG204</f>
        <v>26.6068827582626</v>
      </c>
      <c r="AH224" s="21">
        <f>AH204-Baseline!AH204</f>
        <v>30.287769905330947</v>
      </c>
      <c r="AI224" s="21">
        <f>AI204-Baseline!AI204</f>
        <v>33.956360685059281</v>
      </c>
      <c r="AJ224" s="21">
        <f>AJ204-Baseline!AJ204</f>
        <v>37.629928486055519</v>
      </c>
      <c r="AK224" s="21">
        <f>AK204-Baseline!AK204</f>
        <v>41.308023047428605</v>
      </c>
      <c r="AL224" s="21">
        <f>AL204-Baseline!AL204</f>
        <v>44.990243159675401</v>
      </c>
      <c r="AM224" s="21">
        <f>AM204-Baseline!AM204</f>
        <v>48.67621014626252</v>
      </c>
      <c r="AN224" s="21">
        <f>AN204-Baseline!AN204</f>
        <v>52.347382085385334</v>
      </c>
      <c r="AO224" s="21">
        <f>AO204-Baseline!AO204</f>
        <v>56.000808606747796</v>
      </c>
      <c r="AP224" s="21">
        <f>AP204-Baseline!AP204</f>
        <v>59.636499487122137</v>
      </c>
      <c r="AQ224" s="21">
        <f>AQ204-Baseline!AQ204</f>
        <v>63.254475480444171</v>
      </c>
      <c r="AR224" s="21">
        <f>AR204-Baseline!AR204</f>
        <v>66.854761786029712</v>
      </c>
      <c r="AS224" s="21">
        <f>AS204-Baseline!AS204</f>
        <v>70.437386808105202</v>
      </c>
      <c r="AT224" s="21">
        <f>AT204-Baseline!AT204</f>
        <v>74.002383244045404</v>
      </c>
      <c r="AU224" s="21">
        <f>AU204-Baseline!AU204</f>
        <v>77.549788926188285</v>
      </c>
      <c r="AV224" s="21">
        <f>AV204-Baseline!AV204</f>
        <v>81.079645879156715</v>
      </c>
      <c r="AW224" s="21">
        <f>AW204-Baseline!AW204</f>
        <v>84.591999537898346</v>
      </c>
      <c r="AX224" s="21">
        <f>AX204-Baseline!AX204</f>
        <v>88.032693420843771</v>
      </c>
      <c r="AY224" s="21">
        <f>AY204-Baseline!AY204</f>
        <v>91.396002128160035</v>
      </c>
      <c r="AZ224" s="21">
        <f>AZ204-Baseline!AZ204</f>
        <v>94.683197664039653</v>
      </c>
      <c r="BA224" s="21">
        <f>BA204-Baseline!BA204</f>
        <v>97.895544925294416</v>
      </c>
      <c r="BB224" s="21">
        <f>BB204-Baseline!BB204</f>
        <v>101.78744876040446</v>
      </c>
    </row>
    <row r="225" spans="1:54" outlineLevel="2">
      <c r="A225" s="478"/>
      <c r="B225" s="150" t="s">
        <v>499</v>
      </c>
      <c r="C225" s="19"/>
      <c r="D225" s="135" t="s">
        <v>390</v>
      </c>
      <c r="E225" s="21">
        <f>E205-Baseline!E205</f>
        <v>-0.25435529638183141</v>
      </c>
      <c r="F225" s="21">
        <f>F205-Baseline!F205</f>
        <v>-0.6417229459156637</v>
      </c>
      <c r="G225" s="21">
        <f>G205-Baseline!G205</f>
        <v>-0.77965581376347615</v>
      </c>
      <c r="H225" s="21">
        <f>H205-Baseline!H205</f>
        <v>-0.66622701231410275</v>
      </c>
      <c r="I225" s="21">
        <f>I205-Baseline!I205</f>
        <v>-0.6779610459552643</v>
      </c>
      <c r="J225" s="21">
        <f>J205-Baseline!J205</f>
        <v>-0.40464613566642527</v>
      </c>
      <c r="K225" s="21">
        <f>K205-Baseline!K205</f>
        <v>-0.12643453224480083</v>
      </c>
      <c r="L225" s="21">
        <f>L205-Baseline!L205</f>
        <v>0.15625583783116781</v>
      </c>
      <c r="M225" s="21">
        <f>M205-Baseline!M205</f>
        <v>0.44303215311458644</v>
      </c>
      <c r="N225" s="21">
        <f>N205-Baseline!N205</f>
        <v>0.73352539278791085</v>
      </c>
      <c r="O225" s="21">
        <f>O205-Baseline!O205</f>
        <v>1.0273890950009985</v>
      </c>
      <c r="P225" s="21">
        <f>P205-Baseline!P205</f>
        <v>1.3242981750862839</v>
      </c>
      <c r="Q225" s="21">
        <f>Q205-Baseline!Q205</f>
        <v>1.6237038284315588</v>
      </c>
      <c r="R225" s="21">
        <f>R205-Baseline!R205</f>
        <v>1.9252474157711674</v>
      </c>
      <c r="S225" s="21">
        <f>S205-Baseline!S205</f>
        <v>2.2284232408125604</v>
      </c>
      <c r="T225" s="21">
        <f>T205-Baseline!T205</f>
        <v>2.5329271225392063</v>
      </c>
      <c r="U225" s="21">
        <f>U205-Baseline!U205</f>
        <v>2.8383961643468467</v>
      </c>
      <c r="V225" s="21">
        <f>V205-Baseline!V205</f>
        <v>3.1446325670154067</v>
      </c>
      <c r="W225" s="21">
        <f>W205-Baseline!W205</f>
        <v>3.4514524324952731</v>
      </c>
      <c r="X225" s="21">
        <f>X205-Baseline!X205</f>
        <v>3.7586849931993811</v>
      </c>
      <c r="Y225" s="21">
        <f>Y205-Baseline!Y205</f>
        <v>4.0661718793161299</v>
      </c>
      <c r="Z225" s="21">
        <f>Z205-Baseline!Z205</f>
        <v>4.3737664229102222</v>
      </c>
      <c r="AA225" s="21">
        <f>AA205-Baseline!AA205</f>
        <v>4.6813329969339463</v>
      </c>
      <c r="AB225" s="21">
        <f>AB205-Baseline!AB205</f>
        <v>4.9887463877310552</v>
      </c>
      <c r="AC225" s="21">
        <f>AC205-Baseline!AC205</f>
        <v>7.2606927942821358</v>
      </c>
      <c r="AD225" s="21">
        <f>AD205-Baseline!AD205</f>
        <v>9.5217343579355429</v>
      </c>
      <c r="AE225" s="21">
        <f>AE205-Baseline!AE205</f>
        <v>11.77181510657141</v>
      </c>
      <c r="AF225" s="21">
        <f>AF205-Baseline!AF205</f>
        <v>14.010814180151556</v>
      </c>
      <c r="AG225" s="21">
        <f>AG205-Baseline!AG205</f>
        <v>16.238577957350174</v>
      </c>
      <c r="AH225" s="21">
        <f>AH205-Baseline!AH205</f>
        <v>18.454961311006628</v>
      </c>
      <c r="AI225" s="21">
        <f>AI205-Baseline!AI205</f>
        <v>20.659884316477928</v>
      </c>
      <c r="AJ225" s="21">
        <f>AJ205-Baseline!AJ205</f>
        <v>22.863778550541952</v>
      </c>
      <c r="AK225" s="21">
        <f>AK205-Baseline!AK205</f>
        <v>25.066474728327876</v>
      </c>
      <c r="AL225" s="21">
        <f>AL205-Baseline!AL205</f>
        <v>27.267809446646424</v>
      </c>
      <c r="AM225" s="21">
        <f>AM205-Baseline!AM205</f>
        <v>29.467627342238643</v>
      </c>
      <c r="AN225" s="21">
        <f>AN205-Baseline!AN205</f>
        <v>31.655044429406644</v>
      </c>
      <c r="AO225" s="21">
        <f>AO205-Baseline!AO205</f>
        <v>33.828428421721924</v>
      </c>
      <c r="AP225" s="21">
        <f>AP205-Baseline!AP205</f>
        <v>35.987894620153611</v>
      </c>
      <c r="AQ225" s="21">
        <f>AQ205-Baseline!AQ205</f>
        <v>38.133559279897781</v>
      </c>
      <c r="AR225" s="21">
        <f>AR205-Baseline!AR205</f>
        <v>40.265538783198849</v>
      </c>
      <c r="AS225" s="21">
        <f>AS205-Baseline!AS205</f>
        <v>42.383949036501463</v>
      </c>
      <c r="AT225" s="21">
        <f>AT205-Baseline!AT205</f>
        <v>44.488905534054311</v>
      </c>
      <c r="AU225" s="21">
        <f>AU205-Baseline!AU205</f>
        <v>46.580523666559202</v>
      </c>
      <c r="AV225" s="21">
        <f>AV205-Baseline!AV205</f>
        <v>48.65891851288734</v>
      </c>
      <c r="AW225" s="21">
        <f>AW205-Baseline!AW205</f>
        <v>50.724204667216327</v>
      </c>
      <c r="AX225" s="21">
        <f>AX205-Baseline!AX205</f>
        <v>52.744875838111739</v>
      </c>
      <c r="AY225" s="21">
        <f>AY205-Baseline!AY205</f>
        <v>54.717763681704582</v>
      </c>
      <c r="AZ225" s="21">
        <f>AZ205-Baseline!AZ205</f>
        <v>56.643779261002692</v>
      </c>
      <c r="BA225" s="21">
        <f>BA205-Baseline!BA205</f>
        <v>58.52382181668986</v>
      </c>
      <c r="BB225" s="21">
        <f>BB205-Baseline!BB205</f>
        <v>61.11186466666436</v>
      </c>
    </row>
    <row r="226" spans="1:54" outlineLevel="2">
      <c r="A226" s="479"/>
      <c r="B226" s="150" t="s">
        <v>500</v>
      </c>
      <c r="C226" s="19"/>
      <c r="D226" s="135" t="s">
        <v>390</v>
      </c>
      <c r="E226" s="21">
        <f>E206-Baseline!E206</f>
        <v>-0.25435529638183141</v>
      </c>
      <c r="F226" s="21">
        <f>F206-Baseline!F206</f>
        <v>-0.56679778719816198</v>
      </c>
      <c r="G226" s="21">
        <f>G206-Baseline!G206</f>
        <v>-0.5935583970970626</v>
      </c>
      <c r="H226" s="21">
        <f>H206-Baseline!H206</f>
        <v>-0.28988109811082552</v>
      </c>
      <c r="I226" s="21">
        <f>I206-Baseline!I206</f>
        <v>-8.4467721694736042E-2</v>
      </c>
      <c r="J226" s="21">
        <f>J206-Baseline!J206</f>
        <v>0.47112466107347473</v>
      </c>
      <c r="K226" s="21">
        <f>K206-Baseline!K206</f>
        <v>1.0326917679520591</v>
      </c>
      <c r="L226" s="21">
        <f>L206-Baseline!L206</f>
        <v>1.5998005024588622</v>
      </c>
      <c r="M226" s="21">
        <f>M206-Baseline!M206</f>
        <v>2.1720431675222756</v>
      </c>
      <c r="N226" s="21">
        <f>N206-Baseline!N206</f>
        <v>2.7490361555256015</v>
      </c>
      <c r="O226" s="21">
        <f>O206-Baseline!O206</f>
        <v>3.3304187009769635</v>
      </c>
      <c r="P226" s="21">
        <f>P206-Baseline!P206</f>
        <v>3.9158516933853491</v>
      </c>
      <c r="Q226" s="21">
        <f>Q206-Baseline!Q206</f>
        <v>4.5045587809541985</v>
      </c>
      <c r="R226" s="21">
        <f>R206-Baseline!R206</f>
        <v>5.0960922773007269</v>
      </c>
      <c r="S226" s="21">
        <f>S206-Baseline!S206</f>
        <v>5.6896591195245492</v>
      </c>
      <c r="T226" s="21">
        <f>T206-Baseline!T206</f>
        <v>6.2848815816243473</v>
      </c>
      <c r="U226" s="21">
        <f>U206-Baseline!U206</f>
        <v>6.8812474270460484</v>
      </c>
      <c r="V226" s="21">
        <f>V206-Baseline!V206</f>
        <v>7.4785589656951856</v>
      </c>
      <c r="W226" s="21">
        <f>W206-Baseline!W206</f>
        <v>8.0766324089218529</v>
      </c>
      <c r="X226" s="21">
        <f>X206-Baseline!X206</f>
        <v>8.6752970985169782</v>
      </c>
      <c r="Y226" s="21">
        <f>Y206-Baseline!Y206</f>
        <v>9.2743947741577131</v>
      </c>
      <c r="Z226" s="21">
        <f>Z206-Baseline!Z206</f>
        <v>9.8737788773503894</v>
      </c>
      <c r="AA226" s="21">
        <f>AA206-Baseline!AA206</f>
        <v>10.47331389076021</v>
      </c>
      <c r="AB226" s="21">
        <f>AB206-Baseline!AB206</f>
        <v>11.072874710290478</v>
      </c>
      <c r="AC226" s="21">
        <f>AC206-Baseline!AC206</f>
        <v>16.266206574190846</v>
      </c>
      <c r="AD226" s="21">
        <f>AD206-Baseline!AD206</f>
        <v>21.448306616544187</v>
      </c>
      <c r="AE226" s="21">
        <f>AE206-Baseline!AE206</f>
        <v>26.618693821914121</v>
      </c>
      <c r="AF226" s="21">
        <f>AF206-Baseline!AF206</f>
        <v>31.776696925576402</v>
      </c>
      <c r="AG226" s="21">
        <f>AG206-Baseline!AG206</f>
        <v>36.92155072984508</v>
      </c>
      <c r="AH226" s="21">
        <f>AH206-Baseline!AH206</f>
        <v>42.052519808277339</v>
      </c>
      <c r="AI226" s="21">
        <f>AI206-Baseline!AI206</f>
        <v>47.169069992909272</v>
      </c>
      <c r="AJ226" s="21">
        <f>AJ206-Baseline!AJ206</f>
        <v>52.29525250836241</v>
      </c>
      <c r="AK226" s="21">
        <f>AK206-Baseline!AK206</f>
        <v>57.430429557908383</v>
      </c>
      <c r="AL226" s="21">
        <f>AL206-Baseline!AL206</f>
        <v>62.573982149395533</v>
      </c>
      <c r="AM226" s="21">
        <f>AM206-Baseline!AM206</f>
        <v>67.72531655816465</v>
      </c>
      <c r="AN226" s="21">
        <f>AN206-Baseline!AN206</f>
        <v>72.858363358842098</v>
      </c>
      <c r="AO226" s="21">
        <f>AO206-Baseline!AO206</f>
        <v>77.968912717898547</v>
      </c>
      <c r="AP226" s="21">
        <f>AP206-Baseline!AP206</f>
        <v>83.056906916322305</v>
      </c>
      <c r="AQ226" s="21">
        <f>AQ206-Baseline!AQ206</f>
        <v>88.12230097216343</v>
      </c>
      <c r="AR226" s="21">
        <f>AR206-Baseline!AR206</f>
        <v>93.165059887015559</v>
      </c>
      <c r="AS226" s="21">
        <f>AS206-Baseline!AS206</f>
        <v>98.185156573250424</v>
      </c>
      <c r="AT226" s="21">
        <f>AT206-Baseline!AT206</f>
        <v>103.18257178813747</v>
      </c>
      <c r="AU226" s="21">
        <f>AU206-Baseline!AU206</f>
        <v>108.15729481041262</v>
      </c>
      <c r="AV226" s="21">
        <f>AV206-Baseline!AV206</f>
        <v>113.10932257315335</v>
      </c>
      <c r="AW226" s="21">
        <f>AW206-Baseline!AW206</f>
        <v>118.03865890981479</v>
      </c>
      <c r="AX226" s="21">
        <f>AX206-Baseline!AX206</f>
        <v>122.86900690418315</v>
      </c>
      <c r="AY226" s="21">
        <f>AY206-Baseline!AY206</f>
        <v>127.59219103093392</v>
      </c>
      <c r="AZ226" s="21">
        <f>AZ206-Baseline!AZ206</f>
        <v>132.20988804296712</v>
      </c>
      <c r="BA226" s="21">
        <f>BA206-Baseline!BA206</f>
        <v>136.72376993605212</v>
      </c>
      <c r="BB226" s="21">
        <f>BB206-Baseline!BB206</f>
        <v>141.88871078780039</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505</v>
      </c>
      <c r="C229" s="57"/>
      <c r="D229" s="56" t="s">
        <v>390</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mergeCells count="45">
    <mergeCell ref="AS51:AW51"/>
    <mergeCell ref="AX51:BB51"/>
    <mergeCell ref="E51:I51"/>
    <mergeCell ref="J51:N51"/>
    <mergeCell ref="O51:S51"/>
    <mergeCell ref="T51:X51"/>
    <mergeCell ref="Y51:AC51"/>
    <mergeCell ref="AD51:AH51"/>
    <mergeCell ref="AI51:AM51"/>
    <mergeCell ref="AN51:AR51"/>
    <mergeCell ref="I2:U2"/>
    <mergeCell ref="I3:N4"/>
    <mergeCell ref="P3:U4"/>
    <mergeCell ref="I5:N18"/>
    <mergeCell ref="P5:U18"/>
    <mergeCell ref="A19:B19"/>
    <mergeCell ref="I20:N20"/>
    <mergeCell ref="P20:U20"/>
    <mergeCell ref="I21:N45"/>
    <mergeCell ref="P21:U45"/>
    <mergeCell ref="B23:G23"/>
    <mergeCell ref="D30:G30"/>
    <mergeCell ref="A31:A40"/>
    <mergeCell ref="D34:G34"/>
    <mergeCell ref="D35:G35"/>
    <mergeCell ref="D36:G36"/>
    <mergeCell ref="D37:G37"/>
    <mergeCell ref="D38:G38"/>
    <mergeCell ref="D31:G33"/>
    <mergeCell ref="D39:G39"/>
    <mergeCell ref="D40:G40"/>
    <mergeCell ref="A54:A64"/>
    <mergeCell ref="A66:A71"/>
    <mergeCell ref="A75:A77"/>
    <mergeCell ref="A220:A222"/>
    <mergeCell ref="A224:A226"/>
    <mergeCell ref="A190:A198"/>
    <mergeCell ref="A200:A202"/>
    <mergeCell ref="A143:A154"/>
    <mergeCell ref="A158:A169"/>
    <mergeCell ref="A172:A174"/>
    <mergeCell ref="A176:A178"/>
    <mergeCell ref="A186:A187"/>
    <mergeCell ref="A204:A206"/>
    <mergeCell ref="A210:A218"/>
  </mergeCells>
  <dataValidations count="1">
    <dataValidation type="list" allowBlank="1" showInputMessage="1" showErrorMessage="1" sqref="B7" xr:uid="{E792C3FE-49DA-44FF-9F7F-3137119408E3}">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DCB97358-58A9-40ED-896B-8E74C7BAA72D}">
          <x14:formula1>
            <xm:f>'Fixed Data'!$E$55:$E$58</xm:f>
          </x14:formula1>
          <xm:sqref>B158:B169 B143:B154</xm:sqref>
        </x14:dataValidation>
        <x14:dataValidation type="list" allowBlank="1" showInputMessage="1" showErrorMessage="1" xr:uid="{48ABFDE5-159F-44ED-B5E4-98A27830447B}">
          <x14:formula1>
            <xm:f>'Fixed Data'!$C$64:$C$65</xm:f>
          </x14:formula1>
          <xm:sqref>B66:B70</xm:sqref>
        </x14:dataValidation>
        <x14:dataValidation type="list" allowBlank="1" showInputMessage="1" showErrorMessage="1" xr:uid="{BA00CBD4-0936-412B-B5EB-89A31E109FB5}">
          <x14:formula1>
            <xm:f>'Fixed Data'!$C$55:$C$61</xm:f>
          </x14:formula1>
          <xm:sqref>C57:C63</xm:sqref>
        </x14:dataValidation>
        <x14:dataValidation type="list" allowBlank="1" showInputMessage="1" showErrorMessage="1" xr:uid="{0096F467-43C8-43D6-AAB6-58DEABB2423A}">
          <x14:formula1>
            <xm:f>'Fixed Data'!$A$55:$A$78</xm:f>
          </x14:formula1>
          <xm:sqref>B54:B63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2CC2-B0B3-4751-8F88-B3363278DCC8}">
  <sheetPr>
    <tabColor theme="9" tint="0.59999389629810485"/>
  </sheetPr>
  <dimension ref="A1:S34"/>
  <sheetViews>
    <sheetView workbookViewId="0">
      <selection activeCell="A34" sqref="A34"/>
    </sheetView>
  </sheetViews>
  <sheetFormatPr defaultRowHeight="13.5"/>
  <cols>
    <col min="1" max="1" width="22" customWidth="1"/>
  </cols>
  <sheetData>
    <row r="1" spans="1:19">
      <c r="A1" s="4" t="s">
        <v>506</v>
      </c>
    </row>
    <row r="2" spans="1:19">
      <c r="A2" s="470" t="s">
        <v>507</v>
      </c>
      <c r="B2" s="470"/>
      <c r="C2" s="470"/>
      <c r="D2" s="470"/>
      <c r="E2" s="470"/>
      <c r="F2" s="470"/>
      <c r="G2" s="470"/>
      <c r="H2" s="470"/>
      <c r="I2" s="470"/>
      <c r="J2" s="470"/>
      <c r="K2" s="470"/>
      <c r="L2" s="470"/>
      <c r="M2" s="470"/>
      <c r="N2" s="470"/>
      <c r="O2" s="470"/>
      <c r="P2" s="470"/>
      <c r="Q2" s="470"/>
      <c r="R2" s="470"/>
      <c r="S2" s="470"/>
    </row>
    <row r="3" spans="1:19">
      <c r="A3" s="470"/>
      <c r="B3" s="470"/>
      <c r="C3" s="470"/>
      <c r="D3" s="470"/>
      <c r="E3" s="470"/>
      <c r="F3" s="470"/>
      <c r="G3" s="470"/>
      <c r="H3" s="470"/>
      <c r="I3" s="470"/>
      <c r="J3" s="470"/>
      <c r="K3" s="470"/>
      <c r="L3" s="470"/>
      <c r="M3" s="470"/>
      <c r="N3" s="470"/>
      <c r="O3" s="470"/>
      <c r="P3" s="470"/>
      <c r="Q3" s="470"/>
      <c r="R3" s="470"/>
      <c r="S3" s="470"/>
    </row>
    <row r="4" spans="1:19">
      <c r="A4" s="470"/>
      <c r="B4" s="470"/>
      <c r="C4" s="470"/>
      <c r="D4" s="470"/>
      <c r="E4" s="470"/>
      <c r="F4" s="470"/>
      <c r="G4" s="470"/>
      <c r="H4" s="470"/>
      <c r="I4" s="470"/>
      <c r="J4" s="470"/>
      <c r="K4" s="470"/>
      <c r="L4" s="470"/>
      <c r="M4" s="470"/>
      <c r="N4" s="470"/>
      <c r="O4" s="470"/>
      <c r="P4" s="470"/>
      <c r="Q4" s="470"/>
      <c r="R4" s="470"/>
      <c r="S4" s="470"/>
    </row>
    <row r="6" spans="1:19">
      <c r="A6" s="4" t="s">
        <v>508</v>
      </c>
    </row>
    <row r="19" spans="1:19">
      <c r="A19" s="4" t="s">
        <v>509</v>
      </c>
    </row>
    <row r="20" spans="1:19">
      <c r="A20" s="470" t="s">
        <v>510</v>
      </c>
      <c r="B20" s="470"/>
      <c r="C20" s="470"/>
      <c r="D20" s="470"/>
      <c r="E20" s="470"/>
      <c r="F20" s="470"/>
      <c r="G20" s="470"/>
      <c r="H20" s="470"/>
      <c r="I20" s="470"/>
      <c r="J20" s="470"/>
      <c r="K20" s="470"/>
      <c r="L20" s="470"/>
      <c r="M20" s="470"/>
      <c r="N20" s="470"/>
      <c r="O20" s="470"/>
      <c r="P20" s="470"/>
      <c r="Q20" s="470"/>
      <c r="R20" s="470"/>
      <c r="S20" s="470"/>
    </row>
    <row r="21" spans="1:19" ht="25.5" customHeight="1">
      <c r="A21" s="470"/>
      <c r="B21" s="470"/>
      <c r="C21" s="470"/>
      <c r="D21" s="470"/>
      <c r="E21" s="470"/>
      <c r="F21" s="470"/>
      <c r="G21" s="470"/>
      <c r="H21" s="470"/>
      <c r="I21" s="470"/>
      <c r="J21" s="470"/>
      <c r="K21" s="470"/>
      <c r="L21" s="470"/>
      <c r="M21" s="470"/>
      <c r="N21" s="470"/>
      <c r="O21" s="470"/>
      <c r="P21" s="470"/>
      <c r="Q21" s="470"/>
      <c r="R21" s="470"/>
      <c r="S21" s="470"/>
    </row>
    <row r="23" spans="1:19">
      <c r="A23" s="158" t="s">
        <v>352</v>
      </c>
      <c r="B23" s="471" t="s">
        <v>511</v>
      </c>
      <c r="C23" s="471"/>
      <c r="D23" s="471"/>
      <c r="E23" s="471"/>
      <c r="F23" s="471"/>
      <c r="G23" s="471"/>
      <c r="H23" s="471"/>
      <c r="I23" s="471"/>
      <c r="J23" s="471"/>
      <c r="K23" s="471"/>
      <c r="L23" s="471"/>
      <c r="M23" s="471"/>
      <c r="N23" s="471"/>
      <c r="O23" s="471"/>
      <c r="P23" s="471"/>
      <c r="Q23" s="471"/>
      <c r="R23" s="471"/>
      <c r="S23" s="471"/>
    </row>
    <row r="24" spans="1:19">
      <c r="A24" s="158" t="s">
        <v>493</v>
      </c>
      <c r="B24" s="471" t="s">
        <v>512</v>
      </c>
      <c r="C24" s="471"/>
      <c r="D24" s="471"/>
      <c r="E24" s="471"/>
      <c r="F24" s="471"/>
      <c r="G24" s="471"/>
      <c r="H24" s="471"/>
      <c r="I24" s="471"/>
      <c r="J24" s="471"/>
      <c r="K24" s="471"/>
      <c r="L24" s="471"/>
      <c r="M24" s="471"/>
      <c r="N24" s="471"/>
      <c r="O24" s="471"/>
      <c r="P24" s="471"/>
      <c r="Q24" s="471"/>
      <c r="R24" s="471"/>
      <c r="S24" s="471"/>
    </row>
    <row r="25" spans="1:19">
      <c r="A25" s="159" t="s">
        <v>396</v>
      </c>
      <c r="B25" s="471" t="s">
        <v>513</v>
      </c>
      <c r="C25" s="471"/>
      <c r="D25" s="471"/>
      <c r="E25" s="471"/>
      <c r="F25" s="471"/>
      <c r="G25" s="471"/>
      <c r="H25" s="471"/>
      <c r="I25" s="471"/>
      <c r="J25" s="471"/>
      <c r="K25" s="471"/>
      <c r="L25" s="471"/>
      <c r="M25" s="471"/>
      <c r="N25" s="471"/>
      <c r="O25" s="471"/>
      <c r="P25" s="471"/>
      <c r="Q25" s="471"/>
      <c r="R25" s="471"/>
      <c r="S25" s="471"/>
    </row>
    <row r="26" spans="1:19">
      <c r="A26" s="159" t="s">
        <v>472</v>
      </c>
      <c r="B26" s="471" t="s">
        <v>513</v>
      </c>
      <c r="C26" s="471"/>
      <c r="D26" s="471"/>
      <c r="E26" s="471"/>
      <c r="F26" s="471"/>
      <c r="G26" s="471"/>
      <c r="H26" s="471"/>
      <c r="I26" s="471"/>
      <c r="J26" s="471"/>
      <c r="K26" s="471"/>
      <c r="L26" s="471"/>
      <c r="M26" s="471"/>
      <c r="N26" s="471"/>
      <c r="O26" s="471"/>
      <c r="P26" s="471"/>
      <c r="Q26" s="471"/>
      <c r="R26" s="471"/>
      <c r="S26" s="471"/>
    </row>
    <row r="27" spans="1:19">
      <c r="A27" s="159" t="s">
        <v>473</v>
      </c>
      <c r="B27" s="471" t="s">
        <v>513</v>
      </c>
      <c r="C27" s="471"/>
      <c r="D27" s="471"/>
      <c r="E27" s="471"/>
      <c r="F27" s="471"/>
      <c r="G27" s="471"/>
      <c r="H27" s="471"/>
      <c r="I27" s="471"/>
      <c r="J27" s="471"/>
      <c r="K27" s="471"/>
      <c r="L27" s="471"/>
      <c r="M27" s="471"/>
      <c r="N27" s="471"/>
      <c r="O27" s="471"/>
      <c r="P27" s="471"/>
      <c r="Q27" s="471"/>
      <c r="R27" s="471"/>
      <c r="S27" s="471"/>
    </row>
    <row r="31" spans="1:19">
      <c r="A31" s="4" t="s">
        <v>514</v>
      </c>
    </row>
    <row r="32" spans="1:19">
      <c r="A32" t="s">
        <v>515</v>
      </c>
    </row>
    <row r="34" spans="1:1">
      <c r="A34" s="4" t="s">
        <v>516</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35" t="s">
        <v>344</v>
      </c>
      <c r="J2" s="436"/>
      <c r="K2" s="436"/>
      <c r="L2" s="436"/>
      <c r="M2" s="436"/>
      <c r="N2" s="436"/>
      <c r="O2" s="436"/>
      <c r="P2" s="436"/>
      <c r="Q2" s="436"/>
      <c r="R2" s="436"/>
      <c r="S2" s="436"/>
      <c r="T2" s="436"/>
      <c r="U2" s="437"/>
    </row>
    <row r="3" spans="1:21" ht="13.5" customHeight="1" outlineLevel="1" thickBot="1">
      <c r="A3" s="3"/>
      <c r="B3" s="7"/>
      <c r="F3" s="24"/>
      <c r="G3" s="10"/>
      <c r="I3" s="438" t="s">
        <v>345</v>
      </c>
      <c r="J3" s="439"/>
      <c r="K3" s="439"/>
      <c r="L3" s="439"/>
      <c r="M3" s="439"/>
      <c r="N3" s="440"/>
      <c r="O3" s="1"/>
      <c r="P3" s="444" t="s">
        <v>346</v>
      </c>
      <c r="Q3" s="445"/>
      <c r="R3" s="445"/>
      <c r="S3" s="445"/>
      <c r="T3" s="445"/>
      <c r="U3" s="446"/>
    </row>
    <row r="4" spans="1:21" ht="56.25" customHeight="1" outlineLevel="1">
      <c r="A4" s="31" t="s">
        <v>157</v>
      </c>
      <c r="B4" s="86"/>
      <c r="E4" s="53" t="s">
        <v>347</v>
      </c>
      <c r="F4" s="91"/>
      <c r="G4" s="28"/>
      <c r="H4" s="10"/>
      <c r="I4" s="441"/>
      <c r="J4" s="442"/>
      <c r="K4" s="442"/>
      <c r="L4" s="442"/>
      <c r="M4" s="442"/>
      <c r="N4" s="443"/>
      <c r="P4" s="447"/>
      <c r="Q4" s="448"/>
      <c r="R4" s="448"/>
      <c r="S4" s="448"/>
      <c r="T4" s="448"/>
      <c r="U4" s="449"/>
    </row>
    <row r="5" spans="1:21" outlineLevel="1">
      <c r="A5" s="13" t="s">
        <v>348</v>
      </c>
      <c r="B5" s="88"/>
      <c r="E5" s="14"/>
      <c r="H5" s="10"/>
      <c r="I5" s="480"/>
      <c r="J5" s="462"/>
      <c r="K5" s="462"/>
      <c r="L5" s="462"/>
      <c r="M5" s="462"/>
      <c r="N5" s="463"/>
      <c r="P5" s="480"/>
      <c r="Q5" s="462"/>
      <c r="R5" s="462"/>
      <c r="S5" s="462"/>
      <c r="T5" s="462"/>
      <c r="U5" s="463"/>
    </row>
    <row r="6" spans="1:21" outlineLevel="1">
      <c r="A6" s="13" t="s">
        <v>351</v>
      </c>
      <c r="B6" s="88"/>
      <c r="E6" s="53" t="s">
        <v>353</v>
      </c>
      <c r="F6" s="90"/>
      <c r="H6" s="10"/>
      <c r="I6" s="464"/>
      <c r="J6" s="465"/>
      <c r="K6" s="465"/>
      <c r="L6" s="465"/>
      <c r="M6" s="465"/>
      <c r="N6" s="466"/>
      <c r="P6" s="464"/>
      <c r="Q6" s="465"/>
      <c r="R6" s="465"/>
      <c r="S6" s="465"/>
      <c r="T6" s="465"/>
      <c r="U6" s="466"/>
    </row>
    <row r="7" spans="1:21" outlineLevel="1">
      <c r="A7" s="13" t="s">
        <v>355</v>
      </c>
      <c r="B7" s="88"/>
      <c r="E7" s="14"/>
      <c r="H7" s="10"/>
      <c r="I7" s="464"/>
      <c r="J7" s="465"/>
      <c r="K7" s="465"/>
      <c r="L7" s="465"/>
      <c r="M7" s="465"/>
      <c r="N7" s="466"/>
      <c r="P7" s="464"/>
      <c r="Q7" s="465"/>
      <c r="R7" s="465"/>
      <c r="S7" s="465"/>
      <c r="T7" s="465"/>
      <c r="U7" s="466"/>
    </row>
    <row r="8" spans="1:21" ht="41" outlineLevel="1" thickBot="1">
      <c r="A8" s="34" t="s">
        <v>356</v>
      </c>
      <c r="B8" s="89"/>
      <c r="E8" s="14"/>
      <c r="H8" s="10"/>
      <c r="I8" s="464"/>
      <c r="J8" s="465"/>
      <c r="K8" s="465"/>
      <c r="L8" s="465"/>
      <c r="M8" s="465"/>
      <c r="N8" s="466"/>
      <c r="P8" s="464"/>
      <c r="Q8" s="465"/>
      <c r="R8" s="465"/>
      <c r="S8" s="465"/>
      <c r="T8" s="465"/>
      <c r="U8" s="466"/>
    </row>
    <row r="9" spans="1:21" outlineLevel="1">
      <c r="E9" s="14"/>
      <c r="H9" s="10"/>
      <c r="I9" s="464"/>
      <c r="J9" s="465"/>
      <c r="K9" s="465"/>
      <c r="L9" s="465"/>
      <c r="M9" s="465"/>
      <c r="N9" s="466"/>
      <c r="P9" s="464"/>
      <c r="Q9" s="465"/>
      <c r="R9" s="465"/>
      <c r="S9" s="465"/>
      <c r="T9" s="465"/>
      <c r="U9" s="466"/>
    </row>
    <row r="10" spans="1:21" ht="14" outlineLevel="1" thickBot="1">
      <c r="A10" s="32" t="s">
        <v>358</v>
      </c>
      <c r="B10" s="35">
        <f>Baseline!B10</f>
        <v>2027</v>
      </c>
      <c r="E10" s="14"/>
      <c r="H10" s="10"/>
      <c r="I10" s="464"/>
      <c r="J10" s="465"/>
      <c r="K10" s="465"/>
      <c r="L10" s="465"/>
      <c r="M10" s="465"/>
      <c r="N10" s="466"/>
      <c r="P10" s="464"/>
      <c r="Q10" s="465"/>
      <c r="R10" s="465"/>
      <c r="S10" s="465"/>
      <c r="T10" s="465"/>
      <c r="U10" s="466"/>
    </row>
    <row r="11" spans="1:21" outlineLevel="1">
      <c r="A11" s="16"/>
      <c r="H11" s="10"/>
      <c r="I11" s="464"/>
      <c r="J11" s="465"/>
      <c r="K11" s="465"/>
      <c r="L11" s="465"/>
      <c r="M11" s="465"/>
      <c r="N11" s="466"/>
      <c r="P11" s="464"/>
      <c r="Q11" s="465"/>
      <c r="R11" s="465"/>
      <c r="S11" s="465"/>
      <c r="T11" s="465"/>
      <c r="U11" s="466"/>
    </row>
    <row r="12" spans="1:21" ht="40.5" outlineLevel="1">
      <c r="A12" s="26" t="s">
        <v>359</v>
      </c>
      <c r="B12" s="26" t="s">
        <v>360</v>
      </c>
      <c r="C12" s="26" t="s">
        <v>361</v>
      </c>
      <c r="D12" s="26" t="s">
        <v>362</v>
      </c>
      <c r="E12" s="26" t="s">
        <v>363</v>
      </c>
      <c r="F12" s="26" t="s">
        <v>364</v>
      </c>
      <c r="G12" s="26" t="s">
        <v>365</v>
      </c>
      <c r="I12" s="464"/>
      <c r="J12" s="465"/>
      <c r="K12" s="465"/>
      <c r="L12" s="465"/>
      <c r="M12" s="465"/>
      <c r="N12" s="466"/>
      <c r="P12" s="464"/>
      <c r="Q12" s="465"/>
      <c r="R12" s="465"/>
      <c r="S12" s="465"/>
      <c r="T12" s="465"/>
      <c r="U12" s="466"/>
    </row>
    <row r="13" spans="1:21" outlineLevel="1">
      <c r="A13" s="58">
        <v>2035</v>
      </c>
      <c r="B13" s="21">
        <f t="shared" ref="B13:B18" si="0">INDEX($E$204:$AW$204,1,MATCH($A13,$E$53:$BB$53,0))</f>
        <v>0</v>
      </c>
      <c r="C13" s="21">
        <f>B13-Baseline!B13</f>
        <v>128.35263649450621</v>
      </c>
      <c r="D13" s="21">
        <f t="shared" ref="D13:D18" si="1">INDEX($E$205:$AW$205,1,MATCH($A13,$E$53:$BB$53,0))</f>
        <v>0</v>
      </c>
      <c r="E13" s="21">
        <f>D13-Baseline!D13</f>
        <v>94.121956333784084</v>
      </c>
      <c r="F13" s="21">
        <f t="shared" ref="F13:F18" si="2">INDEX($E$206:$AW$206,1,MATCH($A13,$E$53:$BB$53,0))</f>
        <v>0</v>
      </c>
      <c r="G13" s="21">
        <f>F13-Baseline!F13</f>
        <v>162.58197059740451</v>
      </c>
      <c r="I13" s="464"/>
      <c r="J13" s="465"/>
      <c r="K13" s="465"/>
      <c r="L13" s="465"/>
      <c r="M13" s="465"/>
      <c r="N13" s="466"/>
      <c r="P13" s="464"/>
      <c r="Q13" s="465"/>
      <c r="R13" s="465"/>
      <c r="S13" s="465"/>
      <c r="T13" s="465"/>
      <c r="U13" s="466"/>
    </row>
    <row r="14" spans="1:21" outlineLevel="1">
      <c r="A14" s="58">
        <v>2040</v>
      </c>
      <c r="B14" s="21">
        <f t="shared" si="0"/>
        <v>0</v>
      </c>
      <c r="C14" s="21">
        <f>B14-Baseline!B14</f>
        <v>195.27106905858506</v>
      </c>
      <c r="D14" s="21">
        <f t="shared" si="1"/>
        <v>0</v>
      </c>
      <c r="E14" s="21">
        <f>D14-Baseline!D14</f>
        <v>142.39777640956902</v>
      </c>
      <c r="F14" s="21">
        <f t="shared" si="2"/>
        <v>0</v>
      </c>
      <c r="G14" s="21">
        <f>F14-Baseline!F14</f>
        <v>248.19499573701046</v>
      </c>
      <c r="I14" s="464"/>
      <c r="J14" s="465"/>
      <c r="K14" s="465"/>
      <c r="L14" s="465"/>
      <c r="M14" s="465"/>
      <c r="N14" s="466"/>
      <c r="P14" s="464"/>
      <c r="Q14" s="465"/>
      <c r="R14" s="465"/>
      <c r="S14" s="465"/>
      <c r="T14" s="465"/>
      <c r="U14" s="466"/>
    </row>
    <row r="15" spans="1:21" outlineLevel="1">
      <c r="A15" s="58">
        <v>2045</v>
      </c>
      <c r="B15" s="21">
        <f t="shared" si="0"/>
        <v>0</v>
      </c>
      <c r="C15" s="21">
        <f>B15-Baseline!B15</f>
        <v>259.47626845751148</v>
      </c>
      <c r="D15" s="21">
        <f t="shared" si="1"/>
        <v>0</v>
      </c>
      <c r="E15" s="21">
        <f>D15-Baseline!D15</f>
        <v>188.16582542392808</v>
      </c>
      <c r="F15" s="21">
        <f t="shared" si="2"/>
        <v>0</v>
      </c>
      <c r="G15" s="21">
        <f>F15-Baseline!F15</f>
        <v>330.8113735852188</v>
      </c>
      <c r="I15" s="464"/>
      <c r="J15" s="465"/>
      <c r="K15" s="465"/>
      <c r="L15" s="465"/>
      <c r="M15" s="465"/>
      <c r="N15" s="466"/>
      <c r="P15" s="464"/>
      <c r="Q15" s="465"/>
      <c r="R15" s="465"/>
      <c r="S15" s="465"/>
      <c r="T15" s="465"/>
      <c r="U15" s="466"/>
    </row>
    <row r="16" spans="1:21" outlineLevel="1">
      <c r="A16" s="58">
        <v>2050</v>
      </c>
      <c r="B16" s="21">
        <f t="shared" si="0"/>
        <v>0</v>
      </c>
      <c r="C16" s="21">
        <f>B16-Baseline!B16</f>
        <v>321.23476027158148</v>
      </c>
      <c r="D16" s="21">
        <f t="shared" si="1"/>
        <v>0</v>
      </c>
      <c r="E16" s="21">
        <f>D16-Baseline!D16</f>
        <v>231.70321564750958</v>
      </c>
      <c r="F16" s="21">
        <f t="shared" si="2"/>
        <v>0</v>
      </c>
      <c r="G16" s="21">
        <f>F16-Baseline!F16</f>
        <v>410.74676054061871</v>
      </c>
      <c r="I16" s="464"/>
      <c r="J16" s="465"/>
      <c r="K16" s="465"/>
      <c r="L16" s="465"/>
      <c r="M16" s="465"/>
      <c r="N16" s="466"/>
      <c r="P16" s="464"/>
      <c r="Q16" s="465"/>
      <c r="R16" s="465"/>
      <c r="S16" s="465"/>
      <c r="T16" s="465"/>
      <c r="U16" s="466"/>
    </row>
    <row r="17" spans="1:21" outlineLevel="1">
      <c r="A17" s="58">
        <v>2060</v>
      </c>
      <c r="B17" s="21">
        <f t="shared" si="0"/>
        <v>0</v>
      </c>
      <c r="C17" s="21">
        <f>B17-Baseline!B17</f>
        <v>1191.1508525936488</v>
      </c>
      <c r="D17" s="21">
        <f t="shared" si="1"/>
        <v>0</v>
      </c>
      <c r="E17" s="21">
        <f>D17-Baseline!D17</f>
        <v>758.89039210562373</v>
      </c>
      <c r="F17" s="21">
        <f t="shared" si="2"/>
        <v>0</v>
      </c>
      <c r="G17" s="21">
        <f>F17-Baseline!F17</f>
        <v>1620.2022397337273</v>
      </c>
      <c r="I17" s="464"/>
      <c r="J17" s="465"/>
      <c r="K17" s="465"/>
      <c r="L17" s="465"/>
      <c r="M17" s="465"/>
      <c r="N17" s="466"/>
      <c r="P17" s="464"/>
      <c r="Q17" s="465"/>
      <c r="R17" s="465"/>
      <c r="S17" s="465"/>
      <c r="T17" s="465"/>
      <c r="U17" s="466"/>
    </row>
    <row r="18" spans="1:21" outlineLevel="1">
      <c r="A18" s="58">
        <v>2070</v>
      </c>
      <c r="B18" s="21">
        <f t="shared" si="0"/>
        <v>0</v>
      </c>
      <c r="C18" s="21">
        <f>B18-Baseline!B18</f>
        <v>2034.2396805473893</v>
      </c>
      <c r="D18" s="21">
        <f t="shared" si="1"/>
        <v>0</v>
      </c>
      <c r="E18" s="21">
        <f>D18-Baseline!D18</f>
        <v>1260.9202278148005</v>
      </c>
      <c r="F18" s="21">
        <f t="shared" si="2"/>
        <v>0</v>
      </c>
      <c r="G18" s="21">
        <f>F18-Baseline!F18</f>
        <v>2798.4907354212419</v>
      </c>
      <c r="I18" s="467"/>
      <c r="J18" s="468"/>
      <c r="K18" s="468"/>
      <c r="L18" s="468"/>
      <c r="M18" s="468"/>
      <c r="N18" s="469"/>
      <c r="P18" s="467"/>
      <c r="Q18" s="468"/>
      <c r="R18" s="468"/>
      <c r="S18" s="468"/>
      <c r="T18" s="468"/>
      <c r="U18" s="469"/>
    </row>
    <row r="19" spans="1:21" ht="14" outlineLevel="1" thickBot="1">
      <c r="A19" s="425"/>
      <c r="B19" s="425"/>
      <c r="I19" s="250"/>
      <c r="J19" s="251"/>
      <c r="K19" s="251"/>
      <c r="L19" s="251"/>
      <c r="M19" s="251"/>
      <c r="N19" s="251"/>
      <c r="P19" s="249"/>
      <c r="Q19" s="249"/>
      <c r="R19" s="249"/>
      <c r="S19" s="249"/>
      <c r="T19" s="249"/>
      <c r="U19" s="232"/>
    </row>
    <row r="20" spans="1:21" ht="26.25" customHeight="1" outlineLevel="1">
      <c r="A20" s="54" t="s">
        <v>366</v>
      </c>
      <c r="B20" s="55">
        <f>Baseline!B20</f>
        <v>0.33700000000000002</v>
      </c>
      <c r="E20" s="154"/>
      <c r="I20" s="459" t="s">
        <v>367</v>
      </c>
      <c r="J20" s="460"/>
      <c r="K20" s="460"/>
      <c r="L20" s="460"/>
      <c r="M20" s="460"/>
      <c r="N20" s="461"/>
      <c r="P20" s="459" t="s">
        <v>368</v>
      </c>
      <c r="Q20" s="460"/>
      <c r="R20" s="460"/>
      <c r="S20" s="460"/>
      <c r="T20" s="460"/>
      <c r="U20" s="461"/>
    </row>
    <row r="21" spans="1:21" ht="12.75" customHeight="1" outlineLevel="1">
      <c r="A21" s="154"/>
      <c r="B21" s="155"/>
      <c r="I21" s="480"/>
      <c r="J21" s="462"/>
      <c r="K21" s="462"/>
      <c r="L21" s="462"/>
      <c r="M21" s="462"/>
      <c r="N21" s="463"/>
      <c r="P21" s="480"/>
      <c r="Q21" s="462"/>
      <c r="R21" s="462"/>
      <c r="S21" s="462"/>
      <c r="T21" s="462"/>
      <c r="U21" s="463"/>
    </row>
    <row r="22" spans="1:21" ht="12.75" customHeight="1" outlineLevel="1">
      <c r="A22" s="154"/>
      <c r="B22" s="155"/>
      <c r="I22" s="464"/>
      <c r="J22" s="465"/>
      <c r="K22" s="465"/>
      <c r="L22" s="465"/>
      <c r="M22" s="465"/>
      <c r="N22" s="466"/>
      <c r="P22" s="464"/>
      <c r="Q22" s="465"/>
      <c r="R22" s="465"/>
      <c r="S22" s="465"/>
      <c r="T22" s="465"/>
      <c r="U22" s="466"/>
    </row>
    <row r="23" spans="1:21" outlineLevel="1">
      <c r="A23" s="154"/>
      <c r="B23" s="407" t="s">
        <v>370</v>
      </c>
      <c r="C23" s="408"/>
      <c r="D23" s="408"/>
      <c r="E23" s="408"/>
      <c r="F23" s="408"/>
      <c r="G23" s="409"/>
      <c r="I23" s="464"/>
      <c r="J23" s="465"/>
      <c r="K23" s="465"/>
      <c r="L23" s="465"/>
      <c r="M23" s="465"/>
      <c r="N23" s="466"/>
      <c r="P23" s="464"/>
      <c r="Q23" s="465"/>
      <c r="R23" s="465"/>
      <c r="S23" s="465"/>
      <c r="T23" s="465"/>
      <c r="U23" s="466"/>
    </row>
    <row r="24" spans="1:21" outlineLevel="1">
      <c r="B24" s="17">
        <v>2027</v>
      </c>
      <c r="C24" s="17">
        <v>2028</v>
      </c>
      <c r="D24" s="17">
        <v>2029</v>
      </c>
      <c r="E24" s="17">
        <v>2030</v>
      </c>
      <c r="F24" s="17">
        <v>2031</v>
      </c>
      <c r="G24" s="17" t="s">
        <v>371</v>
      </c>
      <c r="I24" s="464"/>
      <c r="J24" s="465"/>
      <c r="K24" s="465"/>
      <c r="L24" s="465"/>
      <c r="M24" s="465"/>
      <c r="N24" s="466"/>
      <c r="P24" s="464"/>
      <c r="Q24" s="465"/>
      <c r="R24" s="465"/>
      <c r="S24" s="465"/>
      <c r="T24" s="465"/>
      <c r="U24" s="466"/>
    </row>
    <row r="25" spans="1:21" ht="14" outlineLevel="1" thickBot="1">
      <c r="B25" s="30" t="s">
        <v>372</v>
      </c>
      <c r="C25" s="30" t="s">
        <v>372</v>
      </c>
      <c r="D25" s="30" t="s">
        <v>372</v>
      </c>
      <c r="E25" s="30" t="s">
        <v>372</v>
      </c>
      <c r="F25" s="30" t="s">
        <v>372</v>
      </c>
      <c r="G25" s="30" t="s">
        <v>372</v>
      </c>
      <c r="I25" s="464"/>
      <c r="J25" s="465"/>
      <c r="K25" s="465"/>
      <c r="L25" s="465"/>
      <c r="M25" s="465"/>
      <c r="N25" s="466"/>
      <c r="P25" s="464"/>
      <c r="Q25" s="465"/>
      <c r="R25" s="465"/>
      <c r="S25" s="465"/>
      <c r="T25" s="465"/>
      <c r="U25" s="466"/>
    </row>
    <row r="26" spans="1:21" outlineLevel="1">
      <c r="A26" s="54" t="s">
        <v>373</v>
      </c>
      <c r="B26" s="21">
        <f>E64</f>
        <v>0</v>
      </c>
      <c r="C26" s="21">
        <f>F64</f>
        <v>0</v>
      </c>
      <c r="D26" s="21">
        <f>G64</f>
        <v>0</v>
      </c>
      <c r="E26" s="21">
        <f>H64</f>
        <v>0</v>
      </c>
      <c r="F26" s="21">
        <f>I64</f>
        <v>0</v>
      </c>
      <c r="G26" s="21">
        <f>SUM(J64:BB64)</f>
        <v>0</v>
      </c>
      <c r="I26" s="464"/>
      <c r="J26" s="465"/>
      <c r="K26" s="465"/>
      <c r="L26" s="465"/>
      <c r="M26" s="465"/>
      <c r="N26" s="466"/>
      <c r="P26" s="464"/>
      <c r="Q26" s="465"/>
      <c r="R26" s="465"/>
      <c r="S26" s="465"/>
      <c r="T26" s="465"/>
      <c r="U26" s="466"/>
    </row>
    <row r="27" spans="1:21" outlineLevel="1">
      <c r="A27" s="54" t="s">
        <v>374</v>
      </c>
      <c r="B27" s="21">
        <f>E71+E77</f>
        <v>0</v>
      </c>
      <c r="C27" s="21">
        <f>F71+F77</f>
        <v>0</v>
      </c>
      <c r="D27" s="21">
        <f>G71+G77</f>
        <v>0</v>
      </c>
      <c r="E27" s="21">
        <f>H71+H77</f>
        <v>0</v>
      </c>
      <c r="F27" s="21">
        <f>I71+I77</f>
        <v>0</v>
      </c>
      <c r="G27" s="21">
        <f>SUM(J71:BB71)+SUM(J77:BB77)</f>
        <v>0</v>
      </c>
      <c r="I27" s="464"/>
      <c r="J27" s="465"/>
      <c r="K27" s="465"/>
      <c r="L27" s="465"/>
      <c r="M27" s="465"/>
      <c r="N27" s="466"/>
      <c r="P27" s="464"/>
      <c r="Q27" s="465"/>
      <c r="R27" s="465"/>
      <c r="S27" s="465"/>
      <c r="T27" s="465"/>
      <c r="U27" s="466"/>
    </row>
    <row r="28" spans="1:21" outlineLevel="1">
      <c r="A28" s="154"/>
      <c r="B28" s="248"/>
      <c r="C28" s="248"/>
      <c r="D28" s="248"/>
      <c r="E28" s="248"/>
      <c r="F28" s="248"/>
      <c r="G28" s="248"/>
      <c r="I28" s="464"/>
      <c r="J28" s="465"/>
      <c r="K28" s="465"/>
      <c r="L28" s="465"/>
      <c r="M28" s="465"/>
      <c r="N28" s="466"/>
      <c r="P28" s="464"/>
      <c r="Q28" s="465"/>
      <c r="R28" s="465"/>
      <c r="S28" s="465"/>
      <c r="T28" s="465"/>
      <c r="U28" s="466"/>
    </row>
    <row r="29" spans="1:21" ht="14" outlineLevel="1" thickBot="1">
      <c r="A29" s="154"/>
      <c r="B29" s="248"/>
      <c r="C29" s="248"/>
      <c r="D29" s="248"/>
      <c r="E29" s="248"/>
      <c r="F29" s="248"/>
      <c r="G29" s="248"/>
      <c r="I29" s="464"/>
      <c r="J29" s="465"/>
      <c r="K29" s="465"/>
      <c r="L29" s="465"/>
      <c r="M29" s="465"/>
      <c r="N29" s="466"/>
      <c r="P29" s="464"/>
      <c r="Q29" s="465"/>
      <c r="R29" s="465"/>
      <c r="S29" s="465"/>
      <c r="T29" s="465"/>
      <c r="U29" s="466"/>
    </row>
    <row r="30" spans="1:21" ht="14" outlineLevel="1" thickBot="1">
      <c r="A30" s="308"/>
      <c r="B30" s="309" t="s">
        <v>375</v>
      </c>
      <c r="C30" s="310" t="s">
        <v>376</v>
      </c>
      <c r="D30" s="411" t="s">
        <v>327</v>
      </c>
      <c r="E30" s="412"/>
      <c r="F30" s="412"/>
      <c r="G30" s="413"/>
      <c r="I30" s="464"/>
      <c r="J30" s="465"/>
      <c r="K30" s="465"/>
      <c r="L30" s="465"/>
      <c r="M30" s="465"/>
      <c r="N30" s="466"/>
      <c r="P30" s="464"/>
      <c r="Q30" s="465"/>
      <c r="R30" s="465"/>
      <c r="S30" s="465"/>
      <c r="T30" s="465"/>
      <c r="U30" s="466"/>
    </row>
    <row r="31" spans="1:21" outlineLevel="1">
      <c r="A31" s="431" t="s">
        <v>377</v>
      </c>
      <c r="B31" s="311"/>
      <c r="C31" s="307"/>
      <c r="D31" s="433"/>
      <c r="E31" s="433"/>
      <c r="F31" s="433"/>
      <c r="G31" s="434"/>
      <c r="I31" s="464"/>
      <c r="J31" s="465"/>
      <c r="K31" s="465"/>
      <c r="L31" s="465"/>
      <c r="M31" s="465"/>
      <c r="N31" s="466"/>
      <c r="P31" s="464"/>
      <c r="Q31" s="465"/>
      <c r="R31" s="465"/>
      <c r="S31" s="465"/>
      <c r="T31" s="465"/>
      <c r="U31" s="466"/>
    </row>
    <row r="32" spans="1:21" outlineLevel="1">
      <c r="A32" s="431"/>
      <c r="B32" s="312"/>
      <c r="C32" s="252"/>
      <c r="D32" s="416"/>
      <c r="E32" s="416"/>
      <c r="F32" s="416"/>
      <c r="G32" s="417"/>
      <c r="I32" s="464"/>
      <c r="J32" s="465"/>
      <c r="K32" s="465"/>
      <c r="L32" s="465"/>
      <c r="M32" s="465"/>
      <c r="N32" s="466"/>
      <c r="P32" s="464"/>
      <c r="Q32" s="465"/>
      <c r="R32" s="465"/>
      <c r="S32" s="465"/>
      <c r="T32" s="465"/>
      <c r="U32" s="466"/>
    </row>
    <row r="33" spans="1:21" outlineLevel="1">
      <c r="A33" s="431"/>
      <c r="B33" s="312"/>
      <c r="C33" s="252"/>
      <c r="D33" s="416"/>
      <c r="E33" s="416"/>
      <c r="F33" s="416"/>
      <c r="G33" s="417"/>
      <c r="I33" s="464"/>
      <c r="J33" s="465"/>
      <c r="K33" s="465"/>
      <c r="L33" s="465"/>
      <c r="M33" s="465"/>
      <c r="N33" s="466"/>
      <c r="P33" s="464"/>
      <c r="Q33" s="465"/>
      <c r="R33" s="465"/>
      <c r="S33" s="465"/>
      <c r="T33" s="465"/>
      <c r="U33" s="466"/>
    </row>
    <row r="34" spans="1:21" outlineLevel="1">
      <c r="A34" s="431"/>
      <c r="B34" s="312"/>
      <c r="C34" s="252"/>
      <c r="D34" s="416"/>
      <c r="E34" s="416"/>
      <c r="F34" s="416"/>
      <c r="G34" s="417"/>
      <c r="I34" s="464"/>
      <c r="J34" s="465"/>
      <c r="K34" s="465"/>
      <c r="L34" s="465"/>
      <c r="M34" s="465"/>
      <c r="N34" s="466"/>
      <c r="P34" s="464"/>
      <c r="Q34" s="465"/>
      <c r="R34" s="465"/>
      <c r="S34" s="465"/>
      <c r="T34" s="465"/>
      <c r="U34" s="466"/>
    </row>
    <row r="35" spans="1:21" outlineLevel="1">
      <c r="A35" s="431"/>
      <c r="B35" s="312"/>
      <c r="C35" s="252"/>
      <c r="D35" s="416"/>
      <c r="E35" s="416"/>
      <c r="F35" s="416"/>
      <c r="G35" s="417"/>
      <c r="I35" s="464"/>
      <c r="J35" s="465"/>
      <c r="K35" s="465"/>
      <c r="L35" s="465"/>
      <c r="M35" s="465"/>
      <c r="N35" s="466"/>
      <c r="P35" s="464"/>
      <c r="Q35" s="465"/>
      <c r="R35" s="465"/>
      <c r="S35" s="465"/>
      <c r="T35" s="465"/>
      <c r="U35" s="466"/>
    </row>
    <row r="36" spans="1:21" outlineLevel="1">
      <c r="A36" s="431"/>
      <c r="B36" s="312"/>
      <c r="C36" s="252"/>
      <c r="D36" s="416"/>
      <c r="E36" s="416"/>
      <c r="F36" s="416"/>
      <c r="G36" s="417"/>
      <c r="I36" s="464"/>
      <c r="J36" s="465"/>
      <c r="K36" s="465"/>
      <c r="L36" s="465"/>
      <c r="M36" s="465"/>
      <c r="N36" s="466"/>
      <c r="P36" s="464"/>
      <c r="Q36" s="465"/>
      <c r="R36" s="465"/>
      <c r="S36" s="465"/>
      <c r="T36" s="465"/>
      <c r="U36" s="466"/>
    </row>
    <row r="37" spans="1:21" outlineLevel="1">
      <c r="A37" s="431"/>
      <c r="B37" s="312"/>
      <c r="C37" s="252"/>
      <c r="D37" s="416"/>
      <c r="E37" s="416"/>
      <c r="F37" s="416"/>
      <c r="G37" s="417"/>
      <c r="I37" s="464"/>
      <c r="J37" s="465"/>
      <c r="K37" s="465"/>
      <c r="L37" s="465"/>
      <c r="M37" s="465"/>
      <c r="N37" s="466"/>
      <c r="P37" s="464"/>
      <c r="Q37" s="465"/>
      <c r="R37" s="465"/>
      <c r="S37" s="465"/>
      <c r="T37" s="465"/>
      <c r="U37" s="466"/>
    </row>
    <row r="38" spans="1:21" outlineLevel="1">
      <c r="A38" s="431"/>
      <c r="B38" s="312"/>
      <c r="C38" s="252"/>
      <c r="D38" s="416"/>
      <c r="E38" s="416"/>
      <c r="F38" s="416"/>
      <c r="G38" s="417"/>
      <c r="I38" s="464"/>
      <c r="J38" s="465"/>
      <c r="K38" s="465"/>
      <c r="L38" s="465"/>
      <c r="M38" s="465"/>
      <c r="N38" s="466"/>
      <c r="P38" s="464"/>
      <c r="Q38" s="465"/>
      <c r="R38" s="465"/>
      <c r="S38" s="465"/>
      <c r="T38" s="465"/>
      <c r="U38" s="466"/>
    </row>
    <row r="39" spans="1:21" outlineLevel="1">
      <c r="A39" s="431"/>
      <c r="B39" s="312"/>
      <c r="C39" s="252"/>
      <c r="D39" s="416"/>
      <c r="E39" s="416"/>
      <c r="F39" s="416"/>
      <c r="G39" s="417"/>
      <c r="I39" s="464"/>
      <c r="J39" s="465"/>
      <c r="K39" s="465"/>
      <c r="L39" s="465"/>
      <c r="M39" s="465"/>
      <c r="N39" s="466"/>
      <c r="P39" s="464"/>
      <c r="Q39" s="465"/>
      <c r="R39" s="465"/>
      <c r="S39" s="465"/>
      <c r="T39" s="465"/>
      <c r="U39" s="466"/>
    </row>
    <row r="40" spans="1:21" ht="14" outlineLevel="1" thickBot="1">
      <c r="A40" s="432"/>
      <c r="B40" s="313"/>
      <c r="C40" s="314"/>
      <c r="D40" s="414"/>
      <c r="E40" s="414"/>
      <c r="F40" s="414"/>
      <c r="G40" s="415"/>
      <c r="I40" s="464"/>
      <c r="J40" s="465"/>
      <c r="K40" s="465"/>
      <c r="L40" s="465"/>
      <c r="M40" s="465"/>
      <c r="N40" s="466"/>
      <c r="P40" s="464"/>
      <c r="Q40" s="465"/>
      <c r="R40" s="465"/>
      <c r="S40" s="465"/>
      <c r="T40" s="465"/>
      <c r="U40" s="466"/>
    </row>
    <row r="41" spans="1:21" outlineLevel="1">
      <c r="A41" s="154"/>
      <c r="B41" s="248"/>
      <c r="C41" s="248"/>
      <c r="D41" s="248"/>
      <c r="E41" s="248"/>
      <c r="F41" s="248"/>
      <c r="G41" s="248"/>
      <c r="I41" s="464"/>
      <c r="J41" s="465"/>
      <c r="K41" s="465"/>
      <c r="L41" s="465"/>
      <c r="M41" s="465"/>
      <c r="N41" s="466"/>
      <c r="P41" s="464"/>
      <c r="Q41" s="465"/>
      <c r="R41" s="465"/>
      <c r="S41" s="465"/>
      <c r="T41" s="465"/>
      <c r="U41" s="466"/>
    </row>
    <row r="42" spans="1:21" outlineLevel="1">
      <c r="A42" s="154"/>
      <c r="B42" s="248"/>
      <c r="C42" s="248"/>
      <c r="D42" s="248"/>
      <c r="E42" s="248"/>
      <c r="F42" s="248"/>
      <c r="G42" s="248"/>
      <c r="I42" s="464"/>
      <c r="J42" s="465"/>
      <c r="K42" s="465"/>
      <c r="L42" s="465"/>
      <c r="M42" s="465"/>
      <c r="N42" s="466"/>
      <c r="P42" s="464"/>
      <c r="Q42" s="465"/>
      <c r="R42" s="465"/>
      <c r="S42" s="465"/>
      <c r="T42" s="465"/>
      <c r="U42" s="466"/>
    </row>
    <row r="43" spans="1:21" outlineLevel="1">
      <c r="A43" s="154"/>
      <c r="B43" s="248"/>
      <c r="C43" s="248"/>
      <c r="D43" s="248"/>
      <c r="E43" s="248"/>
      <c r="F43" s="248"/>
      <c r="G43" s="248"/>
      <c r="I43" s="464"/>
      <c r="J43" s="465"/>
      <c r="K43" s="465"/>
      <c r="L43" s="465"/>
      <c r="M43" s="465"/>
      <c r="N43" s="466"/>
      <c r="P43" s="464"/>
      <c r="Q43" s="465"/>
      <c r="R43" s="465"/>
      <c r="S43" s="465"/>
      <c r="T43" s="465"/>
      <c r="U43" s="466"/>
    </row>
    <row r="44" spans="1:21" outlineLevel="1">
      <c r="A44" s="154"/>
      <c r="B44" s="248"/>
      <c r="C44" s="248"/>
      <c r="D44" s="248"/>
      <c r="E44" s="248"/>
      <c r="F44" s="248"/>
      <c r="G44" s="248"/>
      <c r="I44" s="464"/>
      <c r="J44" s="465"/>
      <c r="K44" s="465"/>
      <c r="L44" s="465"/>
      <c r="M44" s="465"/>
      <c r="N44" s="466"/>
      <c r="P44" s="464"/>
      <c r="Q44" s="465"/>
      <c r="R44" s="465"/>
      <c r="S44" s="465"/>
      <c r="T44" s="465"/>
      <c r="U44" s="466"/>
    </row>
    <row r="45" spans="1:21" outlineLevel="1">
      <c r="A45" s="154"/>
      <c r="B45" s="248"/>
      <c r="C45" s="248"/>
      <c r="D45" s="248"/>
      <c r="E45" s="248"/>
      <c r="F45" s="248"/>
      <c r="G45" s="248"/>
      <c r="I45" s="467"/>
      <c r="J45" s="468"/>
      <c r="K45" s="468"/>
      <c r="L45" s="468"/>
      <c r="M45" s="468"/>
      <c r="N45" s="469"/>
      <c r="P45" s="467"/>
      <c r="Q45" s="468"/>
      <c r="R45" s="468"/>
      <c r="S45" s="468"/>
      <c r="T45" s="468"/>
      <c r="U45" s="469"/>
    </row>
    <row r="46" spans="1:21" outlineLevel="1">
      <c r="A46" s="154"/>
      <c r="B46" s="248"/>
      <c r="C46" s="248"/>
      <c r="D46" s="248"/>
      <c r="E46" s="248"/>
      <c r="F46" s="248"/>
      <c r="G46" s="248"/>
    </row>
    <row r="47" spans="1:21">
      <c r="A47" s="154"/>
      <c r="B47" s="155"/>
    </row>
    <row r="48" spans="1:21" ht="15">
      <c r="A48" s="12" t="s">
        <v>380</v>
      </c>
    </row>
    <row r="49" spans="1:54" ht="15" outlineLevel="1">
      <c r="A49" s="12"/>
    </row>
    <row r="50" spans="1:54" ht="14" outlineLevel="1" thickBot="1">
      <c r="A50" s="4" t="s">
        <v>381</v>
      </c>
    </row>
    <row r="51" spans="1:54" outlineLevel="2">
      <c r="B51" s="19"/>
      <c r="C51" s="19"/>
      <c r="D51" s="19"/>
      <c r="E51" s="418" t="s">
        <v>274</v>
      </c>
      <c r="F51" s="406"/>
      <c r="G51" s="406"/>
      <c r="H51" s="406"/>
      <c r="I51" s="406"/>
      <c r="J51" s="406" t="s">
        <v>275</v>
      </c>
      <c r="K51" s="406"/>
      <c r="L51" s="406"/>
      <c r="M51" s="406"/>
      <c r="N51" s="406"/>
      <c r="O51" s="406" t="s">
        <v>276</v>
      </c>
      <c r="P51" s="406"/>
      <c r="Q51" s="406"/>
      <c r="R51" s="406"/>
      <c r="S51" s="406"/>
      <c r="T51" s="406" t="s">
        <v>277</v>
      </c>
      <c r="U51" s="406"/>
      <c r="V51" s="406"/>
      <c r="W51" s="406"/>
      <c r="X51" s="406"/>
      <c r="Y51" s="406" t="s">
        <v>382</v>
      </c>
      <c r="Z51" s="406"/>
      <c r="AA51" s="406"/>
      <c r="AB51" s="406"/>
      <c r="AC51" s="406"/>
      <c r="AD51" s="406" t="s">
        <v>383</v>
      </c>
      <c r="AE51" s="406"/>
      <c r="AF51" s="406"/>
      <c r="AG51" s="406"/>
      <c r="AH51" s="406"/>
      <c r="AI51" s="406" t="s">
        <v>384</v>
      </c>
      <c r="AJ51" s="406"/>
      <c r="AK51" s="406"/>
      <c r="AL51" s="406"/>
      <c r="AM51" s="406"/>
      <c r="AN51" s="406" t="s">
        <v>385</v>
      </c>
      <c r="AO51" s="406"/>
      <c r="AP51" s="406"/>
      <c r="AQ51" s="406"/>
      <c r="AR51" s="406"/>
      <c r="AS51" s="406" t="s">
        <v>386</v>
      </c>
      <c r="AT51" s="406"/>
      <c r="AU51" s="406"/>
      <c r="AV51" s="406"/>
      <c r="AW51" s="406"/>
      <c r="AX51" s="406" t="s">
        <v>387</v>
      </c>
      <c r="AY51" s="406"/>
      <c r="AZ51" s="406"/>
      <c r="BA51" s="406"/>
      <c r="BB51" s="410"/>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375</v>
      </c>
      <c r="C53" s="19" t="s">
        <v>388</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6" t="s">
        <v>389</v>
      </c>
      <c r="B54" s="127"/>
      <c r="C54" s="127"/>
      <c r="D54" s="124" t="s">
        <v>390</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7"/>
      <c r="B55" s="36"/>
      <c r="C55" s="121"/>
      <c r="D55" s="2" t="s">
        <v>390</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7"/>
      <c r="B56" s="36"/>
      <c r="C56" s="121"/>
      <c r="D56" s="2" t="s">
        <v>390</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7"/>
      <c r="B57" s="36"/>
      <c r="C57" s="121"/>
      <c r="D57" s="2" t="s">
        <v>390</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7"/>
      <c r="B58" s="36"/>
      <c r="C58" s="121"/>
      <c r="D58" s="2" t="s">
        <v>390</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7"/>
      <c r="B59" s="36"/>
      <c r="C59" s="121"/>
      <c r="D59" s="2" t="s">
        <v>390</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7"/>
      <c r="B60" s="36"/>
      <c r="C60" s="121"/>
      <c r="D60" s="2" t="s">
        <v>390</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7"/>
      <c r="B61" s="36"/>
      <c r="C61" s="121"/>
      <c r="D61" s="2" t="s">
        <v>390</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7"/>
      <c r="B62" s="36"/>
      <c r="C62" s="121"/>
      <c r="D62" s="2" t="s">
        <v>390</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7"/>
      <c r="B63" s="36"/>
      <c r="C63" s="121"/>
      <c r="D63" s="2" t="s">
        <v>390</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28"/>
      <c r="B64" s="122" t="s">
        <v>391</v>
      </c>
      <c r="C64" s="296" t="s">
        <v>392</v>
      </c>
      <c r="D64" s="123" t="s">
        <v>390</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19" t="s">
        <v>393</v>
      </c>
      <c r="B66" s="266"/>
      <c r="C66" s="267"/>
      <c r="D66" s="268" t="s">
        <v>390</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0"/>
      <c r="B67" s="252"/>
      <c r="C67" s="267"/>
      <c r="D67" s="269" t="s">
        <v>390</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0"/>
      <c r="B68" s="252"/>
      <c r="C68" s="267"/>
      <c r="D68" s="269" t="s">
        <v>390</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0"/>
      <c r="B69" s="252"/>
      <c r="C69" s="267"/>
      <c r="D69" s="269" t="s">
        <v>390</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0"/>
      <c r="B70" s="252"/>
      <c r="C70" s="267"/>
      <c r="D70" s="269" t="s">
        <v>390</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1"/>
      <c r="B71" s="122" t="s">
        <v>394</v>
      </c>
      <c r="C71" s="123"/>
      <c r="D71" s="270" t="s">
        <v>390</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19" t="s">
        <v>395</v>
      </c>
      <c r="B75" s="127" t="s">
        <v>396</v>
      </c>
      <c r="C75" s="274"/>
      <c r="D75" s="124" t="s">
        <v>390</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0"/>
      <c r="B76" s="121"/>
      <c r="C76" s="272"/>
      <c r="D76" s="2" t="s">
        <v>390</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1"/>
      <c r="B77" s="273" t="s">
        <v>397</v>
      </c>
      <c r="C77" s="271"/>
      <c r="D77" s="123" t="s">
        <v>390</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398</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399</v>
      </c>
      <c r="C81" s="6" t="s">
        <v>400</v>
      </c>
      <c r="D81" t="s">
        <v>401</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402</v>
      </c>
      <c r="C82" t="s">
        <v>403</v>
      </c>
      <c r="D82" t="s">
        <v>390</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404</v>
      </c>
      <c r="C83" t="s">
        <v>405</v>
      </c>
      <c r="D83" t="s">
        <v>390</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406</v>
      </c>
      <c r="C84" t="s">
        <v>407</v>
      </c>
      <c r="D84" t="s">
        <v>390</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408</v>
      </c>
      <c r="C85" t="s">
        <v>409</v>
      </c>
      <c r="D85" t="s">
        <v>390</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410</v>
      </c>
      <c r="C86" t="s">
        <v>411</v>
      </c>
      <c r="D86" t="s">
        <v>390</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412</v>
      </c>
      <c r="C87" t="s">
        <v>413</v>
      </c>
      <c r="D87" t="s">
        <v>390</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414</v>
      </c>
      <c r="C88" t="s">
        <v>415</v>
      </c>
      <c r="D88" t="s">
        <v>390</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416</v>
      </c>
      <c r="C89" t="s">
        <v>417</v>
      </c>
      <c r="D89" t="s">
        <v>390</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418</v>
      </c>
      <c r="C90" t="s">
        <v>419</v>
      </c>
      <c r="D90" t="s">
        <v>390</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420</v>
      </c>
      <c r="C91" t="s">
        <v>421</v>
      </c>
      <c r="D91" t="s">
        <v>390</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422</v>
      </c>
      <c r="C92" t="s">
        <v>423</v>
      </c>
      <c r="D92" t="s">
        <v>390</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424</v>
      </c>
      <c r="C93" t="s">
        <v>425</v>
      </c>
      <c r="D93" t="s">
        <v>390</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426</v>
      </c>
      <c r="C94" t="s">
        <v>427</v>
      </c>
      <c r="D94" t="s">
        <v>390</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428</v>
      </c>
      <c r="C95" t="s">
        <v>429</v>
      </c>
      <c r="D95" t="s">
        <v>390</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430</v>
      </c>
      <c r="C96" t="s">
        <v>431</v>
      </c>
      <c r="D96" t="s">
        <v>390</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432</v>
      </c>
      <c r="C97" t="s">
        <v>433</v>
      </c>
      <c r="D97" t="s">
        <v>390</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434</v>
      </c>
      <c r="C98" t="s">
        <v>435</v>
      </c>
      <c r="D98" t="s">
        <v>390</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436</v>
      </c>
      <c r="C99" t="s">
        <v>437</v>
      </c>
      <c r="D99" t="s">
        <v>390</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438</v>
      </c>
      <c r="C100" t="s">
        <v>439</v>
      </c>
      <c r="D100" t="s">
        <v>390</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440</v>
      </c>
      <c r="C101" t="s">
        <v>441</v>
      </c>
      <c r="D101" t="s">
        <v>390</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442</v>
      </c>
      <c r="C102" t="s">
        <v>443</v>
      </c>
      <c r="D102" t="s">
        <v>390</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444</v>
      </c>
      <c r="C103" t="s">
        <v>445</v>
      </c>
      <c r="D103" t="s">
        <v>390</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446</v>
      </c>
      <c r="C104" t="s">
        <v>447</v>
      </c>
      <c r="D104" t="s">
        <v>390</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448</v>
      </c>
      <c r="C105" t="s">
        <v>449</v>
      </c>
      <c r="D105" t="s">
        <v>390</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450</v>
      </c>
      <c r="C106" t="s">
        <v>451</v>
      </c>
      <c r="D106" t="s">
        <v>390</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452</v>
      </c>
      <c r="C107" t="s">
        <v>453</v>
      </c>
      <c r="D107" t="s">
        <v>390</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523</v>
      </c>
      <c r="C108" t="s">
        <v>524</v>
      </c>
      <c r="D108" t="s">
        <v>390</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525</v>
      </c>
      <c r="C109" t="s">
        <v>526</v>
      </c>
      <c r="D109" t="s">
        <v>390</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527</v>
      </c>
      <c r="C110" t="s">
        <v>528</v>
      </c>
      <c r="D110" t="s">
        <v>390</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529</v>
      </c>
      <c r="C111" t="s">
        <v>530</v>
      </c>
      <c r="D111" t="s">
        <v>390</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531</v>
      </c>
      <c r="C112" t="s">
        <v>532</v>
      </c>
      <c r="D112" t="s">
        <v>390</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533</v>
      </c>
      <c r="C113" t="s">
        <v>534</v>
      </c>
      <c r="D113" t="s">
        <v>390</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535</v>
      </c>
      <c r="C114" t="s">
        <v>536</v>
      </c>
      <c r="D114" t="s">
        <v>390</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537</v>
      </c>
      <c r="C115" t="s">
        <v>538</v>
      </c>
      <c r="D115" t="s">
        <v>390</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539</v>
      </c>
      <c r="C116" t="s">
        <v>540</v>
      </c>
      <c r="D116" t="s">
        <v>390</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541</v>
      </c>
      <c r="C117" t="s">
        <v>542</v>
      </c>
      <c r="D117" t="s">
        <v>390</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543</v>
      </c>
      <c r="C118" t="s">
        <v>544</v>
      </c>
      <c r="D118" t="s">
        <v>390</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545</v>
      </c>
      <c r="C119" t="s">
        <v>546</v>
      </c>
      <c r="D119" t="s">
        <v>390</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547</v>
      </c>
      <c r="C120" t="s">
        <v>548</v>
      </c>
      <c r="D120" t="s">
        <v>390</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549</v>
      </c>
      <c r="C121" t="s">
        <v>550</v>
      </c>
      <c r="D121" t="s">
        <v>390</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551</v>
      </c>
      <c r="C122" t="s">
        <v>552</v>
      </c>
      <c r="D122" t="s">
        <v>390</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553</v>
      </c>
      <c r="C123" t="s">
        <v>554</v>
      </c>
      <c r="D123" t="s">
        <v>390</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555</v>
      </c>
      <c r="C124" t="s">
        <v>556</v>
      </c>
      <c r="D124" t="s">
        <v>390</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557</v>
      </c>
      <c r="C125" t="s">
        <v>558</v>
      </c>
      <c r="D125" t="s">
        <v>390</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559</v>
      </c>
      <c r="C126" t="s">
        <v>560</v>
      </c>
      <c r="D126" t="s">
        <v>390</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561</v>
      </c>
      <c r="C127" t="s">
        <v>562</v>
      </c>
      <c r="D127" t="s">
        <v>390</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454</v>
      </c>
      <c r="C128" t="s">
        <v>455</v>
      </c>
      <c r="D128" t="s">
        <v>390</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456</v>
      </c>
      <c r="C129" t="s">
        <v>457</v>
      </c>
      <c r="D129" t="s">
        <v>390</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458</v>
      </c>
      <c r="C130" t="s">
        <v>459</v>
      </c>
      <c r="D130" t="s">
        <v>390</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460</v>
      </c>
      <c r="C131" t="s">
        <v>461</v>
      </c>
      <c r="D131" t="s">
        <v>390</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462</v>
      </c>
      <c r="C132" t="s">
        <v>463</v>
      </c>
      <c r="D132" t="s">
        <v>390</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464</v>
      </c>
      <c r="C133" s="7" t="s">
        <v>465</v>
      </c>
      <c r="D133" s="7" t="s">
        <v>390</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466</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467</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468</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469</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470</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2" t="s">
        <v>471</v>
      </c>
      <c r="B143" s="135" t="s">
        <v>286</v>
      </c>
      <c r="C143" s="135" t="s">
        <v>396</v>
      </c>
      <c r="D143" s="135" t="s">
        <v>390</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3"/>
      <c r="B144" s="135" t="s">
        <v>286</v>
      </c>
      <c r="C144" s="135"/>
      <c r="D144" s="135" t="s">
        <v>390</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3"/>
      <c r="B145" s="135" t="s">
        <v>286</v>
      </c>
      <c r="C145" s="135"/>
      <c r="D145" s="135" t="s">
        <v>390</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3"/>
      <c r="B146" s="135" t="s">
        <v>289</v>
      </c>
      <c r="C146" s="135" t="s">
        <v>472</v>
      </c>
      <c r="D146" s="135" t="s">
        <v>390</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3"/>
      <c r="B147" s="135" t="s">
        <v>289</v>
      </c>
      <c r="C147" s="135" t="s">
        <v>473</v>
      </c>
      <c r="D147" s="135" t="s">
        <v>390</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3"/>
      <c r="B148" s="135" t="s">
        <v>289</v>
      </c>
      <c r="C148" s="135"/>
      <c r="D148" s="135" t="s">
        <v>390</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3"/>
      <c r="B149" s="135" t="s">
        <v>289</v>
      </c>
      <c r="C149" s="135"/>
      <c r="D149" s="135" t="s">
        <v>390</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3"/>
      <c r="B150" s="135" t="s">
        <v>292</v>
      </c>
      <c r="C150" s="315" t="s">
        <v>474</v>
      </c>
      <c r="D150" s="135" t="s">
        <v>390</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3"/>
      <c r="B151" s="135" t="s">
        <v>292</v>
      </c>
      <c r="C151" s="315" t="s">
        <v>475</v>
      </c>
      <c r="D151" s="135" t="s">
        <v>390</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3"/>
      <c r="B152" s="135" t="s">
        <v>292</v>
      </c>
      <c r="C152" s="315" t="s">
        <v>476</v>
      </c>
      <c r="D152" s="135" t="s">
        <v>390</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3"/>
      <c r="B153" s="135" t="s">
        <v>477</v>
      </c>
      <c r="C153" s="135"/>
      <c r="D153" s="135" t="s">
        <v>390</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4"/>
      <c r="B154" s="135" t="s">
        <v>477</v>
      </c>
      <c r="C154" s="135"/>
      <c r="D154" s="135" t="s">
        <v>390</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381</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470</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2" t="s">
        <v>478</v>
      </c>
      <c r="B158" s="135" t="s">
        <v>286</v>
      </c>
      <c r="C158" s="315" t="s">
        <v>396</v>
      </c>
      <c r="D158" s="135" t="s">
        <v>479</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3"/>
      <c r="B159" s="135" t="s">
        <v>286</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3"/>
      <c r="B160" s="135" t="s">
        <v>286</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3"/>
      <c r="B161" s="135" t="s">
        <v>289</v>
      </c>
      <c r="C161" s="315" t="s">
        <v>472</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3"/>
      <c r="B162" s="135" t="s">
        <v>289</v>
      </c>
      <c r="C162" s="315" t="s">
        <v>473</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3"/>
      <c r="B163" s="135" t="s">
        <v>289</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3"/>
      <c r="B164" s="135" t="s">
        <v>289</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3"/>
      <c r="B165" s="135" t="s">
        <v>477</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3"/>
      <c r="B166" s="135" t="s">
        <v>477</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3"/>
      <c r="B167" s="135" t="s">
        <v>477</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3"/>
      <c r="B168" s="135" t="s">
        <v>477</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4"/>
      <c r="B169" s="135" t="s">
        <v>477</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482</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2" t="s">
        <v>483</v>
      </c>
      <c r="B172" s="135" t="s">
        <v>286</v>
      </c>
      <c r="C172" s="135" t="s">
        <v>396</v>
      </c>
      <c r="D172" s="135" t="s">
        <v>390</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3"/>
      <c r="B173" s="135" t="s">
        <v>286</v>
      </c>
      <c r="C173" s="135"/>
      <c r="D173" s="135" t="s">
        <v>390</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4"/>
      <c r="B174" s="135" t="s">
        <v>286</v>
      </c>
      <c r="C174" s="135"/>
      <c r="D174" s="135" t="s">
        <v>390</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2" t="s">
        <v>484</v>
      </c>
      <c r="B176" s="135" t="s">
        <v>286</v>
      </c>
      <c r="C176" s="135" t="s">
        <v>396</v>
      </c>
      <c r="D176" s="135" t="s">
        <v>390</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3"/>
      <c r="B177" s="135" t="s">
        <v>286</v>
      </c>
      <c r="C177" s="135"/>
      <c r="D177" s="135" t="s">
        <v>390</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4"/>
      <c r="B178" s="135" t="s">
        <v>286</v>
      </c>
      <c r="C178" s="135"/>
      <c r="D178" s="135" t="s">
        <v>390</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485</v>
      </c>
      <c r="B182" s="19"/>
      <c r="C182" s="19"/>
      <c r="D182" s="19"/>
      <c r="E182" s="15"/>
    </row>
    <row r="183" spans="1:54" ht="15" outlineLevel="1">
      <c r="A183" s="12"/>
      <c r="B183" s="19"/>
      <c r="C183" s="19"/>
      <c r="D183" s="19"/>
      <c r="E183" s="15"/>
    </row>
    <row r="184" spans="1:54" s="4" customFormat="1" outlineLevel="1">
      <c r="A184" s="4" t="s">
        <v>486</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29" t="s">
        <v>487</v>
      </c>
      <c r="B186" s="150" t="s">
        <v>488</v>
      </c>
      <c r="C186" s="6" t="s">
        <v>489</v>
      </c>
      <c r="D186" s="10" t="s">
        <v>401</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0"/>
      <c r="B187" s="150" t="s">
        <v>490</v>
      </c>
      <c r="C187" s="6" t="s">
        <v>491</v>
      </c>
      <c r="D187" s="10" t="s">
        <v>401</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2" t="s">
        <v>492</v>
      </c>
      <c r="B190" s="150" t="s">
        <v>352</v>
      </c>
      <c r="C190" s="19"/>
      <c r="D190" s="135" t="s">
        <v>390</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3"/>
      <c r="B191" s="150" t="s">
        <v>493</v>
      </c>
      <c r="C191" s="19"/>
      <c r="D191" s="135" t="s">
        <v>390</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3"/>
      <c r="B192" s="150" t="s">
        <v>565</v>
      </c>
      <c r="C192" s="19"/>
      <c r="D192" s="135" t="s">
        <v>390</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3"/>
      <c r="B193" s="150" t="s">
        <v>494</v>
      </c>
      <c r="C193" s="19"/>
      <c r="D193" s="135" t="s">
        <v>390</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3"/>
      <c r="B194" s="150" t="s">
        <v>495</v>
      </c>
      <c r="C194" s="19"/>
      <c r="D194" s="135" t="s">
        <v>390</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3"/>
      <c r="B195" s="150" t="s">
        <v>496</v>
      </c>
      <c r="C195" s="19"/>
      <c r="D195" s="135" t="s">
        <v>390</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3"/>
      <c r="B196" s="150" t="s">
        <v>289</v>
      </c>
      <c r="C196" s="19"/>
      <c r="D196" s="135" t="s">
        <v>390</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3"/>
      <c r="B197" s="150" t="s">
        <v>292</v>
      </c>
      <c r="C197" s="19"/>
      <c r="D197" s="135" t="s">
        <v>390</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4"/>
      <c r="B198" s="150" t="s">
        <v>477</v>
      </c>
      <c r="C198" s="19"/>
      <c r="D198" s="135" t="s">
        <v>390</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2" t="s">
        <v>497</v>
      </c>
      <c r="B200" s="150" t="s">
        <v>498</v>
      </c>
      <c r="C200" s="19"/>
      <c r="D200" s="135" t="s">
        <v>390</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3"/>
      <c r="B201" s="150" t="s">
        <v>499</v>
      </c>
      <c r="C201" s="19"/>
      <c r="D201" s="135" t="s">
        <v>390</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4"/>
      <c r="B202" s="150" t="s">
        <v>500</v>
      </c>
      <c r="C202" s="19"/>
      <c r="D202" s="135" t="s">
        <v>390</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2" t="s">
        <v>501</v>
      </c>
      <c r="B204" s="150" t="s">
        <v>502</v>
      </c>
      <c r="C204" s="19"/>
      <c r="D204" s="135" t="s">
        <v>390</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3"/>
      <c r="B205" s="150" t="s">
        <v>503</v>
      </c>
      <c r="C205" s="19"/>
      <c r="D205" s="135" t="s">
        <v>390</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4"/>
      <c r="B206" s="150" t="s">
        <v>504</v>
      </c>
      <c r="C206" s="19"/>
      <c r="D206" s="135" t="s">
        <v>390</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566</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7" t="s">
        <v>492</v>
      </c>
      <c r="B210" s="150" t="s">
        <v>567</v>
      </c>
      <c r="C210" s="19"/>
      <c r="D210" s="135" t="s">
        <v>390</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8"/>
      <c r="B211" s="150" t="s">
        <v>493</v>
      </c>
      <c r="C211" s="19"/>
      <c r="D211" s="135" t="s">
        <v>390</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8"/>
      <c r="B212" s="150" t="s">
        <v>565</v>
      </c>
      <c r="C212" s="19"/>
      <c r="D212" s="135" t="s">
        <v>390</v>
      </c>
      <c r="E212" s="21">
        <f>E192-Baseline!E192</f>
        <v>1.2881006524165262</v>
      </c>
      <c r="F212" s="21">
        <f>F77*F186-Baseline!F77*Baseline!F186</f>
        <v>1.2650354622643762</v>
      </c>
      <c r="G212" s="21">
        <f>G77*G186-Baseline!G77*Baseline!G186</f>
        <v>1.2424597687106524</v>
      </c>
      <c r="H212" s="21">
        <f>H77*H186-Baseline!H77*Baseline!H186</f>
        <v>1.2203611361734088</v>
      </c>
      <c r="I212" s="21">
        <f>I77*I186-Baseline!I77*Baseline!I186</f>
        <v>1.1987274912355854</v>
      </c>
      <c r="J212" s="21">
        <f>J77*J186-Baseline!J77*Baseline!J186</f>
        <v>1.177547111225121</v>
      </c>
      <c r="K212" s="21">
        <f>K77*K186-Baseline!K77*Baseline!K186</f>
        <v>1.1568086131695376</v>
      </c>
      <c r="L212" s="21">
        <f>L77*L186-Baseline!L77*Baseline!L186</f>
        <v>1.1365009431124671</v>
      </c>
      <c r="M212" s="21">
        <f>M77*M186-Baseline!M77*Baseline!M186</f>
        <v>1.1166133657800712</v>
      </c>
      <c r="N212" s="21">
        <f>N77*N186-Baseline!N77*Baseline!N186</f>
        <v>1.0971354545856584</v>
      </c>
      <c r="O212" s="21">
        <f>O77*O186-Baseline!O77*Baseline!O186</f>
        <v>1.0778408975456264</v>
      </c>
      <c r="P212" s="21">
        <f>P77*P186-Baseline!P77*Baseline!P186</f>
        <v>1.0588367818245372</v>
      </c>
      <c r="Q212" s="21">
        <f>Q77*Q186-Baseline!Q77*Baseline!Q186</f>
        <v>1.0402280515002449</v>
      </c>
      <c r="R212" s="21">
        <f>R77*R186-Baseline!R77*Baseline!R186</f>
        <v>1.0220048408827611</v>
      </c>
      <c r="S212" s="21">
        <f>S77*S186-Baseline!S77*Baseline!S186</f>
        <v>1.0041575682257977</v>
      </c>
      <c r="T212" s="21">
        <f>T77*T186-Baseline!T77*Baseline!T186</f>
        <v>0.98667692682896935</v>
      </c>
      <c r="U212" s="21">
        <f>U77*U186-Baseline!U77*Baseline!U186</f>
        <v>0.96955387643090551</v>
      </c>
      <c r="V212" s="21">
        <f>V77*V186-Baseline!V77*Baseline!V186</f>
        <v>0.95277963488357831</v>
      </c>
      <c r="W212" s="21">
        <f>W77*W186-Baseline!W77*Baseline!W186</f>
        <v>0.93634567009846592</v>
      </c>
      <c r="X212" s="21">
        <f>X77*X186-Baseline!X77*Baseline!X186</f>
        <v>0.92024369225552616</v>
      </c>
      <c r="Y212" s="21">
        <f>Y77*Y186-Baseline!Y77*Baseline!Y186</f>
        <v>0.90446564626618431</v>
      </c>
      <c r="Z212" s="21">
        <f>Z77*Z186-Baseline!Z77*Baseline!Z186</f>
        <v>0.88900370448191701</v>
      </c>
      <c r="AA212" s="21">
        <f>AA77*AA186-Baseline!AA77*Baseline!AA186</f>
        <v>0.87385025964023788</v>
      </c>
      <c r="AB212" s="21">
        <f>AB77*AB186-Baseline!AB77*Baseline!AB186</f>
        <v>0.85899791804019576</v>
      </c>
      <c r="AC212" s="21">
        <f>AC77*AC186-Baseline!AC77*Baseline!AC186</f>
        <v>8.0711790993994903</v>
      </c>
      <c r="AD212" s="21">
        <f>AD77*AD186-Baseline!AD77*Baseline!AD186</f>
        <v>7.9337569475941532</v>
      </c>
      <c r="AE212" s="21">
        <f>AE77*AE186-Baseline!AE77*Baseline!AE186</f>
        <v>7.7990610678104799</v>
      </c>
      <c r="AF212" s="21">
        <f>AF77*AF186-Baseline!AF77*Baseline!AF186</f>
        <v>7.6670264941132906</v>
      </c>
      <c r="AG212" s="21">
        <f>AG77*AG186-Baseline!AG77*Baseline!AG186</f>
        <v>7.537590071560591</v>
      </c>
      <c r="AH212" s="21">
        <f>AH77*AH186-Baseline!AH77*Baseline!AH186</f>
        <v>7.4106904004324239</v>
      </c>
      <c r="AI212" s="21">
        <f>AI77*AI186-Baseline!AI77*Baseline!AI186</f>
        <v>7.2862677822682507</v>
      </c>
      <c r="AJ212" s="21">
        <f>AJ77*AJ186-Baseline!AJ77*Baseline!AJ186</f>
        <v>7.1990421490489824</v>
      </c>
      <c r="AK212" s="21">
        <f>AK77*AK186-Baseline!AK77*Baseline!AK186</f>
        <v>7.1131835105986205</v>
      </c>
      <c r="AL212" s="21">
        <f>AL77*AL186-Baseline!AL77*Baseline!AL186</f>
        <v>7.0286630698099763</v>
      </c>
      <c r="AM212" s="21">
        <f>AM77*AM186-Baseline!AM77*Baseline!AM186</f>
        <v>6.9454527648784037</v>
      </c>
      <c r="AN212" s="21">
        <f>AN77*AN186-Baseline!AN77*Baseline!AN186</f>
        <v>6.8554787389028489</v>
      </c>
      <c r="AO212" s="21">
        <f>AO77*AO186-Baseline!AO77*Baseline!AO186</f>
        <v>6.7658000069578792</v>
      </c>
      <c r="AP212" s="21">
        <f>AP77*AP186-Baseline!AP77*Baseline!AP186</f>
        <v>6.6777005542653107</v>
      </c>
      <c r="AQ212" s="21">
        <f>AQ77*AQ186-Baseline!AQ77*Baseline!AQ186</f>
        <v>6.5911440784058977</v>
      </c>
      <c r="AR212" s="21">
        <f>AR77*AR186-Baseline!AR77*Baseline!AR186</f>
        <v>6.5060952432787271</v>
      </c>
      <c r="AS212" s="21">
        <f>AS77*AS186-Baseline!AS77*Baseline!AS186</f>
        <v>6.4225196518107488</v>
      </c>
      <c r="AT212" s="21">
        <f>AT77*AT186-Baseline!AT77*Baseline!AT186</f>
        <v>6.3403838194531144</v>
      </c>
      <c r="AU212" s="21">
        <f>AU77*AU186-Baseline!AU77*Baseline!AU186</f>
        <v>6.2596551484415217</v>
      </c>
      <c r="AV212" s="21">
        <f>AV77*AV186-Baseline!AV77*Baseline!AV186</f>
        <v>6.1803019027983819</v>
      </c>
      <c r="AW212" s="21">
        <f>AW77*AW186-Baseline!AW77*Baseline!AW186</f>
        <v>6.1022931840552967</v>
      </c>
      <c r="AX212" s="21">
        <f>AX77*AX186-Baseline!AX77*Baseline!AX186</f>
        <v>5.9430882323142509</v>
      </c>
      <c r="AY212" s="21">
        <f>AY77*AY186-Baseline!AY77*Baseline!AY186</f>
        <v>5.7779956149670726</v>
      </c>
      <c r="AZ212" s="21">
        <f>AZ77*AZ186-Baseline!AZ77*Baseline!AZ186</f>
        <v>5.6176363441205686</v>
      </c>
      <c r="BA212" s="21">
        <f>BA77*BA186-Baseline!BA77*Baseline!BA186</f>
        <v>5.4618732611276206</v>
      </c>
      <c r="BB212" s="21">
        <f>BB77*BB186-Baseline!BB77*Baseline!BB186</f>
        <v>5.3104291009942584</v>
      </c>
    </row>
    <row r="213" spans="1:54" outlineLevel="2">
      <c r="A213" s="478"/>
      <c r="B213" s="150" t="s">
        <v>494</v>
      </c>
      <c r="C213" s="19"/>
      <c r="D213" s="135" t="s">
        <v>390</v>
      </c>
      <c r="E213" s="21">
        <f>E193-Baseline!E193</f>
        <v>7.6804252611109192</v>
      </c>
      <c r="F213" s="21">
        <f>F193-Baseline!F193</f>
        <v>7.6771120703512059</v>
      </c>
      <c r="G213" s="21">
        <f>G193-Baseline!G193</f>
        <v>7.6455631566005442</v>
      </c>
      <c r="H213" s="21">
        <f>H193-Baseline!H193</f>
        <v>7.6131580561361671</v>
      </c>
      <c r="I213" s="21">
        <f>I193-Baseline!I193</f>
        <v>7.6053779457526254</v>
      </c>
      <c r="J213" s="21">
        <f>J193-Baseline!J193</f>
        <v>7.5959311958618363</v>
      </c>
      <c r="K213" s="21">
        <f>K193-Baseline!K193</f>
        <v>7.5603408788695692</v>
      </c>
      <c r="L213" s="21">
        <f>L193-Baseline!L193</f>
        <v>7.5481980251448526</v>
      </c>
      <c r="M213" s="21">
        <f>M193-Baseline!M193</f>
        <v>7.534580707847419</v>
      </c>
      <c r="N213" s="21">
        <f>N193-Baseline!N193</f>
        <v>7.4962708315168305</v>
      </c>
      <c r="O213" s="21">
        <f>O193-Baseline!O193</f>
        <v>7.4787937828603752</v>
      </c>
      <c r="P213" s="21">
        <f>P193-Baseline!P193</f>
        <v>7.4592686764598533</v>
      </c>
      <c r="Q213" s="21">
        <f>Q193-Baseline!Q193</f>
        <v>7.4385383980754574</v>
      </c>
      <c r="R213" s="21">
        <f>R193-Baseline!R193</f>
        <v>7.438343331332546</v>
      </c>
      <c r="S213" s="21">
        <f>S193-Baseline!S193</f>
        <v>7.4149846622550992</v>
      </c>
      <c r="T213" s="21">
        <f>T193-Baseline!T193</f>
        <v>7.3905851509384313</v>
      </c>
      <c r="U213" s="21">
        <f>U193-Baseline!U193</f>
        <v>7.3651928176218222</v>
      </c>
      <c r="V213" s="21">
        <f>V193-Baseline!V193</f>
        <v>7.3590710623308757</v>
      </c>
      <c r="W213" s="21">
        <f>W193-Baseline!W193</f>
        <v>7.3314811104401221</v>
      </c>
      <c r="X213" s="21">
        <f>X193-Baseline!X193</f>
        <v>7.3225654857110269</v>
      </c>
      <c r="Y213" s="21">
        <f>Y193-Baseline!Y193</f>
        <v>7.2929765957631432</v>
      </c>
      <c r="Z213" s="21">
        <f>Z193-Baseline!Z193</f>
        <v>7.2814860631276161</v>
      </c>
      <c r="AA213" s="21">
        <f>AA193-Baseline!AA193</f>
        <v>7.268624504488673</v>
      </c>
      <c r="AB213" s="21">
        <f>AB193-Baseline!AB193</f>
        <v>7.2544473073232911</v>
      </c>
      <c r="AC213" s="21">
        <f>AC193-Baseline!AC193</f>
        <v>69.151517677813175</v>
      </c>
      <c r="AD213" s="21">
        <f>AD193-Baseline!AD193</f>
        <v>68.954665988546722</v>
      </c>
      <c r="AE213" s="21">
        <f>AE193-Baseline!AE193</f>
        <v>68.764127647206521</v>
      </c>
      <c r="AF213" s="21">
        <f>AF193-Baseline!AF193</f>
        <v>68.558225879540217</v>
      </c>
      <c r="AG213" s="21">
        <f>AG193-Baseline!AG193</f>
        <v>68.339547946073807</v>
      </c>
      <c r="AH213" s="21">
        <f>AH193-Baseline!AH193</f>
        <v>68.111048066241153</v>
      </c>
      <c r="AI213" s="21">
        <f>AI193-Baseline!AI193</f>
        <v>67.876528640697032</v>
      </c>
      <c r="AJ213" s="21">
        <f>AJ193-Baseline!AJ193</f>
        <v>67.962456531862415</v>
      </c>
      <c r="AK213" s="21">
        <f>AK193-Baseline!AK193</f>
        <v>68.038646184943588</v>
      </c>
      <c r="AL213" s="21">
        <f>AL193-Baseline!AL193</f>
        <v>68.106302648163123</v>
      </c>
      <c r="AM213" s="21">
        <f>AM193-Baseline!AM193</f>
        <v>68.166005949487769</v>
      </c>
      <c r="AN213" s="21">
        <f>AN193-Baseline!AN193</f>
        <v>68.137898276151503</v>
      </c>
      <c r="AO213" s="21">
        <f>AO193-Baseline!AO193</f>
        <v>68.09019799742552</v>
      </c>
      <c r="AP213" s="21">
        <f>AP193-Baseline!AP193</f>
        <v>68.036147530227439</v>
      </c>
      <c r="AQ213" s="21">
        <f>AQ193-Baseline!AQ193</f>
        <v>67.976087980551185</v>
      </c>
      <c r="AR213" s="21">
        <f>AR193-Baseline!AR193</f>
        <v>67.910209693079352</v>
      </c>
      <c r="AS213" s="21">
        <f>AS193-Baseline!AS193</f>
        <v>67.838673930869206</v>
      </c>
      <c r="AT213" s="21">
        <f>AT193-Baseline!AT193</f>
        <v>67.761666910436674</v>
      </c>
      <c r="AU213" s="21">
        <f>AU193-Baseline!AU193</f>
        <v>67.679394296622803</v>
      </c>
      <c r="AV213" s="21">
        <f>AV193-Baseline!AV193</f>
        <v>67.592039630472257</v>
      </c>
      <c r="AW213" s="21">
        <f>AW193-Baseline!AW193</f>
        <v>67.499767898489779</v>
      </c>
      <c r="AX213" s="21">
        <f>AX193-Baseline!AX193</f>
        <v>66.479773600643952</v>
      </c>
      <c r="AY213" s="21">
        <f>AY193-Baseline!AY193</f>
        <v>65.353483134369611</v>
      </c>
      <c r="AZ213" s="21">
        <f>AZ193-Baseline!AZ193</f>
        <v>64.240151541657866</v>
      </c>
      <c r="BA213" s="21">
        <f>BA193-Baseline!BA193</f>
        <v>63.139962930900722</v>
      </c>
      <c r="BB213" s="21">
        <f>BB193-Baseline!BB193</f>
        <v>62.051396113708485</v>
      </c>
    </row>
    <row r="214" spans="1:54" outlineLevel="2">
      <c r="A214" s="478"/>
      <c r="B214" s="150" t="s">
        <v>495</v>
      </c>
      <c r="C214" s="19"/>
      <c r="D214" s="135" t="s">
        <v>390</v>
      </c>
      <c r="E214" s="21">
        <f>E194-Baseline!E194</f>
        <v>3.8462902877269474</v>
      </c>
      <c r="F214" s="21">
        <f>F194-Baseline!F194</f>
        <v>3.8349413609079512</v>
      </c>
      <c r="G214" s="21">
        <f>G194-Baseline!G194</f>
        <v>3.8238613084568565</v>
      </c>
      <c r="H214" s="21">
        <f>H194-Baseline!H194</f>
        <v>3.8130450385757331</v>
      </c>
      <c r="I214" s="21">
        <f>I194-Baseline!I194</f>
        <v>3.8024875549973784</v>
      </c>
      <c r="J214" s="21">
        <f>J194-Baseline!J194</f>
        <v>3.7921839598985105</v>
      </c>
      <c r="K214" s="21">
        <f>K194-Baseline!K194</f>
        <v>3.7821294440346502</v>
      </c>
      <c r="L214" s="21">
        <f>L194-Baseline!L194</f>
        <v>3.7723192945835553</v>
      </c>
      <c r="M214" s="21">
        <f>M194-Baseline!M194</f>
        <v>3.7627488877714197</v>
      </c>
      <c r="N214" s="21">
        <f>N194-Baseline!N194</f>
        <v>3.7534136867170558</v>
      </c>
      <c r="O214" s="21">
        <f>O194-Baseline!O194</f>
        <v>3.7435583896130478</v>
      </c>
      <c r="P214" s="21">
        <f>P194-Baseline!P194</f>
        <v>3.7335566194155643</v>
      </c>
      <c r="Q214" s="21">
        <f>Q194-Baseline!Q194</f>
        <v>3.723797474402359</v>
      </c>
      <c r="R214" s="21">
        <f>R194-Baseline!R194</f>
        <v>3.7142763618031305</v>
      </c>
      <c r="S214" s="21">
        <f>S194-Baseline!S194</f>
        <v>3.7041551554887624</v>
      </c>
      <c r="T214" s="21">
        <f>T194-Baseline!T194</f>
        <v>3.694267323348515</v>
      </c>
      <c r="U214" s="21">
        <f>U194-Baseline!U194</f>
        <v>3.6846083778716756</v>
      </c>
      <c r="V214" s="21">
        <f>V194-Baseline!V194</f>
        <v>3.6751739229632725</v>
      </c>
      <c r="W214" s="21">
        <f>W194-Baseline!W194</f>
        <v>3.6659596393467826</v>
      </c>
      <c r="X214" s="21">
        <f>X194-Baseline!X194</f>
        <v>3.6569612986148332</v>
      </c>
      <c r="Y214" s="21">
        <f>Y194-Baseline!Y194</f>
        <v>3.6481747507392326</v>
      </c>
      <c r="Z214" s="21">
        <f>Z194-Baseline!Z194</f>
        <v>3.6395959258679347</v>
      </c>
      <c r="AA214" s="21">
        <f>AA194-Baseline!AA194</f>
        <v>3.6312208320729407</v>
      </c>
      <c r="AB214" s="21">
        <f>AB194-Baseline!AB194</f>
        <v>3.6230455586303436</v>
      </c>
      <c r="AC214" s="21">
        <f>AC194-Baseline!AC194</f>
        <v>34.530697061267333</v>
      </c>
      <c r="AD214" s="21">
        <f>AD194-Baseline!AD194</f>
        <v>34.42694799429907</v>
      </c>
      <c r="AE214" s="21">
        <f>AE194-Baseline!AE194</f>
        <v>34.32021598697888</v>
      </c>
      <c r="AF214" s="21">
        <f>AF194-Baseline!AF194</f>
        <v>34.209033446974473</v>
      </c>
      <c r="AG214" s="21">
        <f>AG194-Baseline!AG194</f>
        <v>34.092698263868108</v>
      </c>
      <c r="AH214" s="21">
        <f>AH194-Baseline!AH194</f>
        <v>33.971475734464597</v>
      </c>
      <c r="AI214" s="21">
        <f>AI194-Baseline!AI194</f>
        <v>33.846961323024196</v>
      </c>
      <c r="AJ214" s="21">
        <f>AJ194-Baseline!AJ194</f>
        <v>33.88233423267144</v>
      </c>
      <c r="AK214" s="21">
        <f>AK194-Baseline!AK194</f>
        <v>33.913413698027931</v>
      </c>
      <c r="AL214" s="21">
        <f>AL194-Baseline!AL194</f>
        <v>33.940373605558655</v>
      </c>
      <c r="AM214" s="21">
        <f>AM194-Baseline!AM194</f>
        <v>33.963434465973883</v>
      </c>
      <c r="AN214" s="21">
        <f>AN194-Baseline!AN194</f>
        <v>33.942886105004071</v>
      </c>
      <c r="AO214" s="21">
        <f>AO194-Baseline!AO194</f>
        <v>33.912782560503807</v>
      </c>
      <c r="AP214" s="21">
        <f>AP194-Baseline!AP194</f>
        <v>33.879702422759848</v>
      </c>
      <c r="AQ214" s="21">
        <f>AQ194-Baseline!AQ194</f>
        <v>33.843769977762278</v>
      </c>
      <c r="AR214" s="21">
        <f>AR194-Baseline!AR194</f>
        <v>33.805088806625243</v>
      </c>
      <c r="AS214" s="21">
        <f>AS194-Baseline!AS194</f>
        <v>33.763746854802839</v>
      </c>
      <c r="AT214" s="21">
        <f>AT194-Baseline!AT194</f>
        <v>33.719831872177046</v>
      </c>
      <c r="AU214" s="21">
        <f>AU194-Baseline!AU194</f>
        <v>33.673437185394363</v>
      </c>
      <c r="AV214" s="21">
        <f>AV194-Baseline!AV194</f>
        <v>33.624649699756233</v>
      </c>
      <c r="AW214" s="21">
        <f>AW194-Baseline!AW194</f>
        <v>33.573550715350784</v>
      </c>
      <c r="AX214" s="21">
        <f>AX194-Baseline!AX194</f>
        <v>33.061214501726063</v>
      </c>
      <c r="AY214" s="21">
        <f>AY194-Baseline!AY194</f>
        <v>32.496285827284609</v>
      </c>
      <c r="AZ214" s="21">
        <f>AZ194-Baseline!AZ194</f>
        <v>31.938068455799485</v>
      </c>
      <c r="BA214" s="21">
        <f>BA194-Baseline!BA194</f>
        <v>31.386642772095879</v>
      </c>
      <c r="BB214" s="21">
        <f>BB194-Baseline!BB194</f>
        <v>30.841241885093829</v>
      </c>
    </row>
    <row r="215" spans="1:54" outlineLevel="2">
      <c r="A215" s="478"/>
      <c r="B215" s="150" t="s">
        <v>496</v>
      </c>
      <c r="C215" s="19"/>
      <c r="D215" s="135" t="s">
        <v>390</v>
      </c>
      <c r="E215" s="21">
        <f>E195-Baseline!E195</f>
        <v>11.538870860447597</v>
      </c>
      <c r="F215" s="21">
        <f>F195-Baseline!F195</f>
        <v>11.504824080039548</v>
      </c>
      <c r="G215" s="21">
        <f>G195-Baseline!G195</f>
        <v>11.471583925370572</v>
      </c>
      <c r="H215" s="21">
        <f>H195-Baseline!H195</f>
        <v>11.439135115727201</v>
      </c>
      <c r="I215" s="21">
        <f>I195-Baseline!I195</f>
        <v>11.407462664992137</v>
      </c>
      <c r="J215" s="21">
        <f>J195-Baseline!J195</f>
        <v>11.376551877196871</v>
      </c>
      <c r="K215" s="21">
        <f>K195-Baseline!K195</f>
        <v>11.346388332103952</v>
      </c>
      <c r="L215" s="21">
        <f>L195-Baseline!L195</f>
        <v>11.316957883750662</v>
      </c>
      <c r="M215" s="21">
        <f>M195-Baseline!M195</f>
        <v>11.288246660944894</v>
      </c>
      <c r="N215" s="21">
        <f>N195-Baseline!N195</f>
        <v>11.26024105782313</v>
      </c>
      <c r="O215" s="21">
        <f>O195-Baseline!O195</f>
        <v>11.230675168839147</v>
      </c>
      <c r="P215" s="21">
        <f>P195-Baseline!P195</f>
        <v>11.200669860493459</v>
      </c>
      <c r="Q215" s="21">
        <f>Q195-Baseline!Q195</f>
        <v>11.171392423207077</v>
      </c>
      <c r="R215" s="21">
        <f>R195-Baseline!R195</f>
        <v>11.142829085409389</v>
      </c>
      <c r="S215" s="21">
        <f>S195-Baseline!S195</f>
        <v>11.112465464335544</v>
      </c>
      <c r="T215" s="21">
        <f>T195-Baseline!T195</f>
        <v>11.082801967951895</v>
      </c>
      <c r="U215" s="21">
        <f>U195-Baseline!U195</f>
        <v>11.053825135672342</v>
      </c>
      <c r="V215" s="21">
        <f>V195-Baseline!V195</f>
        <v>11.025521766868094</v>
      </c>
      <c r="W215" s="21">
        <f>W195-Baseline!W195</f>
        <v>10.99787891804035</v>
      </c>
      <c r="X215" s="21">
        <f>X195-Baseline!X195</f>
        <v>10.970883895844498</v>
      </c>
      <c r="Y215" s="21">
        <f>Y195-Baseline!Y195</f>
        <v>10.944524252217697</v>
      </c>
      <c r="Z215" s="21">
        <f>Z195-Baseline!Z195</f>
        <v>10.91878777571741</v>
      </c>
      <c r="AA215" s="21">
        <f>AA195-Baseline!AA195</f>
        <v>10.893662498073061</v>
      </c>
      <c r="AB215" s="21">
        <f>AB195-Baseline!AB195</f>
        <v>10.869136675891031</v>
      </c>
      <c r="AC215" s="21">
        <f>AC195-Baseline!AC195</f>
        <v>103.59209118478068</v>
      </c>
      <c r="AD215" s="21">
        <f>AD195-Baseline!AD195</f>
        <v>103.28084398495861</v>
      </c>
      <c r="AE215" s="21">
        <f>AE195-Baseline!AE195</f>
        <v>102.96064796427923</v>
      </c>
      <c r="AF215" s="21">
        <f>AF195-Baseline!AF195</f>
        <v>102.62710034580581</v>
      </c>
      <c r="AG215" s="21">
        <f>AG195-Baseline!AG195</f>
        <v>102.27809479511185</v>
      </c>
      <c r="AH215" s="21">
        <f>AH195-Baseline!AH195</f>
        <v>101.91442720769814</v>
      </c>
      <c r="AI215" s="21">
        <f>AI195-Baseline!AI195</f>
        <v>101.54088397395473</v>
      </c>
      <c r="AJ215" s="21">
        <f>AJ195-Baseline!AJ195</f>
        <v>101.64700270331856</v>
      </c>
      <c r="AK215" s="21">
        <f>AK195-Baseline!AK195</f>
        <v>101.74024109968168</v>
      </c>
      <c r="AL215" s="21">
        <f>AL195-Baseline!AL195</f>
        <v>101.8211208225396</v>
      </c>
      <c r="AM215" s="21">
        <f>AM195-Baseline!AM195</f>
        <v>101.89030340421783</v>
      </c>
      <c r="AN215" s="21">
        <f>AN195-Baseline!AN195</f>
        <v>101.82865832165213</v>
      </c>
      <c r="AO215" s="21">
        <f>AO195-Baseline!AO195</f>
        <v>101.73834768846055</v>
      </c>
      <c r="AP215" s="21">
        <f>AP195-Baseline!AP195</f>
        <v>101.63910727553285</v>
      </c>
      <c r="AQ215" s="21">
        <f>AQ195-Baseline!AQ195</f>
        <v>101.5313099408485</v>
      </c>
      <c r="AR215" s="21">
        <f>AR195-Baseline!AR195</f>
        <v>101.41526642774183</v>
      </c>
      <c r="AS215" s="21">
        <f>AS195-Baseline!AS195</f>
        <v>101.29124057256034</v>
      </c>
      <c r="AT215" s="21">
        <f>AT195-Baseline!AT195</f>
        <v>101.159495624961</v>
      </c>
      <c r="AU215" s="21">
        <f>AU195-Baseline!AU195</f>
        <v>101.02031156488535</v>
      </c>
      <c r="AV215" s="21">
        <f>AV195-Baseline!AV195</f>
        <v>100.87394910823625</v>
      </c>
      <c r="AW215" s="21">
        <f>AW195-Baseline!AW195</f>
        <v>100.72065215527681</v>
      </c>
      <c r="AX215" s="21">
        <f>AX195-Baseline!AX195</f>
        <v>99.183643514521762</v>
      </c>
      <c r="AY215" s="21">
        <f>AY195-Baseline!AY195</f>
        <v>97.488857491288087</v>
      </c>
      <c r="AZ215" s="21">
        <f>AZ195-Baseline!AZ195</f>
        <v>95.814205376911559</v>
      </c>
      <c r="BA215" s="21">
        <f>BA195-Baseline!BA195</f>
        <v>94.159928325868123</v>
      </c>
      <c r="BB215" s="21">
        <f>BB195-Baseline!BB195</f>
        <v>92.523725664918231</v>
      </c>
    </row>
    <row r="216" spans="1:54" outlineLevel="2">
      <c r="A216" s="478"/>
      <c r="B216" s="150" t="s">
        <v>289</v>
      </c>
      <c r="C216" s="19"/>
      <c r="D216" s="135" t="s">
        <v>390</v>
      </c>
      <c r="E216" s="21">
        <f>E196-Baseline!E196</f>
        <v>1.2203237481887774</v>
      </c>
      <c r="F216" s="21">
        <f>F196-Baseline!F196</f>
        <v>1.2169846982031263</v>
      </c>
      <c r="G216" s="21">
        <f>G196-Baseline!G196</f>
        <v>1.2137721557428849</v>
      </c>
      <c r="H216" s="21">
        <f>H196-Baseline!H196</f>
        <v>1.2106846564003322</v>
      </c>
      <c r="I216" s="21">
        <f>I196-Baseline!I196</f>
        <v>1.2077207595366573</v>
      </c>
      <c r="J216" s="21">
        <f>J196-Baseline!J196</f>
        <v>1.2048790479418729</v>
      </c>
      <c r="K216" s="21">
        <f>K196-Baseline!K196</f>
        <v>1.202158127499801</v>
      </c>
      <c r="L216" s="21">
        <f>L196-Baseline!L196</f>
        <v>1.1995566268580748</v>
      </c>
      <c r="M216" s="21">
        <f>M196-Baseline!M196</f>
        <v>1.197073197103073</v>
      </c>
      <c r="N216" s="21">
        <f>N196-Baseline!N196</f>
        <v>1.1947065114397244</v>
      </c>
      <c r="O216" s="21">
        <f>O196-Baseline!O196</f>
        <v>1.1923137430051649</v>
      </c>
      <c r="P216" s="21">
        <f>P196-Baseline!P196</f>
        <v>1.1899635212886661</v>
      </c>
      <c r="Q216" s="21">
        <f>Q196-Baseline!Q196</f>
        <v>1.1877282124872375</v>
      </c>
      <c r="R216" s="21">
        <f>R196-Baseline!R196</f>
        <v>1.1856065393922071</v>
      </c>
      <c r="S216" s="21">
        <f>S196-Baseline!S196</f>
        <v>1.1835972458805544</v>
      </c>
      <c r="T216" s="21">
        <f>T196-Baseline!T196</f>
        <v>1.1816990966149084</v>
      </c>
      <c r="U216" s="21">
        <f>U196-Baseline!U196</f>
        <v>1.1799108767480369</v>
      </c>
      <c r="V216" s="21">
        <f>V196-Baseline!V196</f>
        <v>1.1782313916317668</v>
      </c>
      <c r="W216" s="21">
        <f>W196-Baseline!W196</f>
        <v>1.1766594665302712</v>
      </c>
      <c r="X216" s="21">
        <f>X196-Baseline!X196</f>
        <v>1.175193946337644</v>
      </c>
      <c r="Y216" s="21">
        <f>Y196-Baseline!Y196</f>
        <v>1.1738336952997279</v>
      </c>
      <c r="Z216" s="21">
        <f>Z196-Baseline!Z196</f>
        <v>1.1725775967400958</v>
      </c>
      <c r="AA216" s="21">
        <f>AA196-Baseline!AA196</f>
        <v>1.1714245527901601</v>
      </c>
      <c r="AB216" s="21">
        <f>AB196-Baseline!AB196</f>
        <v>1.170373484123336</v>
      </c>
      <c r="AC216" s="21">
        <f>AC196-Baseline!AC196</f>
        <v>1.4700788196123755</v>
      </c>
      <c r="AD216" s="21">
        <f>AD196-Baseline!AD196</f>
        <v>1.4682151615788115</v>
      </c>
      <c r="AE216" s="21">
        <f>AE196-Baseline!AE196</f>
        <v>1.4664833347116395</v>
      </c>
      <c r="AF216" s="21">
        <f>AF196-Baseline!AF196</f>
        <v>1.4648819383693854</v>
      </c>
      <c r="AG216" s="21">
        <f>AG196-Baseline!AG196</f>
        <v>1.4634095954850508</v>
      </c>
      <c r="AH216" s="21">
        <f>AH196-Baseline!AH196</f>
        <v>1.4620649522328333</v>
      </c>
      <c r="AI216" s="21">
        <f>AI196-Baseline!AI196</f>
        <v>1.4608466776998301</v>
      </c>
      <c r="AJ216" s="21">
        <f>AJ196-Baseline!AJ196</f>
        <v>1.4628376730408135</v>
      </c>
      <c r="AK216" s="21">
        <f>AK196-Baseline!AK196</f>
        <v>1.4649548582839362</v>
      </c>
      <c r="AL216" s="21">
        <f>AL196-Baseline!AL196</f>
        <v>1.4671977482725662</v>
      </c>
      <c r="AM216" s="21">
        <f>AM196-Baseline!AM196</f>
        <v>1.4695658722478291</v>
      </c>
      <c r="AN216" s="21">
        <f>AN196-Baseline!AN196</f>
        <v>1.4712106241318363</v>
      </c>
      <c r="AO216" s="21">
        <f>AO196-Baseline!AO196</f>
        <v>1.4728480133917508</v>
      </c>
      <c r="AP216" s="21">
        <f>AP196-Baseline!AP196</f>
        <v>1.474614444871494</v>
      </c>
      <c r="AQ216" s="21">
        <f>AQ196-Baseline!AQ196</f>
        <v>1.476509385124581</v>
      </c>
      <c r="AR216" s="21">
        <f>AR196-Baseline!AR196</f>
        <v>1.478532315626361</v>
      </c>
      <c r="AS216" s="21">
        <f>AS196-Baseline!AS196</f>
        <v>1.4806827326446605</v>
      </c>
      <c r="AT216" s="21">
        <f>AT196-Baseline!AT196</f>
        <v>1.4829601471125027</v>
      </c>
      <c r="AU216" s="21">
        <f>AU196-Baseline!AU196</f>
        <v>1.485364084502885</v>
      </c>
      <c r="AV216" s="21">
        <f>AV196-Baseline!AV196</f>
        <v>1.4878940847056166</v>
      </c>
      <c r="AW216" s="21">
        <f>AW196-Baseline!AW196</f>
        <v>1.490549701906154</v>
      </c>
      <c r="AX216" s="21">
        <f>AX196-Baseline!AX196</f>
        <v>1.4790303199611388</v>
      </c>
      <c r="AY216" s="21">
        <f>AY196-Baseline!AY196</f>
        <v>1.4658875395780009</v>
      </c>
      <c r="AZ216" s="21">
        <f>AZ196-Baseline!AZ196</f>
        <v>1.4529531937061189</v>
      </c>
      <c r="BA216" s="21">
        <f>BA196-Baseline!BA196</f>
        <v>1.4402249424358649</v>
      </c>
      <c r="BB216" s="21">
        <f>BB196-Baseline!BB196</f>
        <v>1.4276081939869678</v>
      </c>
    </row>
    <row r="217" spans="1:54" outlineLevel="2">
      <c r="A217" s="478"/>
      <c r="B217" s="150" t="s">
        <v>292</v>
      </c>
      <c r="C217" s="19"/>
      <c r="D217" s="135"/>
      <c r="E217" s="21">
        <f>E197-Baseline!E197</f>
        <v>4.6104319681938071</v>
      </c>
      <c r="F217" s="21">
        <f>F197-Baseline!F197</f>
        <v>4.5139919784124096</v>
      </c>
      <c r="G217" s="21">
        <f>G197-Baseline!G197</f>
        <v>4.4199696211600203</v>
      </c>
      <c r="H217" s="21">
        <f>H197-Baseline!H197</f>
        <v>4.3282957972014113</v>
      </c>
      <c r="I217" s="21">
        <f>I197-Baseline!I197</f>
        <v>4.23890286594205</v>
      </c>
      <c r="J217" s="21">
        <f>J197-Baseline!J197</f>
        <v>4.1517253071993467</v>
      </c>
      <c r="K217" s="21">
        <f>K197-Baseline!K197</f>
        <v>4.0666996518643437</v>
      </c>
      <c r="L217" s="21">
        <f>L197-Baseline!L197</f>
        <v>3.9837644148746181</v>
      </c>
      <c r="M217" s="21">
        <f>M197-Baseline!M197</f>
        <v>3.9028600304207264</v>
      </c>
      <c r="N217" s="21">
        <f>N197-Baseline!N197</f>
        <v>3.8239275561647141</v>
      </c>
      <c r="O217" s="21">
        <f>O197-Baseline!O197</f>
        <v>3.7463522276731278</v>
      </c>
      <c r="P217" s="21">
        <f>P197-Baseline!P197</f>
        <v>3.6703802230460782</v>
      </c>
      <c r="Q217" s="21">
        <f>Q197-Baseline!Q197</f>
        <v>3.5962584508025741</v>
      </c>
      <c r="R217" s="21">
        <f>R197-Baseline!R197</f>
        <v>3.5239345321954483</v>
      </c>
      <c r="S217" s="21">
        <f>S197-Baseline!S197</f>
        <v>3.4533577153100863</v>
      </c>
      <c r="T217" s="21">
        <f>T197-Baseline!T197</f>
        <v>3.384478822097984</v>
      </c>
      <c r="U217" s="21">
        <f>U197-Baseline!U197</f>
        <v>3.3172501971723727</v>
      </c>
      <c r="V217" s="21">
        <f>V197-Baseline!V197</f>
        <v>3.2516256583068142</v>
      </c>
      <c r="W217" s="21">
        <f>W197-Baseline!W197</f>
        <v>3.1875604485795663</v>
      </c>
      <c r="X217" s="21">
        <f>X197-Baseline!X197</f>
        <v>3.125011190108419</v>
      </c>
      <c r="Y217" s="21">
        <f>Y197-Baseline!Y197</f>
        <v>3.063935021701591</v>
      </c>
      <c r="Z217" s="21">
        <f>Z197-Baseline!Z197</f>
        <v>3.0042916115178673</v>
      </c>
      <c r="AA217" s="21">
        <f>AA197-Baseline!AA197</f>
        <v>2.9460419119589818</v>
      </c>
      <c r="AB217" s="21">
        <f>AB197-Baseline!AB197</f>
        <v>2.8891476263943252</v>
      </c>
      <c r="AC217" s="21">
        <f>AC197-Baseline!AC197</f>
        <v>10.401696456001172</v>
      </c>
      <c r="AD217" s="21">
        <f>AD197-Baseline!AD197</f>
        <v>10.215548096290497</v>
      </c>
      <c r="AE217" s="21">
        <f>AE197-Baseline!AE197</f>
        <v>10.033347340147991</v>
      </c>
      <c r="AF217" s="21">
        <f>AF197-Baseline!AF197</f>
        <v>9.8549939647179556</v>
      </c>
      <c r="AG217" s="21">
        <f>AG197-Baseline!AG197</f>
        <v>9.6803906647290798</v>
      </c>
      <c r="AH217" s="21">
        <f>AH197-Baseline!AH197</f>
        <v>9.5094429605167257</v>
      </c>
      <c r="AI217" s="21">
        <f>AI197-Baseline!AI197</f>
        <v>9.3420554970994356</v>
      </c>
      <c r="AJ217" s="21">
        <f>AJ197-Baseline!AJ197</f>
        <v>9.2226935157652363</v>
      </c>
      <c r="AK217" s="21">
        <f>AK197-Baseline!AK197</f>
        <v>9.1053740855365302</v>
      </c>
      <c r="AL217" s="21">
        <f>AL197-Baseline!AL197</f>
        <v>8.9900511782513899</v>
      </c>
      <c r="AM217" s="21">
        <f>AM197-Baseline!AM197</f>
        <v>8.876679979966994</v>
      </c>
      <c r="AN217" s="21">
        <f>AN197-Baseline!AN197</f>
        <v>8.7566920653642732</v>
      </c>
      <c r="AO217" s="21">
        <f>AO197-Baseline!AO197</f>
        <v>8.6375517837384397</v>
      </c>
      <c r="AP217" s="21">
        <f>AP197-Baseline!AP197</f>
        <v>8.5206055877089426</v>
      </c>
      <c r="AQ217" s="21">
        <f>AQ197-Baseline!AQ197</f>
        <v>8.4058015521380156</v>
      </c>
      <c r="AR217" s="21">
        <f>AR197-Baseline!AR197</f>
        <v>8.2930891517904382</v>
      </c>
      <c r="AS217" s="21">
        <f>AS197-Baseline!AS197</f>
        <v>8.1824192216157385</v>
      </c>
      <c r="AT217" s="21">
        <f>AT197-Baseline!AT197</f>
        <v>8.0737439181773194</v>
      </c>
      <c r="AU217" s="21">
        <f>AU197-Baseline!AU197</f>
        <v>7.9670166821951032</v>
      </c>
      <c r="AV217" s="21">
        <f>AV197-Baseline!AV197</f>
        <v>7.862192202169564</v>
      </c>
      <c r="AW217" s="21">
        <f>AW197-Baseline!AW197</f>
        <v>7.7592263790554954</v>
      </c>
      <c r="AX217" s="21">
        <f>AX197-Baseline!AX197</f>
        <v>7.5606219563544252</v>
      </c>
      <c r="AY217" s="21">
        <f>AY197-Baseline!AY197</f>
        <v>7.3553195975106886</v>
      </c>
      <c r="AZ217" s="21">
        <f>AZ197-Baseline!AZ197</f>
        <v>7.1558569329609485</v>
      </c>
      <c r="BA217" s="21">
        <f>BA197-Baseline!BA197</f>
        <v>6.9620651888201932</v>
      </c>
      <c r="BB217" s="21">
        <f>BB197-Baseline!BB197</f>
        <v>6.7735365360738626</v>
      </c>
    </row>
    <row r="218" spans="1:54" outlineLevel="2">
      <c r="A218" s="479"/>
      <c r="B218" s="150" t="s">
        <v>477</v>
      </c>
      <c r="C218" s="19"/>
      <c r="D218" s="135" t="s">
        <v>390</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7" t="s">
        <v>497</v>
      </c>
      <c r="B220" s="150" t="s">
        <v>498</v>
      </c>
      <c r="C220" s="19"/>
      <c r="D220" s="135" t="s">
        <v>390</v>
      </c>
      <c r="E220" s="21">
        <f>E200-Baseline!E200</f>
        <v>14.79928162991003</v>
      </c>
      <c r="F220" s="21">
        <f>F200-Baseline!F200</f>
        <v>14.673124209231117</v>
      </c>
      <c r="G220" s="21">
        <f>G200-Baseline!G200</f>
        <v>14.521764702214103</v>
      </c>
      <c r="H220" s="21">
        <f>H200-Baseline!H200</f>
        <v>14.372499645911319</v>
      </c>
      <c r="I220" s="21">
        <f>I200-Baseline!I200</f>
        <v>14.250729062466919</v>
      </c>
      <c r="J220" s="21">
        <f>J200-Baseline!J200</f>
        <v>14.130082662228176</v>
      </c>
      <c r="K220" s="21">
        <f>K200-Baseline!K200</f>
        <v>13.986007271403253</v>
      </c>
      <c r="L220" s="21">
        <f>L200-Baseline!L200</f>
        <v>13.868020009990012</v>
      </c>
      <c r="M220" s="21">
        <f>M200-Baseline!M200</f>
        <v>13.751127301151289</v>
      </c>
      <c r="N220" s="21">
        <f>N200-Baseline!N200</f>
        <v>13.612040353706927</v>
      </c>
      <c r="O220" s="21">
        <f>O200-Baseline!O200</f>
        <v>13.495300651084296</v>
      </c>
      <c r="P220" s="21">
        <f>P200-Baseline!P200</f>
        <v>13.378449202619134</v>
      </c>
      <c r="Q220" s="21">
        <f>Q200-Baseline!Q200</f>
        <v>13.262753112865513</v>
      </c>
      <c r="R220" s="21">
        <f>R200-Baseline!R200</f>
        <v>13.169889243802963</v>
      </c>
      <c r="S220" s="21">
        <f>S200-Baseline!S200</f>
        <v>13.056097191671537</v>
      </c>
      <c r="T220" s="21">
        <f>T200-Baseline!T200</f>
        <v>12.943439996480294</v>
      </c>
      <c r="U220" s="21">
        <f>U200-Baseline!U200</f>
        <v>12.831907767973137</v>
      </c>
      <c r="V220" s="21">
        <f>V200-Baseline!V200</f>
        <v>12.741707747153036</v>
      </c>
      <c r="W220" s="21">
        <f>W200-Baseline!W200</f>
        <v>12.632046695648425</v>
      </c>
      <c r="X220" s="21">
        <f>X200-Baseline!X200</f>
        <v>12.543014314412614</v>
      </c>
      <c r="Y220" s="21">
        <f>Y200-Baseline!Y200</f>
        <v>12.435210959030645</v>
      </c>
      <c r="Z220" s="21">
        <f>Z200-Baseline!Z200</f>
        <v>12.347358975867497</v>
      </c>
      <c r="AA220" s="21">
        <f>AA200-Baseline!AA200</f>
        <v>12.259941228878054</v>
      </c>
      <c r="AB220" s="21">
        <f>AB200-Baseline!AB200</f>
        <v>12.172966335881149</v>
      </c>
      <c r="AC220" s="21">
        <f>AC200-Baseline!AC200</f>
        <v>89.09447205282622</v>
      </c>
      <c r="AD220" s="21">
        <f>AD200-Baseline!AD200</f>
        <v>88.572186194010186</v>
      </c>
      <c r="AE220" s="21">
        <f>AE200-Baseline!AE200</f>
        <v>88.063019389876644</v>
      </c>
      <c r="AF220" s="21">
        <f>AF200-Baseline!AF200</f>
        <v>87.545128276740854</v>
      </c>
      <c r="AG220" s="21">
        <f>AG200-Baseline!AG200</f>
        <v>87.020938277848515</v>
      </c>
      <c r="AH220" s="21">
        <f>AH200-Baseline!AH200</f>
        <v>86.493246379423141</v>
      </c>
      <c r="AI220" s="21">
        <f>AI200-Baseline!AI200</f>
        <v>85.965698597764558</v>
      </c>
      <c r="AJ220" s="21">
        <f>AJ200-Baseline!AJ200</f>
        <v>85.847029869717431</v>
      </c>
      <c r="AK220" s="21">
        <f>AK200-Baseline!AK200</f>
        <v>85.722158639362661</v>
      </c>
      <c r="AL220" s="21">
        <f>AL200-Baseline!AL200</f>
        <v>85.592214644497062</v>
      </c>
      <c r="AM220" s="21">
        <f>AM200-Baseline!AM200</f>
        <v>85.457704566580986</v>
      </c>
      <c r="AN220" s="21">
        <f>AN200-Baseline!AN200</f>
        <v>85.221279704550469</v>
      </c>
      <c r="AO220" s="21">
        <f>AO200-Baseline!AO200</f>
        <v>84.966397801513594</v>
      </c>
      <c r="AP220" s="21">
        <f>AP200-Baseline!AP200</f>
        <v>84.709068117073187</v>
      </c>
      <c r="AQ220" s="21">
        <f>AQ200-Baseline!AQ200</f>
        <v>84.449542996219691</v>
      </c>
      <c r="AR220" s="21">
        <f>AR200-Baseline!AR200</f>
        <v>84.187926403774881</v>
      </c>
      <c r="AS220" s="21">
        <f>AS200-Baseline!AS200</f>
        <v>83.924295536940349</v>
      </c>
      <c r="AT220" s="21">
        <f>AT200-Baseline!AT200</f>
        <v>83.658754795179604</v>
      </c>
      <c r="AU220" s="21">
        <f>AU200-Baseline!AU200</f>
        <v>83.391430211762327</v>
      </c>
      <c r="AV220" s="21">
        <f>AV200-Baseline!AV200</f>
        <v>83.122427820145816</v>
      </c>
      <c r="AW220" s="21">
        <f>AW200-Baseline!AW200</f>
        <v>82.851837163506715</v>
      </c>
      <c r="AX220" s="21">
        <f>AX200-Baseline!AX200</f>
        <v>81.462514109273769</v>
      </c>
      <c r="AY220" s="21">
        <f>AY200-Baseline!AY200</f>
        <v>79.952685886425371</v>
      </c>
      <c r="AZ220" s="21">
        <f>AZ200-Baseline!AZ200</f>
        <v>78.466598012445502</v>
      </c>
      <c r="BA220" s="21">
        <f>BA200-Baseline!BA200</f>
        <v>77.004126323284396</v>
      </c>
      <c r="BB220" s="21">
        <f>BB200-Baseline!BB200</f>
        <v>75.56296994476358</v>
      </c>
    </row>
    <row r="221" spans="1:54" outlineLevel="2">
      <c r="A221" s="478"/>
      <c r="B221" s="150" t="s">
        <v>499</v>
      </c>
      <c r="C221" s="19"/>
      <c r="D221" s="135" t="s">
        <v>390</v>
      </c>
      <c r="E221" s="21">
        <f>E201-Baseline!E201</f>
        <v>10.965146656526059</v>
      </c>
      <c r="F221" s="21">
        <f>F201-Baseline!F201</f>
        <v>10.830953499787864</v>
      </c>
      <c r="G221" s="21">
        <f>G201-Baseline!G201</f>
        <v>10.700062854070413</v>
      </c>
      <c r="H221" s="21">
        <f>H201-Baseline!H201</f>
        <v>10.572386628350884</v>
      </c>
      <c r="I221" s="21">
        <f>I201-Baseline!I201</f>
        <v>10.447838671711672</v>
      </c>
      <c r="J221" s="21">
        <f>J201-Baseline!J201</f>
        <v>10.326335426264851</v>
      </c>
      <c r="K221" s="21">
        <f>K201-Baseline!K201</f>
        <v>10.207795836568334</v>
      </c>
      <c r="L221" s="21">
        <f>L201-Baseline!L201</f>
        <v>10.092141279428716</v>
      </c>
      <c r="M221" s="21">
        <f>M201-Baseline!M201</f>
        <v>9.9792954810752903</v>
      </c>
      <c r="N221" s="21">
        <f>N201-Baseline!N201</f>
        <v>9.8691832089071525</v>
      </c>
      <c r="O221" s="21">
        <f>O201-Baseline!O201</f>
        <v>9.7600652578369669</v>
      </c>
      <c r="P221" s="21">
        <f>P201-Baseline!P201</f>
        <v>9.6527371455748465</v>
      </c>
      <c r="Q221" s="21">
        <f>Q201-Baseline!Q201</f>
        <v>9.5480121891924146</v>
      </c>
      <c r="R221" s="21">
        <f>R201-Baseline!R201</f>
        <v>9.4458222742735458</v>
      </c>
      <c r="S221" s="21">
        <f>S201-Baseline!S201</f>
        <v>9.345267684905199</v>
      </c>
      <c r="T221" s="21">
        <f>T201-Baseline!T201</f>
        <v>9.2471221688903764</v>
      </c>
      <c r="U221" s="21">
        <f>U201-Baseline!U201</f>
        <v>9.1513233282229898</v>
      </c>
      <c r="V221" s="21">
        <f>V201-Baseline!V201</f>
        <v>9.0578106077854326</v>
      </c>
      <c r="W221" s="21">
        <f>W201-Baseline!W201</f>
        <v>8.9665252245550864</v>
      </c>
      <c r="X221" s="21">
        <f>X201-Baseline!X201</f>
        <v>8.8774101273164217</v>
      </c>
      <c r="Y221" s="21">
        <f>Y201-Baseline!Y201</f>
        <v>8.7904091140067369</v>
      </c>
      <c r="Z221" s="21">
        <f>Z201-Baseline!Z201</f>
        <v>8.7054688386078158</v>
      </c>
      <c r="AA221" s="21">
        <f>AA201-Baseline!AA201</f>
        <v>8.622537556462321</v>
      </c>
      <c r="AB221" s="21">
        <f>AB201-Baseline!AB201</f>
        <v>8.5415645871882013</v>
      </c>
      <c r="AC221" s="21">
        <f>AC201-Baseline!AC201</f>
        <v>54.473651436280363</v>
      </c>
      <c r="AD221" s="21">
        <f>AD201-Baseline!AD201</f>
        <v>54.044468199762534</v>
      </c>
      <c r="AE221" s="21">
        <f>AE201-Baseline!AE201</f>
        <v>53.619107729648988</v>
      </c>
      <c r="AF221" s="21">
        <f>AF201-Baseline!AF201</f>
        <v>53.195935844175104</v>
      </c>
      <c r="AG221" s="21">
        <f>AG201-Baseline!AG201</f>
        <v>52.774088595642837</v>
      </c>
      <c r="AH221" s="21">
        <f>AH201-Baseline!AH201</f>
        <v>52.353674047646578</v>
      </c>
      <c r="AI221" s="21">
        <f>AI201-Baseline!AI201</f>
        <v>51.936131280091708</v>
      </c>
      <c r="AJ221" s="21">
        <f>AJ201-Baseline!AJ201</f>
        <v>51.766907570526477</v>
      </c>
      <c r="AK221" s="21">
        <f>AK201-Baseline!AK201</f>
        <v>51.596926152447026</v>
      </c>
      <c r="AL221" s="21">
        <f>AL201-Baseline!AL201</f>
        <v>51.426285601892587</v>
      </c>
      <c r="AM221" s="21">
        <f>AM201-Baseline!AM201</f>
        <v>51.255133083067108</v>
      </c>
      <c r="AN221" s="21">
        <f>AN201-Baseline!AN201</f>
        <v>51.026267533403029</v>
      </c>
      <c r="AO221" s="21">
        <f>AO201-Baseline!AO201</f>
        <v>50.788982364591881</v>
      </c>
      <c r="AP221" s="21">
        <f>AP201-Baseline!AP201</f>
        <v>50.552623009605597</v>
      </c>
      <c r="AQ221" s="21">
        <f>AQ201-Baseline!AQ201</f>
        <v>50.31722499343077</v>
      </c>
      <c r="AR221" s="21">
        <f>AR201-Baseline!AR201</f>
        <v>50.082805517320772</v>
      </c>
      <c r="AS221" s="21">
        <f>AS201-Baseline!AS201</f>
        <v>49.84936846087399</v>
      </c>
      <c r="AT221" s="21">
        <f>AT201-Baseline!AT201</f>
        <v>49.616919756919984</v>
      </c>
      <c r="AU221" s="21">
        <f>AU201-Baseline!AU201</f>
        <v>49.385473100533872</v>
      </c>
      <c r="AV221" s="21">
        <f>AV201-Baseline!AV201</f>
        <v>49.155037889429799</v>
      </c>
      <c r="AW221" s="21">
        <f>AW201-Baseline!AW201</f>
        <v>48.925619980367735</v>
      </c>
      <c r="AX221" s="21">
        <f>AX201-Baseline!AX201</f>
        <v>48.04395501035588</v>
      </c>
      <c r="AY221" s="21">
        <f>AY201-Baseline!AY201</f>
        <v>47.095488579340369</v>
      </c>
      <c r="AZ221" s="21">
        <f>AZ201-Baseline!AZ201</f>
        <v>46.164514926587124</v>
      </c>
      <c r="BA221" s="21">
        <f>BA201-Baseline!BA201</f>
        <v>45.250806164479549</v>
      </c>
      <c r="BB221" s="21">
        <f>BB201-Baseline!BB201</f>
        <v>44.352815716148918</v>
      </c>
    </row>
    <row r="222" spans="1:54" outlineLevel="2">
      <c r="A222" s="479"/>
      <c r="B222" s="150" t="s">
        <v>500</v>
      </c>
      <c r="C222" s="19"/>
      <c r="D222" s="135" t="s">
        <v>390</v>
      </c>
      <c r="E222" s="21">
        <f>E202-Baseline!E202</f>
        <v>18.657727229246706</v>
      </c>
      <c r="F222" s="21">
        <f>F202-Baseline!F202</f>
        <v>18.50083621891946</v>
      </c>
      <c r="G222" s="21">
        <f>G202-Baseline!G202</f>
        <v>18.347785470984132</v>
      </c>
      <c r="H222" s="21">
        <f>H202-Baseline!H202</f>
        <v>18.198476705502351</v>
      </c>
      <c r="I222" s="21">
        <f>I202-Baseline!I202</f>
        <v>18.05281378170643</v>
      </c>
      <c r="J222" s="21">
        <f>J202-Baseline!J202</f>
        <v>17.91070334356321</v>
      </c>
      <c r="K222" s="21">
        <f>K202-Baseline!K202</f>
        <v>17.772054724637634</v>
      </c>
      <c r="L222" s="21">
        <f>L202-Baseline!L202</f>
        <v>17.636779868595823</v>
      </c>
      <c r="M222" s="21">
        <f>M202-Baseline!M202</f>
        <v>17.504793254248764</v>
      </c>
      <c r="N222" s="21">
        <f>N202-Baseline!N202</f>
        <v>17.376010580013226</v>
      </c>
      <c r="O222" s="21">
        <f>O202-Baseline!O202</f>
        <v>17.247182037063066</v>
      </c>
      <c r="P222" s="21">
        <f>P202-Baseline!P202</f>
        <v>17.11985038665274</v>
      </c>
      <c r="Q222" s="21">
        <f>Q202-Baseline!Q202</f>
        <v>16.995607137997133</v>
      </c>
      <c r="R222" s="21">
        <f>R202-Baseline!R202</f>
        <v>16.874374997879805</v>
      </c>
      <c r="S222" s="21">
        <f>S202-Baseline!S202</f>
        <v>16.753577993751982</v>
      </c>
      <c r="T222" s="21">
        <f>T202-Baseline!T202</f>
        <v>16.635656813493757</v>
      </c>
      <c r="U222" s="21">
        <f>U202-Baseline!U202</f>
        <v>16.520540086023658</v>
      </c>
      <c r="V222" s="21">
        <f>V202-Baseline!V202</f>
        <v>16.408158451690255</v>
      </c>
      <c r="W222" s="21">
        <f>W202-Baseline!W202</f>
        <v>16.298444503248653</v>
      </c>
      <c r="X222" s="21">
        <f>X202-Baseline!X202</f>
        <v>16.19133272454609</v>
      </c>
      <c r="Y222" s="21">
        <f>Y202-Baseline!Y202</f>
        <v>16.086758615485198</v>
      </c>
      <c r="Z222" s="21">
        <f>Z202-Baseline!Z202</f>
        <v>15.984660688457291</v>
      </c>
      <c r="AA222" s="21">
        <f>AA202-Baseline!AA202</f>
        <v>15.884979222462441</v>
      </c>
      <c r="AB222" s="21">
        <f>AB202-Baseline!AB202</f>
        <v>15.787655704448888</v>
      </c>
      <c r="AC222" s="21">
        <f>AC202-Baseline!AC202</f>
        <v>123.53504555979373</v>
      </c>
      <c r="AD222" s="21">
        <f>AD202-Baseline!AD202</f>
        <v>122.89836419042206</v>
      </c>
      <c r="AE222" s="21">
        <f>AE202-Baseline!AE202</f>
        <v>122.25953970694934</v>
      </c>
      <c r="AF222" s="21">
        <f>AF202-Baseline!AF202</f>
        <v>121.61400274300644</v>
      </c>
      <c r="AG222" s="21">
        <f>AG202-Baseline!AG202</f>
        <v>120.95948512688656</v>
      </c>
      <c r="AH222" s="21">
        <f>AH202-Baseline!AH202</f>
        <v>120.29662552088013</v>
      </c>
      <c r="AI222" s="21">
        <f>AI202-Baseline!AI202</f>
        <v>119.63005393102226</v>
      </c>
      <c r="AJ222" s="21">
        <f>AJ202-Baseline!AJ202</f>
        <v>119.53157604117359</v>
      </c>
      <c r="AK222" s="21">
        <f>AK202-Baseline!AK202</f>
        <v>119.42375355410076</v>
      </c>
      <c r="AL222" s="21">
        <f>AL202-Baseline!AL202</f>
        <v>119.30703281887354</v>
      </c>
      <c r="AM222" s="21">
        <f>AM202-Baseline!AM202</f>
        <v>119.18200202131106</v>
      </c>
      <c r="AN222" s="21">
        <f>AN202-Baseline!AN202</f>
        <v>118.91203975005109</v>
      </c>
      <c r="AO222" s="21">
        <f>AO202-Baseline!AO202</f>
        <v>118.61454749254862</v>
      </c>
      <c r="AP222" s="21">
        <f>AP202-Baseline!AP202</f>
        <v>118.3120278623786</v>
      </c>
      <c r="AQ222" s="21">
        <f>AQ202-Baseline!AQ202</f>
        <v>118.00476495651701</v>
      </c>
      <c r="AR222" s="21">
        <f>AR202-Baseline!AR202</f>
        <v>117.69298313843736</v>
      </c>
      <c r="AS222" s="21">
        <f>AS202-Baseline!AS202</f>
        <v>117.37686217863148</v>
      </c>
      <c r="AT222" s="21">
        <f>AT202-Baseline!AT202</f>
        <v>117.05658350970393</v>
      </c>
      <c r="AU222" s="21">
        <f>AU202-Baseline!AU202</f>
        <v>116.73234748002487</v>
      </c>
      <c r="AV222" s="21">
        <f>AV202-Baseline!AV202</f>
        <v>116.40433729790981</v>
      </c>
      <c r="AW222" s="21">
        <f>AW202-Baseline!AW202</f>
        <v>116.07272142029375</v>
      </c>
      <c r="AX222" s="21">
        <f>AX202-Baseline!AX202</f>
        <v>114.16638402315158</v>
      </c>
      <c r="AY222" s="21">
        <f>AY202-Baseline!AY202</f>
        <v>112.08806024334385</v>
      </c>
      <c r="AZ222" s="21">
        <f>AZ202-Baseline!AZ202</f>
        <v>110.04065184769919</v>
      </c>
      <c r="BA222" s="21">
        <f>BA202-Baseline!BA202</f>
        <v>108.0240917182518</v>
      </c>
      <c r="BB222" s="21">
        <f>BB202-Baseline!BB202</f>
        <v>106.03529949597332</v>
      </c>
    </row>
    <row r="223" spans="1:54" outlineLevel="2">
      <c r="B223" s="19"/>
      <c r="C223" s="19"/>
      <c r="D223" s="19"/>
      <c r="E223" s="15"/>
    </row>
    <row r="224" spans="1:54" outlineLevel="2">
      <c r="A224" s="477" t="s">
        <v>501</v>
      </c>
      <c r="B224" s="150" t="s">
        <v>498</v>
      </c>
      <c r="C224" s="19"/>
      <c r="D224" s="135" t="s">
        <v>390</v>
      </c>
      <c r="E224" s="21">
        <f>E204-Baseline!E204</f>
        <v>14.79928162991003</v>
      </c>
      <c r="F224" s="21">
        <f>F204-Baseline!F204</f>
        <v>29.472405839141146</v>
      </c>
      <c r="G224" s="21">
        <f>G204-Baseline!G204</f>
        <v>43.994170541355246</v>
      </c>
      <c r="H224" s="21">
        <f>H204-Baseline!H204</f>
        <v>58.366670187266564</v>
      </c>
      <c r="I224" s="21">
        <f>I204-Baseline!I204</f>
        <v>72.617399249733481</v>
      </c>
      <c r="J224" s="21">
        <f>J204-Baseline!J204</f>
        <v>86.747481911961657</v>
      </c>
      <c r="K224" s="21">
        <f>K204-Baseline!K204</f>
        <v>100.73348918336491</v>
      </c>
      <c r="L224" s="21">
        <f>L204-Baseline!L204</f>
        <v>114.60150919335493</v>
      </c>
      <c r="M224" s="21">
        <f>M204-Baseline!M204</f>
        <v>128.35263649450621</v>
      </c>
      <c r="N224" s="21">
        <f>N204-Baseline!N204</f>
        <v>141.96467684821314</v>
      </c>
      <c r="O224" s="21">
        <f>O204-Baseline!O204</f>
        <v>155.45997749929745</v>
      </c>
      <c r="P224" s="21">
        <f>P204-Baseline!P204</f>
        <v>168.83842670191657</v>
      </c>
      <c r="Q224" s="21">
        <f>Q204-Baseline!Q204</f>
        <v>182.10117981478209</v>
      </c>
      <c r="R224" s="21">
        <f>R204-Baseline!R204</f>
        <v>195.27106905858506</v>
      </c>
      <c r="S224" s="21">
        <f>S204-Baseline!S204</f>
        <v>208.3271662502566</v>
      </c>
      <c r="T224" s="21">
        <f>T204-Baseline!T204</f>
        <v>221.27060624673689</v>
      </c>
      <c r="U224" s="21">
        <f>U204-Baseline!U204</f>
        <v>234.10251401471004</v>
      </c>
      <c r="V224" s="21">
        <f>V204-Baseline!V204</f>
        <v>246.84422176186308</v>
      </c>
      <c r="W224" s="21">
        <f>W204-Baseline!W204</f>
        <v>259.47626845751148</v>
      </c>
      <c r="X224" s="21">
        <f>X204-Baseline!X204</f>
        <v>272.01928277192411</v>
      </c>
      <c r="Y224" s="21">
        <f>Y204-Baseline!Y204</f>
        <v>284.45449373095477</v>
      </c>
      <c r="Z224" s="21">
        <f>Z204-Baseline!Z204</f>
        <v>296.80185270682227</v>
      </c>
      <c r="AA224" s="21">
        <f>AA204-Baseline!AA204</f>
        <v>309.06179393570034</v>
      </c>
      <c r="AB224" s="21">
        <f>AB204-Baseline!AB204</f>
        <v>321.23476027158148</v>
      </c>
      <c r="AC224" s="21">
        <f>AC204-Baseline!AC204</f>
        <v>410.32923232440771</v>
      </c>
      <c r="AD224" s="21">
        <f>AD204-Baseline!AD204</f>
        <v>498.90141851841793</v>
      </c>
      <c r="AE224" s="21">
        <f>AE204-Baseline!AE204</f>
        <v>586.9644379082946</v>
      </c>
      <c r="AF224" s="21">
        <f>AF204-Baseline!AF204</f>
        <v>674.50956618503551</v>
      </c>
      <c r="AG224" s="21">
        <f>AG204-Baseline!AG204</f>
        <v>761.53050446288398</v>
      </c>
      <c r="AH224" s="21">
        <f>AH204-Baseline!AH204</f>
        <v>848.02375084230709</v>
      </c>
      <c r="AI224" s="21">
        <f>AI204-Baseline!AI204</f>
        <v>933.98944944007167</v>
      </c>
      <c r="AJ224" s="21">
        <f>AJ204-Baseline!AJ204</f>
        <v>1019.8364793097891</v>
      </c>
      <c r="AK224" s="21">
        <f>AK204-Baseline!AK204</f>
        <v>1105.5586379491517</v>
      </c>
      <c r="AL224" s="21">
        <f>AL204-Baseline!AL204</f>
        <v>1191.1508525936488</v>
      </c>
      <c r="AM224" s="21">
        <f>AM204-Baseline!AM204</f>
        <v>1276.6085571602298</v>
      </c>
      <c r="AN224" s="21">
        <f>AN204-Baseline!AN204</f>
        <v>1361.8298368647802</v>
      </c>
      <c r="AO224" s="21">
        <f>AO204-Baseline!AO204</f>
        <v>1446.7962346662937</v>
      </c>
      <c r="AP224" s="21">
        <f>AP204-Baseline!AP204</f>
        <v>1531.5053027833669</v>
      </c>
      <c r="AQ224" s="21">
        <f>AQ204-Baseline!AQ204</f>
        <v>1615.9548457795865</v>
      </c>
      <c r="AR224" s="21">
        <f>AR204-Baseline!AR204</f>
        <v>1700.1427721833613</v>
      </c>
      <c r="AS224" s="21">
        <f>AS204-Baseline!AS204</f>
        <v>1784.0670677203016</v>
      </c>
      <c r="AT224" s="21">
        <f>AT204-Baseline!AT204</f>
        <v>1867.7258225154812</v>
      </c>
      <c r="AU224" s="21">
        <f>AU204-Baseline!AU204</f>
        <v>1951.1172527272436</v>
      </c>
      <c r="AV224" s="21">
        <f>AV204-Baseline!AV204</f>
        <v>2034.2396805473893</v>
      </c>
      <c r="AW224" s="21">
        <f>AW204-Baseline!AW204</f>
        <v>2117.0915177108959</v>
      </c>
      <c r="AX224" s="21">
        <f>AX204-Baseline!AX204</f>
        <v>2198.5540318201697</v>
      </c>
      <c r="AY224" s="21">
        <f>AY204-Baseline!AY204</f>
        <v>2278.5067177065953</v>
      </c>
      <c r="AZ224" s="21">
        <f>AZ204-Baseline!AZ204</f>
        <v>2356.9733157190408</v>
      </c>
      <c r="BA224" s="21">
        <f>BA204-Baseline!BA204</f>
        <v>2433.977442042325</v>
      </c>
      <c r="BB224" s="21">
        <f>BB204-Baseline!BB204</f>
        <v>2509.5404119870886</v>
      </c>
    </row>
    <row r="225" spans="1:54" outlineLevel="2">
      <c r="A225" s="478"/>
      <c r="B225" s="150" t="s">
        <v>499</v>
      </c>
      <c r="C225" s="19"/>
      <c r="D225" s="135" t="s">
        <v>390</v>
      </c>
      <c r="E225" s="21">
        <f>E205-Baseline!E205</f>
        <v>10.965146656526059</v>
      </c>
      <c r="F225" s="21">
        <f>F205-Baseline!F205</f>
        <v>21.796100156313923</v>
      </c>
      <c r="G225" s="21">
        <f>G205-Baseline!G205</f>
        <v>32.496163010384336</v>
      </c>
      <c r="H225" s="21">
        <f>H205-Baseline!H205</f>
        <v>43.06854963873522</v>
      </c>
      <c r="I225" s="21">
        <f>I205-Baseline!I205</f>
        <v>53.516388310446892</v>
      </c>
      <c r="J225" s="21">
        <f>J205-Baseline!J205</f>
        <v>63.842723736711747</v>
      </c>
      <c r="K225" s="21">
        <f>K205-Baseline!K205</f>
        <v>74.050519573280084</v>
      </c>
      <c r="L225" s="21">
        <f>L205-Baseline!L205</f>
        <v>84.142660852708801</v>
      </c>
      <c r="M225" s="21">
        <f>M205-Baseline!M205</f>
        <v>94.121956333784084</v>
      </c>
      <c r="N225" s="21">
        <f>N205-Baseline!N205</f>
        <v>103.99113954269123</v>
      </c>
      <c r="O225" s="21">
        <f>O205-Baseline!O205</f>
        <v>113.7512048005282</v>
      </c>
      <c r="P225" s="21">
        <f>P205-Baseline!P205</f>
        <v>123.40394194610305</v>
      </c>
      <c r="Q225" s="21">
        <f>Q205-Baseline!Q205</f>
        <v>132.95195413529547</v>
      </c>
      <c r="R225" s="21">
        <f>R205-Baseline!R205</f>
        <v>142.39777640956902</v>
      </c>
      <c r="S225" s="21">
        <f>S205-Baseline!S205</f>
        <v>151.74304409447421</v>
      </c>
      <c r="T225" s="21">
        <f>T205-Baseline!T205</f>
        <v>160.99016626336459</v>
      </c>
      <c r="U225" s="21">
        <f>U205-Baseline!U205</f>
        <v>170.14148959158757</v>
      </c>
      <c r="V225" s="21">
        <f>V205-Baseline!V205</f>
        <v>179.199300199373</v>
      </c>
      <c r="W225" s="21">
        <f>W205-Baseline!W205</f>
        <v>188.16582542392808</v>
      </c>
      <c r="X225" s="21">
        <f>X205-Baseline!X205</f>
        <v>197.04323555124449</v>
      </c>
      <c r="Y225" s="21">
        <f>Y205-Baseline!Y205</f>
        <v>205.83364466525123</v>
      </c>
      <c r="Z225" s="21">
        <f>Z205-Baseline!Z205</f>
        <v>214.53911350385906</v>
      </c>
      <c r="AA225" s="21">
        <f>AA205-Baseline!AA205</f>
        <v>223.16165106032139</v>
      </c>
      <c r="AB225" s="21">
        <f>AB205-Baseline!AB205</f>
        <v>231.70321564750958</v>
      </c>
      <c r="AC225" s="21">
        <f>AC205-Baseline!AC205</f>
        <v>286.17686708378994</v>
      </c>
      <c r="AD225" s="21">
        <f>AD205-Baseline!AD205</f>
        <v>340.22133528355249</v>
      </c>
      <c r="AE225" s="21">
        <f>AE205-Baseline!AE205</f>
        <v>393.84044301320148</v>
      </c>
      <c r="AF225" s="21">
        <f>AF205-Baseline!AF205</f>
        <v>447.03637885737658</v>
      </c>
      <c r="AG225" s="21">
        <f>AG205-Baseline!AG205</f>
        <v>499.81046745301944</v>
      </c>
      <c r="AH225" s="21">
        <f>AH205-Baseline!AH205</f>
        <v>552.16414150066601</v>
      </c>
      <c r="AI225" s="21">
        <f>AI205-Baseline!AI205</f>
        <v>604.10027278075768</v>
      </c>
      <c r="AJ225" s="21">
        <f>AJ205-Baseline!AJ205</f>
        <v>655.86718035128411</v>
      </c>
      <c r="AK225" s="21">
        <f>AK205-Baseline!AK205</f>
        <v>707.46410650373116</v>
      </c>
      <c r="AL225" s="21">
        <f>AL205-Baseline!AL205</f>
        <v>758.89039210562373</v>
      </c>
      <c r="AM225" s="21">
        <f>AM205-Baseline!AM205</f>
        <v>810.14552518869084</v>
      </c>
      <c r="AN225" s="21">
        <f>AN205-Baseline!AN205</f>
        <v>861.17179272209387</v>
      </c>
      <c r="AO225" s="21">
        <f>AO205-Baseline!AO205</f>
        <v>911.96077508668577</v>
      </c>
      <c r="AP225" s="21">
        <f>AP205-Baseline!AP205</f>
        <v>962.51339809629133</v>
      </c>
      <c r="AQ225" s="21">
        <f>AQ205-Baseline!AQ205</f>
        <v>1012.8306230897221</v>
      </c>
      <c r="AR225" s="21">
        <f>AR205-Baseline!AR205</f>
        <v>1062.9134286070428</v>
      </c>
      <c r="AS225" s="21">
        <f>AS205-Baseline!AS205</f>
        <v>1112.7627970679168</v>
      </c>
      <c r="AT225" s="21">
        <f>AT205-Baseline!AT205</f>
        <v>1162.3797168248368</v>
      </c>
      <c r="AU225" s="21">
        <f>AU205-Baseline!AU205</f>
        <v>1211.7651899253706</v>
      </c>
      <c r="AV225" s="21">
        <f>AV205-Baseline!AV205</f>
        <v>1260.9202278148005</v>
      </c>
      <c r="AW225" s="21">
        <f>AW205-Baseline!AW205</f>
        <v>1309.8458477951681</v>
      </c>
      <c r="AX225" s="21">
        <f>AX205-Baseline!AX205</f>
        <v>1357.8898028055239</v>
      </c>
      <c r="AY225" s="21">
        <f>AY205-Baseline!AY205</f>
        <v>1404.9852913848642</v>
      </c>
      <c r="AZ225" s="21">
        <f>AZ205-Baseline!AZ205</f>
        <v>1451.1498063114514</v>
      </c>
      <c r="BA225" s="21">
        <f>BA205-Baseline!BA205</f>
        <v>1496.400612475931</v>
      </c>
      <c r="BB225" s="21">
        <f>BB205-Baseline!BB205</f>
        <v>1540.7534281920798</v>
      </c>
    </row>
    <row r="226" spans="1:54" outlineLevel="2">
      <c r="A226" s="479"/>
      <c r="B226" s="150" t="s">
        <v>500</v>
      </c>
      <c r="C226" s="19"/>
      <c r="D226" s="135" t="s">
        <v>390</v>
      </c>
      <c r="E226" s="21">
        <f>E206-Baseline!E206</f>
        <v>18.657727229246706</v>
      </c>
      <c r="F226" s="21">
        <f>F206-Baseline!F206</f>
        <v>37.158563448166163</v>
      </c>
      <c r="G226" s="21">
        <f>G206-Baseline!G206</f>
        <v>55.506348919150298</v>
      </c>
      <c r="H226" s="21">
        <f>H206-Baseline!H206</f>
        <v>73.704825624652642</v>
      </c>
      <c r="I226" s="21">
        <f>I206-Baseline!I206</f>
        <v>91.757639406359075</v>
      </c>
      <c r="J226" s="21">
        <f>J206-Baseline!J206</f>
        <v>109.66834274992229</v>
      </c>
      <c r="K226" s="21">
        <f>K206-Baseline!K206</f>
        <v>127.44039747455992</v>
      </c>
      <c r="L226" s="21">
        <f>L206-Baseline!L206</f>
        <v>145.07717734315574</v>
      </c>
      <c r="M226" s="21">
        <f>M206-Baseline!M206</f>
        <v>162.58197059740451</v>
      </c>
      <c r="N226" s="21">
        <f>N206-Baseline!N206</f>
        <v>179.95798117741774</v>
      </c>
      <c r="O226" s="21">
        <f>O206-Baseline!O206</f>
        <v>197.20516321448079</v>
      </c>
      <c r="P226" s="21">
        <f>P206-Baseline!P206</f>
        <v>214.32501360113352</v>
      </c>
      <c r="Q226" s="21">
        <f>Q206-Baseline!Q206</f>
        <v>231.32062073913065</v>
      </c>
      <c r="R226" s="21">
        <f>R206-Baseline!R206</f>
        <v>248.19499573701046</v>
      </c>
      <c r="S226" s="21">
        <f>S206-Baseline!S206</f>
        <v>264.94857373076246</v>
      </c>
      <c r="T226" s="21">
        <f>T206-Baseline!T206</f>
        <v>281.58423054425623</v>
      </c>
      <c r="U226" s="21">
        <f>U206-Baseline!U206</f>
        <v>298.10477063027986</v>
      </c>
      <c r="V226" s="21">
        <f>V206-Baseline!V206</f>
        <v>314.51292908197013</v>
      </c>
      <c r="W226" s="21">
        <f>W206-Baseline!W206</f>
        <v>330.8113735852188</v>
      </c>
      <c r="X226" s="21">
        <f>X206-Baseline!X206</f>
        <v>347.0027063097649</v>
      </c>
      <c r="Y226" s="21">
        <f>Y206-Baseline!Y206</f>
        <v>363.08946492525013</v>
      </c>
      <c r="Z226" s="21">
        <f>Z206-Baseline!Z206</f>
        <v>379.07412561370739</v>
      </c>
      <c r="AA226" s="21">
        <f>AA206-Baseline!AA206</f>
        <v>394.95910483616984</v>
      </c>
      <c r="AB226" s="21">
        <f>AB206-Baseline!AB206</f>
        <v>410.74676054061871</v>
      </c>
      <c r="AC226" s="21">
        <f>AC206-Baseline!AC206</f>
        <v>534.2818061004125</v>
      </c>
      <c r="AD226" s="21">
        <f>AD206-Baseline!AD206</f>
        <v>657.18017029083455</v>
      </c>
      <c r="AE226" s="21">
        <f>AE206-Baseline!AE206</f>
        <v>779.43970999778389</v>
      </c>
      <c r="AF226" s="21">
        <f>AF206-Baseline!AF206</f>
        <v>901.05371274079039</v>
      </c>
      <c r="AG226" s="21">
        <f>AG206-Baseline!AG206</f>
        <v>1022.0131978676769</v>
      </c>
      <c r="AH226" s="21">
        <f>AH206-Baseline!AH206</f>
        <v>1142.3098233885571</v>
      </c>
      <c r="AI226" s="21">
        <f>AI206-Baseline!AI206</f>
        <v>1261.9398773195794</v>
      </c>
      <c r="AJ226" s="21">
        <f>AJ206-Baseline!AJ206</f>
        <v>1381.471453360753</v>
      </c>
      <c r="AK226" s="21">
        <f>AK206-Baseline!AK206</f>
        <v>1500.8952069148538</v>
      </c>
      <c r="AL226" s="21">
        <f>AL206-Baseline!AL206</f>
        <v>1620.2022397337273</v>
      </c>
      <c r="AM226" s="21">
        <f>AM206-Baseline!AM206</f>
        <v>1739.3842417550384</v>
      </c>
      <c r="AN226" s="21">
        <f>AN206-Baseline!AN206</f>
        <v>1858.2962815050894</v>
      </c>
      <c r="AO226" s="21">
        <f>AO206-Baseline!AO206</f>
        <v>1976.910828997638</v>
      </c>
      <c r="AP226" s="21">
        <f>AP206-Baseline!AP206</f>
        <v>2095.2228568600167</v>
      </c>
      <c r="AQ226" s="21">
        <f>AQ206-Baseline!AQ206</f>
        <v>2213.2276218165339</v>
      </c>
      <c r="AR226" s="21">
        <f>AR206-Baseline!AR206</f>
        <v>2330.9206049549712</v>
      </c>
      <c r="AS226" s="21">
        <f>AS206-Baseline!AS206</f>
        <v>2448.2974671336028</v>
      </c>
      <c r="AT226" s="21">
        <f>AT206-Baseline!AT206</f>
        <v>2565.3540506433069</v>
      </c>
      <c r="AU226" s="21">
        <f>AU206-Baseline!AU206</f>
        <v>2682.0863981233319</v>
      </c>
      <c r="AV226" s="21">
        <f>AV206-Baseline!AV206</f>
        <v>2798.4907354212419</v>
      </c>
      <c r="AW226" s="21">
        <f>AW206-Baseline!AW206</f>
        <v>2914.5634568415358</v>
      </c>
      <c r="AX226" s="21">
        <f>AX206-Baseline!AX206</f>
        <v>3028.7298408646875</v>
      </c>
      <c r="AY226" s="21">
        <f>AY206-Baseline!AY206</f>
        <v>3140.8179011080315</v>
      </c>
      <c r="AZ226" s="21">
        <f>AZ206-Baseline!AZ206</f>
        <v>3250.8585529557308</v>
      </c>
      <c r="BA226" s="21">
        <f>BA206-Baseline!BA206</f>
        <v>3358.8826446739827</v>
      </c>
      <c r="BB226" s="21">
        <f>BB206-Baseline!BB206</f>
        <v>3464.9179441699562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505</v>
      </c>
      <c r="C229" s="57"/>
      <c r="D229" s="56" t="s">
        <v>390</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19:B19"/>
    <mergeCell ref="I2:U2"/>
    <mergeCell ref="I3:N4"/>
    <mergeCell ref="P3:U4"/>
    <mergeCell ref="I5:N18"/>
    <mergeCell ref="P5:U18"/>
    <mergeCell ref="I20:N20"/>
    <mergeCell ref="P20:U20"/>
    <mergeCell ref="I21:N45"/>
    <mergeCell ref="P21:U45"/>
    <mergeCell ref="B23:G23"/>
    <mergeCell ref="D30:G30"/>
    <mergeCell ref="A66:A71"/>
    <mergeCell ref="E51:I51"/>
    <mergeCell ref="J51:N51"/>
    <mergeCell ref="O51:S51"/>
    <mergeCell ref="T51:X51"/>
    <mergeCell ref="AI51:AM51"/>
    <mergeCell ref="AN51:AR51"/>
    <mergeCell ref="AS51:AW51"/>
    <mergeCell ref="AX51:BB51"/>
    <mergeCell ref="A54:A64"/>
    <mergeCell ref="Y51:AC51"/>
    <mergeCell ref="AD51:AH51"/>
    <mergeCell ref="A220:A222"/>
    <mergeCell ref="A224:A226"/>
    <mergeCell ref="A190:A198"/>
    <mergeCell ref="A200:A202"/>
    <mergeCell ref="A75:A77"/>
    <mergeCell ref="A143:A154"/>
    <mergeCell ref="A158:A169"/>
    <mergeCell ref="A172:A174"/>
    <mergeCell ref="A176:A178"/>
    <mergeCell ref="A186:A187"/>
    <mergeCell ref="A204:A206"/>
    <mergeCell ref="A210:A218"/>
    <mergeCell ref="A31:A40"/>
    <mergeCell ref="D31:G31"/>
    <mergeCell ref="D32:G32"/>
    <mergeCell ref="D33:G33"/>
    <mergeCell ref="D34:G34"/>
    <mergeCell ref="D35:G35"/>
    <mergeCell ref="D36:G36"/>
    <mergeCell ref="D37:G37"/>
    <mergeCell ref="D38:G38"/>
    <mergeCell ref="D39:G39"/>
    <mergeCell ref="D40:G40"/>
  </mergeCells>
  <dataValidations count="1">
    <dataValidation type="list" allowBlank="1" showInputMessage="1" showErrorMessage="1" sqref="B7" xr:uid="{B427340A-2129-41D9-B02C-AB779CE2DF12}">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89A14B27-A9B6-4BC9-8D2D-5B7E323F2391}">
          <x14:formula1>
            <xm:f>'Fixed Data'!$E$55:$E$58</xm:f>
          </x14:formula1>
          <xm:sqref>B158:B169 B143:B154</xm:sqref>
        </x14:dataValidation>
        <x14:dataValidation type="list" allowBlank="1" showInputMessage="1" showErrorMessage="1" xr:uid="{0E7A2772-621A-43E1-92E0-E821A4475567}">
          <x14:formula1>
            <xm:f>'Fixed Data'!$C$64:$C$65</xm:f>
          </x14:formula1>
          <xm:sqref>B66:B70</xm:sqref>
        </x14:dataValidation>
        <x14:dataValidation type="list" allowBlank="1" showInputMessage="1" showErrorMessage="1" xr:uid="{1D77B3B9-AA3C-4E84-B5E7-86B3D30A220D}">
          <x14:formula1>
            <xm:f>'Fixed Data'!$C$55:$C$61</xm:f>
          </x14:formula1>
          <xm:sqref>C54:C63</xm:sqref>
        </x14:dataValidation>
        <x14:dataValidation type="list" allowBlank="1" showInputMessage="1" showErrorMessage="1" xr:uid="{4450C4CF-1C4E-4CD2-9CD7-0DD9FDBAAE6A}">
          <x14:formula1>
            <xm:f>'Fixed Data'!$A$55:$A$78</xm:f>
          </x14:formula1>
          <xm:sqref>B54:B63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1C370-32CC-4884-8D90-AA9934A83E00}">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506</v>
      </c>
    </row>
    <row r="2" spans="1:19">
      <c r="A2" s="470" t="s">
        <v>507</v>
      </c>
      <c r="B2" s="470"/>
      <c r="C2" s="470"/>
      <c r="D2" s="470"/>
      <c r="E2" s="470"/>
      <c r="F2" s="470"/>
      <c r="G2" s="470"/>
      <c r="H2" s="470"/>
      <c r="I2" s="470"/>
      <c r="J2" s="470"/>
      <c r="K2" s="470"/>
      <c r="L2" s="470"/>
      <c r="M2" s="470"/>
      <c r="N2" s="470"/>
      <c r="O2" s="470"/>
      <c r="P2" s="470"/>
      <c r="Q2" s="470"/>
      <c r="R2" s="470"/>
      <c r="S2" s="470"/>
    </row>
    <row r="3" spans="1:19">
      <c r="A3" s="470"/>
      <c r="B3" s="470"/>
      <c r="C3" s="470"/>
      <c r="D3" s="470"/>
      <c r="E3" s="470"/>
      <c r="F3" s="470"/>
      <c r="G3" s="470"/>
      <c r="H3" s="470"/>
      <c r="I3" s="470"/>
      <c r="J3" s="470"/>
      <c r="K3" s="470"/>
      <c r="L3" s="470"/>
      <c r="M3" s="470"/>
      <c r="N3" s="470"/>
      <c r="O3" s="470"/>
      <c r="P3" s="470"/>
      <c r="Q3" s="470"/>
      <c r="R3" s="470"/>
      <c r="S3" s="470"/>
    </row>
    <row r="4" spans="1:19">
      <c r="A4" s="470"/>
      <c r="B4" s="470"/>
      <c r="C4" s="470"/>
      <c r="D4" s="470"/>
      <c r="E4" s="470"/>
      <c r="F4" s="470"/>
      <c r="G4" s="470"/>
      <c r="H4" s="470"/>
      <c r="I4" s="470"/>
      <c r="J4" s="470"/>
      <c r="K4" s="470"/>
      <c r="L4" s="470"/>
      <c r="M4" s="470"/>
      <c r="N4" s="470"/>
      <c r="O4" s="470"/>
      <c r="P4" s="470"/>
      <c r="Q4" s="470"/>
      <c r="R4" s="470"/>
      <c r="S4" s="470"/>
    </row>
    <row r="19" spans="1:19">
      <c r="A19" s="4" t="s">
        <v>509</v>
      </c>
    </row>
    <row r="20" spans="1:19">
      <c r="A20" s="470" t="s">
        <v>510</v>
      </c>
      <c r="B20" s="470"/>
      <c r="C20" s="470"/>
      <c r="D20" s="470"/>
      <c r="E20" s="470"/>
      <c r="F20" s="470"/>
      <c r="G20" s="470"/>
      <c r="H20" s="470"/>
      <c r="I20" s="470"/>
      <c r="J20" s="470"/>
      <c r="K20" s="470"/>
      <c r="L20" s="470"/>
      <c r="M20" s="470"/>
      <c r="N20" s="470"/>
      <c r="O20" s="470"/>
      <c r="P20" s="470"/>
      <c r="Q20" s="470"/>
      <c r="R20" s="470"/>
      <c r="S20" s="470"/>
    </row>
    <row r="21" spans="1:19" ht="25.5" customHeight="1">
      <c r="A21" s="470"/>
      <c r="B21" s="470"/>
      <c r="C21" s="470"/>
      <c r="D21" s="470"/>
      <c r="E21" s="470"/>
      <c r="F21" s="470"/>
      <c r="G21" s="470"/>
      <c r="H21" s="470"/>
      <c r="I21" s="470"/>
      <c r="J21" s="470"/>
      <c r="K21" s="470"/>
      <c r="L21" s="470"/>
      <c r="M21" s="470"/>
      <c r="N21" s="470"/>
      <c r="O21" s="470"/>
      <c r="P21" s="470"/>
      <c r="Q21" s="470"/>
      <c r="R21" s="470"/>
      <c r="S21" s="470"/>
    </row>
    <row r="23" spans="1:19">
      <c r="A23" s="158" t="s">
        <v>352</v>
      </c>
      <c r="B23" s="404"/>
      <c r="C23" s="404"/>
      <c r="D23" s="404"/>
      <c r="E23" s="404"/>
      <c r="F23" s="404"/>
      <c r="G23" s="404"/>
      <c r="H23" s="404"/>
      <c r="I23" s="404"/>
      <c r="J23" s="404"/>
      <c r="K23" s="404"/>
      <c r="L23" s="404"/>
      <c r="M23" s="404"/>
      <c r="N23" s="404"/>
      <c r="O23" s="404"/>
      <c r="P23" s="404"/>
      <c r="Q23" s="404"/>
      <c r="R23" s="404"/>
      <c r="S23" s="404"/>
    </row>
    <row r="24" spans="1:19">
      <c r="A24" s="158" t="s">
        <v>493</v>
      </c>
      <c r="B24" s="404"/>
      <c r="C24" s="404"/>
      <c r="D24" s="404"/>
      <c r="E24" s="404"/>
      <c r="F24" s="404"/>
      <c r="G24" s="404"/>
      <c r="H24" s="404"/>
      <c r="I24" s="404"/>
      <c r="J24" s="404"/>
      <c r="K24" s="404"/>
      <c r="L24" s="404"/>
      <c r="M24" s="404"/>
      <c r="N24" s="404"/>
      <c r="O24" s="404"/>
      <c r="P24" s="404"/>
      <c r="Q24" s="404"/>
      <c r="R24" s="404"/>
      <c r="S24" s="404"/>
    </row>
    <row r="25" spans="1:19">
      <c r="A25" s="159" t="s">
        <v>396</v>
      </c>
      <c r="B25" s="404"/>
      <c r="C25" s="404"/>
      <c r="D25" s="404"/>
      <c r="E25" s="404"/>
      <c r="F25" s="404"/>
      <c r="G25" s="404"/>
      <c r="H25" s="404"/>
      <c r="I25" s="404"/>
      <c r="J25" s="404"/>
      <c r="K25" s="404"/>
      <c r="L25" s="404"/>
      <c r="M25" s="404"/>
      <c r="N25" s="404"/>
      <c r="O25" s="404"/>
      <c r="P25" s="404"/>
      <c r="Q25" s="404"/>
      <c r="R25" s="404"/>
      <c r="S25" s="404"/>
    </row>
    <row r="26" spans="1:19">
      <c r="A26" s="159" t="s">
        <v>472</v>
      </c>
      <c r="B26" s="404"/>
      <c r="C26" s="404"/>
      <c r="D26" s="404"/>
      <c r="E26" s="404"/>
      <c r="F26" s="404"/>
      <c r="G26" s="404"/>
      <c r="H26" s="404"/>
      <c r="I26" s="404"/>
      <c r="J26" s="404"/>
      <c r="K26" s="404"/>
      <c r="L26" s="404"/>
      <c r="M26" s="404"/>
      <c r="N26" s="404"/>
      <c r="O26" s="404"/>
      <c r="P26" s="404"/>
      <c r="Q26" s="404"/>
      <c r="R26" s="404"/>
      <c r="S26" s="404"/>
    </row>
    <row r="27" spans="1:19">
      <c r="A27" s="159" t="s">
        <v>473</v>
      </c>
      <c r="B27" s="404"/>
      <c r="C27" s="404"/>
      <c r="D27" s="404"/>
      <c r="E27" s="404"/>
      <c r="F27" s="404"/>
      <c r="G27" s="404"/>
      <c r="H27" s="404"/>
      <c r="I27" s="404"/>
      <c r="J27" s="404"/>
      <c r="K27" s="404"/>
      <c r="L27" s="404"/>
      <c r="M27" s="404"/>
      <c r="N27" s="404"/>
      <c r="O27" s="404"/>
      <c r="P27" s="404"/>
      <c r="Q27" s="404"/>
      <c r="R27" s="404"/>
      <c r="S27" s="404"/>
    </row>
    <row r="31" spans="1:19">
      <c r="A31" s="4" t="s">
        <v>514</v>
      </c>
    </row>
    <row r="32" spans="1:19">
      <c r="A32" t="s">
        <v>515</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1">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35" t="s">
        <v>344</v>
      </c>
      <c r="J2" s="436"/>
      <c r="K2" s="436"/>
      <c r="L2" s="436"/>
      <c r="M2" s="436"/>
      <c r="N2" s="436"/>
      <c r="O2" s="436"/>
      <c r="P2" s="436"/>
      <c r="Q2" s="436"/>
      <c r="R2" s="436"/>
      <c r="S2" s="436"/>
      <c r="T2" s="436"/>
      <c r="U2" s="437"/>
    </row>
    <row r="3" spans="1:21" ht="13.5" customHeight="1" outlineLevel="1" thickBot="1">
      <c r="A3" s="3"/>
      <c r="B3" s="7"/>
      <c r="F3" s="24"/>
      <c r="G3" s="10"/>
      <c r="I3" s="438" t="s">
        <v>345</v>
      </c>
      <c r="J3" s="439"/>
      <c r="K3" s="439"/>
      <c r="L3" s="439"/>
      <c r="M3" s="439"/>
      <c r="N3" s="440"/>
      <c r="O3" s="1"/>
      <c r="P3" s="444" t="s">
        <v>346</v>
      </c>
      <c r="Q3" s="445"/>
      <c r="R3" s="445"/>
      <c r="S3" s="445"/>
      <c r="T3" s="445"/>
      <c r="U3" s="446"/>
    </row>
    <row r="4" spans="1:21" ht="56.25" customHeight="1" outlineLevel="1">
      <c r="A4" s="31" t="s">
        <v>157</v>
      </c>
      <c r="B4" s="86"/>
      <c r="E4" s="53" t="s">
        <v>347</v>
      </c>
      <c r="F4" s="91"/>
      <c r="G4" s="28"/>
      <c r="H4" s="10"/>
      <c r="I4" s="441"/>
      <c r="J4" s="442"/>
      <c r="K4" s="442"/>
      <c r="L4" s="442"/>
      <c r="M4" s="442"/>
      <c r="N4" s="443"/>
      <c r="P4" s="447"/>
      <c r="Q4" s="448"/>
      <c r="R4" s="448"/>
      <c r="S4" s="448"/>
      <c r="T4" s="448"/>
      <c r="U4" s="449"/>
    </row>
    <row r="5" spans="1:21" outlineLevel="1">
      <c r="A5" s="13" t="s">
        <v>348</v>
      </c>
      <c r="B5" s="88"/>
      <c r="E5" s="14"/>
      <c r="H5" s="10"/>
      <c r="I5" s="480"/>
      <c r="J5" s="462"/>
      <c r="K5" s="462"/>
      <c r="L5" s="462"/>
      <c r="M5" s="462"/>
      <c r="N5" s="463"/>
      <c r="P5" s="480"/>
      <c r="Q5" s="462"/>
      <c r="R5" s="462"/>
      <c r="S5" s="462"/>
      <c r="T5" s="462"/>
      <c r="U5" s="463"/>
    </row>
    <row r="6" spans="1:21" outlineLevel="1">
      <c r="A6" s="13" t="s">
        <v>351</v>
      </c>
      <c r="B6" s="88"/>
      <c r="E6" s="53" t="s">
        <v>353</v>
      </c>
      <c r="F6" s="90"/>
      <c r="H6" s="10"/>
      <c r="I6" s="464"/>
      <c r="J6" s="465"/>
      <c r="K6" s="465"/>
      <c r="L6" s="465"/>
      <c r="M6" s="465"/>
      <c r="N6" s="466"/>
      <c r="P6" s="464"/>
      <c r="Q6" s="465"/>
      <c r="R6" s="465"/>
      <c r="S6" s="465"/>
      <c r="T6" s="465"/>
      <c r="U6" s="466"/>
    </row>
    <row r="7" spans="1:21" outlineLevel="1">
      <c r="A7" s="13" t="s">
        <v>355</v>
      </c>
      <c r="B7" s="88"/>
      <c r="E7" s="14"/>
      <c r="H7" s="10"/>
      <c r="I7" s="464"/>
      <c r="J7" s="465"/>
      <c r="K7" s="465"/>
      <c r="L7" s="465"/>
      <c r="M7" s="465"/>
      <c r="N7" s="466"/>
      <c r="P7" s="464"/>
      <c r="Q7" s="465"/>
      <c r="R7" s="465"/>
      <c r="S7" s="465"/>
      <c r="T7" s="465"/>
      <c r="U7" s="466"/>
    </row>
    <row r="8" spans="1:21" ht="41" outlineLevel="1" thickBot="1">
      <c r="A8" s="34" t="s">
        <v>356</v>
      </c>
      <c r="B8" s="89"/>
      <c r="E8" s="14"/>
      <c r="H8" s="10"/>
      <c r="I8" s="464"/>
      <c r="J8" s="465"/>
      <c r="K8" s="465"/>
      <c r="L8" s="465"/>
      <c r="M8" s="465"/>
      <c r="N8" s="466"/>
      <c r="P8" s="464"/>
      <c r="Q8" s="465"/>
      <c r="R8" s="465"/>
      <c r="S8" s="465"/>
      <c r="T8" s="465"/>
      <c r="U8" s="466"/>
    </row>
    <row r="9" spans="1:21" outlineLevel="1">
      <c r="E9" s="14"/>
      <c r="H9" s="10"/>
      <c r="I9" s="464"/>
      <c r="J9" s="465"/>
      <c r="K9" s="465"/>
      <c r="L9" s="465"/>
      <c r="M9" s="465"/>
      <c r="N9" s="466"/>
      <c r="P9" s="464"/>
      <c r="Q9" s="465"/>
      <c r="R9" s="465"/>
      <c r="S9" s="465"/>
      <c r="T9" s="465"/>
      <c r="U9" s="466"/>
    </row>
    <row r="10" spans="1:21" ht="14" outlineLevel="1" thickBot="1">
      <c r="A10" s="32" t="s">
        <v>358</v>
      </c>
      <c r="B10" s="35">
        <f>Baseline!B10</f>
        <v>2027</v>
      </c>
      <c r="E10" s="14"/>
      <c r="H10" s="10"/>
      <c r="I10" s="464"/>
      <c r="J10" s="465"/>
      <c r="K10" s="465"/>
      <c r="L10" s="465"/>
      <c r="M10" s="465"/>
      <c r="N10" s="466"/>
      <c r="P10" s="464"/>
      <c r="Q10" s="465"/>
      <c r="R10" s="465"/>
      <c r="S10" s="465"/>
      <c r="T10" s="465"/>
      <c r="U10" s="466"/>
    </row>
    <row r="11" spans="1:21" outlineLevel="1">
      <c r="A11" s="16"/>
      <c r="H11" s="10"/>
      <c r="I11" s="464"/>
      <c r="J11" s="465"/>
      <c r="K11" s="465"/>
      <c r="L11" s="465"/>
      <c r="M11" s="465"/>
      <c r="N11" s="466"/>
      <c r="P11" s="464"/>
      <c r="Q11" s="465"/>
      <c r="R11" s="465"/>
      <c r="S11" s="465"/>
      <c r="T11" s="465"/>
      <c r="U11" s="466"/>
    </row>
    <row r="12" spans="1:21" ht="40.5" outlineLevel="1">
      <c r="A12" s="26" t="s">
        <v>359</v>
      </c>
      <c r="B12" s="26" t="s">
        <v>360</v>
      </c>
      <c r="C12" s="26" t="s">
        <v>361</v>
      </c>
      <c r="D12" s="26" t="s">
        <v>362</v>
      </c>
      <c r="E12" s="26" t="s">
        <v>363</v>
      </c>
      <c r="F12" s="26" t="s">
        <v>364</v>
      </c>
      <c r="G12" s="26" t="s">
        <v>365</v>
      </c>
      <c r="I12" s="464"/>
      <c r="J12" s="465"/>
      <c r="K12" s="465"/>
      <c r="L12" s="465"/>
      <c r="M12" s="465"/>
      <c r="N12" s="466"/>
      <c r="P12" s="464"/>
      <c r="Q12" s="465"/>
      <c r="R12" s="465"/>
      <c r="S12" s="465"/>
      <c r="T12" s="465"/>
      <c r="U12" s="466"/>
    </row>
    <row r="13" spans="1:21" outlineLevel="1">
      <c r="A13" s="58">
        <v>2035</v>
      </c>
      <c r="B13" s="21">
        <f t="shared" ref="B13:B18" si="0">INDEX($E$204:$AW$204,1,MATCH($A13,$E$53:$BB$53,0))</f>
        <v>0</v>
      </c>
      <c r="C13" s="21">
        <f>B13-Baseline!B13</f>
        <v>128.35263649450621</v>
      </c>
      <c r="D13" s="21">
        <f t="shared" ref="D13:D18" si="1">INDEX($E$205:$AW$205,1,MATCH($A13,$E$53:$BB$53,0))</f>
        <v>0</v>
      </c>
      <c r="E13" s="21">
        <f>D13-Baseline!D13</f>
        <v>94.121956333784084</v>
      </c>
      <c r="F13" s="21">
        <f t="shared" ref="F13:F18" si="2">INDEX($E$206:$AW$206,1,MATCH($A13,$E$53:$BB$53,0))</f>
        <v>0</v>
      </c>
      <c r="G13" s="21">
        <f>F13-Baseline!F13</f>
        <v>162.58197059740451</v>
      </c>
      <c r="I13" s="464"/>
      <c r="J13" s="465"/>
      <c r="K13" s="465"/>
      <c r="L13" s="465"/>
      <c r="M13" s="465"/>
      <c r="N13" s="466"/>
      <c r="P13" s="464"/>
      <c r="Q13" s="465"/>
      <c r="R13" s="465"/>
      <c r="S13" s="465"/>
      <c r="T13" s="465"/>
      <c r="U13" s="466"/>
    </row>
    <row r="14" spans="1:21" outlineLevel="1">
      <c r="A14" s="58">
        <v>2040</v>
      </c>
      <c r="B14" s="21">
        <f t="shared" si="0"/>
        <v>0</v>
      </c>
      <c r="C14" s="21">
        <f>B14-Baseline!B14</f>
        <v>195.27106905858506</v>
      </c>
      <c r="D14" s="21">
        <f t="shared" si="1"/>
        <v>0</v>
      </c>
      <c r="E14" s="21">
        <f>D14-Baseline!D14</f>
        <v>142.39777640956902</v>
      </c>
      <c r="F14" s="21">
        <f t="shared" si="2"/>
        <v>0</v>
      </c>
      <c r="G14" s="21">
        <f>F14-Baseline!F14</f>
        <v>248.19499573701046</v>
      </c>
      <c r="I14" s="464"/>
      <c r="J14" s="465"/>
      <c r="K14" s="465"/>
      <c r="L14" s="465"/>
      <c r="M14" s="465"/>
      <c r="N14" s="466"/>
      <c r="P14" s="464"/>
      <c r="Q14" s="465"/>
      <c r="R14" s="465"/>
      <c r="S14" s="465"/>
      <c r="T14" s="465"/>
      <c r="U14" s="466"/>
    </row>
    <row r="15" spans="1:21" outlineLevel="1">
      <c r="A15" s="58">
        <v>2045</v>
      </c>
      <c r="B15" s="21">
        <f t="shared" si="0"/>
        <v>0</v>
      </c>
      <c r="C15" s="21">
        <f>B15-Baseline!B15</f>
        <v>259.47626845751148</v>
      </c>
      <c r="D15" s="21">
        <f t="shared" si="1"/>
        <v>0</v>
      </c>
      <c r="E15" s="21">
        <f>D15-Baseline!D15</f>
        <v>188.16582542392808</v>
      </c>
      <c r="F15" s="21">
        <f t="shared" si="2"/>
        <v>0</v>
      </c>
      <c r="G15" s="21">
        <f>F15-Baseline!F15</f>
        <v>330.8113735852188</v>
      </c>
      <c r="I15" s="464"/>
      <c r="J15" s="465"/>
      <c r="K15" s="465"/>
      <c r="L15" s="465"/>
      <c r="M15" s="465"/>
      <c r="N15" s="466"/>
      <c r="P15" s="464"/>
      <c r="Q15" s="465"/>
      <c r="R15" s="465"/>
      <c r="S15" s="465"/>
      <c r="T15" s="465"/>
      <c r="U15" s="466"/>
    </row>
    <row r="16" spans="1:21" outlineLevel="1">
      <c r="A16" s="58">
        <v>2050</v>
      </c>
      <c r="B16" s="21">
        <f t="shared" si="0"/>
        <v>0</v>
      </c>
      <c r="C16" s="21">
        <f>B16-Baseline!B16</f>
        <v>321.23476027158148</v>
      </c>
      <c r="D16" s="21">
        <f t="shared" si="1"/>
        <v>0</v>
      </c>
      <c r="E16" s="21">
        <f>D16-Baseline!D16</f>
        <v>231.70321564750958</v>
      </c>
      <c r="F16" s="21">
        <f t="shared" si="2"/>
        <v>0</v>
      </c>
      <c r="G16" s="21">
        <f>F16-Baseline!F16</f>
        <v>410.74676054061871</v>
      </c>
      <c r="I16" s="464"/>
      <c r="J16" s="465"/>
      <c r="K16" s="465"/>
      <c r="L16" s="465"/>
      <c r="M16" s="465"/>
      <c r="N16" s="466"/>
      <c r="P16" s="464"/>
      <c r="Q16" s="465"/>
      <c r="R16" s="465"/>
      <c r="S16" s="465"/>
      <c r="T16" s="465"/>
      <c r="U16" s="466"/>
    </row>
    <row r="17" spans="1:21" outlineLevel="1">
      <c r="A17" s="58">
        <v>2060</v>
      </c>
      <c r="B17" s="21">
        <f t="shared" si="0"/>
        <v>0</v>
      </c>
      <c r="C17" s="21">
        <f>B17-Baseline!B17</f>
        <v>1191.1508525936488</v>
      </c>
      <c r="D17" s="21">
        <f t="shared" si="1"/>
        <v>0</v>
      </c>
      <c r="E17" s="21">
        <f>D17-Baseline!D17</f>
        <v>758.89039210562373</v>
      </c>
      <c r="F17" s="21">
        <f t="shared" si="2"/>
        <v>0</v>
      </c>
      <c r="G17" s="21">
        <f>F17-Baseline!F17</f>
        <v>1620.2022397337273</v>
      </c>
      <c r="I17" s="464"/>
      <c r="J17" s="465"/>
      <c r="K17" s="465"/>
      <c r="L17" s="465"/>
      <c r="M17" s="465"/>
      <c r="N17" s="466"/>
      <c r="P17" s="464"/>
      <c r="Q17" s="465"/>
      <c r="R17" s="465"/>
      <c r="S17" s="465"/>
      <c r="T17" s="465"/>
      <c r="U17" s="466"/>
    </row>
    <row r="18" spans="1:21" outlineLevel="1">
      <c r="A18" s="58">
        <v>2070</v>
      </c>
      <c r="B18" s="21">
        <f t="shared" si="0"/>
        <v>0</v>
      </c>
      <c r="C18" s="21">
        <f>B18-Baseline!B18</f>
        <v>2034.2396805473893</v>
      </c>
      <c r="D18" s="21">
        <f t="shared" si="1"/>
        <v>0</v>
      </c>
      <c r="E18" s="21">
        <f>D18-Baseline!D18</f>
        <v>1260.9202278148005</v>
      </c>
      <c r="F18" s="21">
        <f t="shared" si="2"/>
        <v>0</v>
      </c>
      <c r="G18" s="21">
        <f>F18-Baseline!F18</f>
        <v>2798.4907354212419</v>
      </c>
      <c r="I18" s="467"/>
      <c r="J18" s="468"/>
      <c r="K18" s="468"/>
      <c r="L18" s="468"/>
      <c r="M18" s="468"/>
      <c r="N18" s="469"/>
      <c r="P18" s="467"/>
      <c r="Q18" s="468"/>
      <c r="R18" s="468"/>
      <c r="S18" s="468"/>
      <c r="T18" s="468"/>
      <c r="U18" s="469"/>
    </row>
    <row r="19" spans="1:21" ht="14" outlineLevel="1" thickBot="1">
      <c r="A19" s="425"/>
      <c r="B19" s="425"/>
      <c r="I19" s="250"/>
      <c r="J19" s="251"/>
      <c r="K19" s="251"/>
      <c r="L19" s="251"/>
      <c r="M19" s="251"/>
      <c r="N19" s="251"/>
      <c r="P19" s="249"/>
      <c r="Q19" s="249"/>
      <c r="R19" s="249"/>
      <c r="S19" s="249"/>
      <c r="T19" s="249"/>
      <c r="U19" s="232"/>
    </row>
    <row r="20" spans="1:21" ht="26.25" customHeight="1" outlineLevel="1">
      <c r="A20" s="54" t="s">
        <v>366</v>
      </c>
      <c r="B20" s="55">
        <f>Baseline!B20</f>
        <v>0.33700000000000002</v>
      </c>
      <c r="E20" s="154"/>
      <c r="I20" s="459" t="s">
        <v>367</v>
      </c>
      <c r="J20" s="460"/>
      <c r="K20" s="460"/>
      <c r="L20" s="460"/>
      <c r="M20" s="460"/>
      <c r="N20" s="461"/>
      <c r="P20" s="459" t="s">
        <v>368</v>
      </c>
      <c r="Q20" s="460"/>
      <c r="R20" s="460"/>
      <c r="S20" s="460"/>
      <c r="T20" s="460"/>
      <c r="U20" s="461"/>
    </row>
    <row r="21" spans="1:21" ht="12.75" customHeight="1" outlineLevel="1">
      <c r="A21" s="154"/>
      <c r="B21" s="155"/>
      <c r="I21" s="480"/>
      <c r="J21" s="462"/>
      <c r="K21" s="462"/>
      <c r="L21" s="462"/>
      <c r="M21" s="462"/>
      <c r="N21" s="463"/>
      <c r="P21" s="480"/>
      <c r="Q21" s="462"/>
      <c r="R21" s="462"/>
      <c r="S21" s="462"/>
      <c r="T21" s="462"/>
      <c r="U21" s="463"/>
    </row>
    <row r="22" spans="1:21" ht="12.75" customHeight="1" outlineLevel="1">
      <c r="A22" s="154"/>
      <c r="B22" s="155"/>
      <c r="I22" s="464"/>
      <c r="J22" s="465"/>
      <c r="K22" s="465"/>
      <c r="L22" s="465"/>
      <c r="M22" s="465"/>
      <c r="N22" s="466"/>
      <c r="P22" s="464"/>
      <c r="Q22" s="465"/>
      <c r="R22" s="465"/>
      <c r="S22" s="465"/>
      <c r="T22" s="465"/>
      <c r="U22" s="466"/>
    </row>
    <row r="23" spans="1:21" outlineLevel="1">
      <c r="A23" s="154"/>
      <c r="B23" s="407" t="s">
        <v>370</v>
      </c>
      <c r="C23" s="408"/>
      <c r="D23" s="408"/>
      <c r="E23" s="408"/>
      <c r="F23" s="408"/>
      <c r="G23" s="409"/>
      <c r="I23" s="464"/>
      <c r="J23" s="465"/>
      <c r="K23" s="465"/>
      <c r="L23" s="465"/>
      <c r="M23" s="465"/>
      <c r="N23" s="466"/>
      <c r="P23" s="464"/>
      <c r="Q23" s="465"/>
      <c r="R23" s="465"/>
      <c r="S23" s="465"/>
      <c r="T23" s="465"/>
      <c r="U23" s="466"/>
    </row>
    <row r="24" spans="1:21" outlineLevel="1">
      <c r="B24" s="17">
        <v>2027</v>
      </c>
      <c r="C24" s="17">
        <v>2028</v>
      </c>
      <c r="D24" s="17">
        <v>2029</v>
      </c>
      <c r="E24" s="17">
        <v>2030</v>
      </c>
      <c r="F24" s="17">
        <v>2031</v>
      </c>
      <c r="G24" s="17" t="s">
        <v>371</v>
      </c>
      <c r="I24" s="464"/>
      <c r="J24" s="465"/>
      <c r="K24" s="465"/>
      <c r="L24" s="465"/>
      <c r="M24" s="465"/>
      <c r="N24" s="466"/>
      <c r="P24" s="464"/>
      <c r="Q24" s="465"/>
      <c r="R24" s="465"/>
      <c r="S24" s="465"/>
      <c r="T24" s="465"/>
      <c r="U24" s="466"/>
    </row>
    <row r="25" spans="1:21" ht="14" outlineLevel="1" thickBot="1">
      <c r="B25" s="30" t="s">
        <v>372</v>
      </c>
      <c r="C25" s="30" t="s">
        <v>372</v>
      </c>
      <c r="D25" s="30" t="s">
        <v>372</v>
      </c>
      <c r="E25" s="30" t="s">
        <v>372</v>
      </c>
      <c r="F25" s="30" t="s">
        <v>372</v>
      </c>
      <c r="G25" s="30" t="s">
        <v>372</v>
      </c>
      <c r="I25" s="464"/>
      <c r="J25" s="465"/>
      <c r="K25" s="465"/>
      <c r="L25" s="465"/>
      <c r="M25" s="465"/>
      <c r="N25" s="466"/>
      <c r="P25" s="464"/>
      <c r="Q25" s="465"/>
      <c r="R25" s="465"/>
      <c r="S25" s="465"/>
      <c r="T25" s="465"/>
      <c r="U25" s="466"/>
    </row>
    <row r="26" spans="1:21" outlineLevel="1">
      <c r="A26" s="54" t="s">
        <v>373</v>
      </c>
      <c r="B26" s="21">
        <f>E64</f>
        <v>0</v>
      </c>
      <c r="C26" s="21">
        <f>F64</f>
        <v>0</v>
      </c>
      <c r="D26" s="21">
        <f>G64</f>
        <v>0</v>
      </c>
      <c r="E26" s="21">
        <f>H64</f>
        <v>0</v>
      </c>
      <c r="F26" s="21">
        <f>I64</f>
        <v>0</v>
      </c>
      <c r="G26" s="21">
        <f>SUM(J64:BB64)</f>
        <v>0</v>
      </c>
      <c r="I26" s="464"/>
      <c r="J26" s="465"/>
      <c r="K26" s="465"/>
      <c r="L26" s="465"/>
      <c r="M26" s="465"/>
      <c r="N26" s="466"/>
      <c r="P26" s="464"/>
      <c r="Q26" s="465"/>
      <c r="R26" s="465"/>
      <c r="S26" s="465"/>
      <c r="T26" s="465"/>
      <c r="U26" s="466"/>
    </row>
    <row r="27" spans="1:21" outlineLevel="1">
      <c r="A27" s="54" t="s">
        <v>374</v>
      </c>
      <c r="B27" s="21">
        <f>E71+E77</f>
        <v>0</v>
      </c>
      <c r="C27" s="21">
        <f>F71+F77</f>
        <v>0</v>
      </c>
      <c r="D27" s="21">
        <f>G71+G77</f>
        <v>0</v>
      </c>
      <c r="E27" s="21">
        <f>H71+H77</f>
        <v>0</v>
      </c>
      <c r="F27" s="21">
        <f>I71+I77</f>
        <v>0</v>
      </c>
      <c r="G27" s="21">
        <f>SUM(J71:BB71)+SUM(J77:BB77)</f>
        <v>0</v>
      </c>
      <c r="I27" s="464"/>
      <c r="J27" s="465"/>
      <c r="K27" s="465"/>
      <c r="L27" s="465"/>
      <c r="M27" s="465"/>
      <c r="N27" s="466"/>
      <c r="P27" s="464"/>
      <c r="Q27" s="465"/>
      <c r="R27" s="465"/>
      <c r="S27" s="465"/>
      <c r="T27" s="465"/>
      <c r="U27" s="466"/>
    </row>
    <row r="28" spans="1:21" outlineLevel="1">
      <c r="A28" s="154"/>
      <c r="B28" s="248"/>
      <c r="C28" s="248"/>
      <c r="D28" s="248"/>
      <c r="E28" s="248"/>
      <c r="F28" s="248"/>
      <c r="G28" s="248"/>
      <c r="I28" s="464"/>
      <c r="J28" s="465"/>
      <c r="K28" s="465"/>
      <c r="L28" s="465"/>
      <c r="M28" s="465"/>
      <c r="N28" s="466"/>
      <c r="P28" s="464"/>
      <c r="Q28" s="465"/>
      <c r="R28" s="465"/>
      <c r="S28" s="465"/>
      <c r="T28" s="465"/>
      <c r="U28" s="466"/>
    </row>
    <row r="29" spans="1:21" ht="14" outlineLevel="1" thickBot="1">
      <c r="A29" s="154"/>
      <c r="B29" s="248"/>
      <c r="C29" s="248"/>
      <c r="D29" s="248"/>
      <c r="E29" s="248"/>
      <c r="F29" s="248"/>
      <c r="G29" s="248"/>
      <c r="I29" s="464"/>
      <c r="J29" s="465"/>
      <c r="K29" s="465"/>
      <c r="L29" s="465"/>
      <c r="M29" s="465"/>
      <c r="N29" s="466"/>
      <c r="P29" s="464"/>
      <c r="Q29" s="465"/>
      <c r="R29" s="465"/>
      <c r="S29" s="465"/>
      <c r="T29" s="465"/>
      <c r="U29" s="466"/>
    </row>
    <row r="30" spans="1:21" ht="14" outlineLevel="1" thickBot="1">
      <c r="A30" s="308"/>
      <c r="B30" s="309" t="s">
        <v>375</v>
      </c>
      <c r="C30" s="310" t="s">
        <v>376</v>
      </c>
      <c r="D30" s="411" t="s">
        <v>327</v>
      </c>
      <c r="E30" s="412"/>
      <c r="F30" s="412"/>
      <c r="G30" s="413"/>
      <c r="I30" s="464"/>
      <c r="J30" s="465"/>
      <c r="K30" s="465"/>
      <c r="L30" s="465"/>
      <c r="M30" s="465"/>
      <c r="N30" s="466"/>
      <c r="P30" s="464"/>
      <c r="Q30" s="465"/>
      <c r="R30" s="465"/>
      <c r="S30" s="465"/>
      <c r="T30" s="465"/>
      <c r="U30" s="466"/>
    </row>
    <row r="31" spans="1:21" outlineLevel="1">
      <c r="A31" s="431" t="s">
        <v>377</v>
      </c>
      <c r="B31" s="311"/>
      <c r="C31" s="307"/>
      <c r="D31" s="433"/>
      <c r="E31" s="433"/>
      <c r="F31" s="433"/>
      <c r="G31" s="434"/>
      <c r="I31" s="464"/>
      <c r="J31" s="465"/>
      <c r="K31" s="465"/>
      <c r="L31" s="465"/>
      <c r="M31" s="465"/>
      <c r="N31" s="466"/>
      <c r="P31" s="464"/>
      <c r="Q31" s="465"/>
      <c r="R31" s="465"/>
      <c r="S31" s="465"/>
      <c r="T31" s="465"/>
      <c r="U31" s="466"/>
    </row>
    <row r="32" spans="1:21" outlineLevel="1">
      <c r="A32" s="431"/>
      <c r="B32" s="312"/>
      <c r="C32" s="252"/>
      <c r="D32" s="416"/>
      <c r="E32" s="416"/>
      <c r="F32" s="416"/>
      <c r="G32" s="417"/>
      <c r="I32" s="464"/>
      <c r="J32" s="465"/>
      <c r="K32" s="465"/>
      <c r="L32" s="465"/>
      <c r="M32" s="465"/>
      <c r="N32" s="466"/>
      <c r="P32" s="464"/>
      <c r="Q32" s="465"/>
      <c r="R32" s="465"/>
      <c r="S32" s="465"/>
      <c r="T32" s="465"/>
      <c r="U32" s="466"/>
    </row>
    <row r="33" spans="1:21" outlineLevel="1">
      <c r="A33" s="431"/>
      <c r="B33" s="312"/>
      <c r="C33" s="252"/>
      <c r="D33" s="416"/>
      <c r="E33" s="416"/>
      <c r="F33" s="416"/>
      <c r="G33" s="417"/>
      <c r="I33" s="464"/>
      <c r="J33" s="465"/>
      <c r="K33" s="465"/>
      <c r="L33" s="465"/>
      <c r="M33" s="465"/>
      <c r="N33" s="466"/>
      <c r="P33" s="464"/>
      <c r="Q33" s="465"/>
      <c r="R33" s="465"/>
      <c r="S33" s="465"/>
      <c r="T33" s="465"/>
      <c r="U33" s="466"/>
    </row>
    <row r="34" spans="1:21" outlineLevel="1">
      <c r="A34" s="431"/>
      <c r="B34" s="312"/>
      <c r="C34" s="252"/>
      <c r="D34" s="416"/>
      <c r="E34" s="416"/>
      <c r="F34" s="416"/>
      <c r="G34" s="417"/>
      <c r="I34" s="464"/>
      <c r="J34" s="465"/>
      <c r="K34" s="465"/>
      <c r="L34" s="465"/>
      <c r="M34" s="465"/>
      <c r="N34" s="466"/>
      <c r="P34" s="464"/>
      <c r="Q34" s="465"/>
      <c r="R34" s="465"/>
      <c r="S34" s="465"/>
      <c r="T34" s="465"/>
      <c r="U34" s="466"/>
    </row>
    <row r="35" spans="1:21" outlineLevel="1">
      <c r="A35" s="431"/>
      <c r="B35" s="312"/>
      <c r="C35" s="252"/>
      <c r="D35" s="416"/>
      <c r="E35" s="416"/>
      <c r="F35" s="416"/>
      <c r="G35" s="417"/>
      <c r="I35" s="464"/>
      <c r="J35" s="465"/>
      <c r="K35" s="465"/>
      <c r="L35" s="465"/>
      <c r="M35" s="465"/>
      <c r="N35" s="466"/>
      <c r="P35" s="464"/>
      <c r="Q35" s="465"/>
      <c r="R35" s="465"/>
      <c r="S35" s="465"/>
      <c r="T35" s="465"/>
      <c r="U35" s="466"/>
    </row>
    <row r="36" spans="1:21" outlineLevel="1">
      <c r="A36" s="431"/>
      <c r="B36" s="312"/>
      <c r="C36" s="252"/>
      <c r="D36" s="416"/>
      <c r="E36" s="416"/>
      <c r="F36" s="416"/>
      <c r="G36" s="417"/>
      <c r="I36" s="464"/>
      <c r="J36" s="465"/>
      <c r="K36" s="465"/>
      <c r="L36" s="465"/>
      <c r="M36" s="465"/>
      <c r="N36" s="466"/>
      <c r="P36" s="464"/>
      <c r="Q36" s="465"/>
      <c r="R36" s="465"/>
      <c r="S36" s="465"/>
      <c r="T36" s="465"/>
      <c r="U36" s="466"/>
    </row>
    <row r="37" spans="1:21" outlineLevel="1">
      <c r="A37" s="431"/>
      <c r="B37" s="312"/>
      <c r="C37" s="252"/>
      <c r="D37" s="416"/>
      <c r="E37" s="416"/>
      <c r="F37" s="416"/>
      <c r="G37" s="417"/>
      <c r="I37" s="464"/>
      <c r="J37" s="465"/>
      <c r="K37" s="465"/>
      <c r="L37" s="465"/>
      <c r="M37" s="465"/>
      <c r="N37" s="466"/>
      <c r="P37" s="464"/>
      <c r="Q37" s="465"/>
      <c r="R37" s="465"/>
      <c r="S37" s="465"/>
      <c r="T37" s="465"/>
      <c r="U37" s="466"/>
    </row>
    <row r="38" spans="1:21" outlineLevel="1">
      <c r="A38" s="431"/>
      <c r="B38" s="312"/>
      <c r="C38" s="252"/>
      <c r="D38" s="416"/>
      <c r="E38" s="416"/>
      <c r="F38" s="416"/>
      <c r="G38" s="417"/>
      <c r="I38" s="464"/>
      <c r="J38" s="465"/>
      <c r="K38" s="465"/>
      <c r="L38" s="465"/>
      <c r="M38" s="465"/>
      <c r="N38" s="466"/>
      <c r="P38" s="464"/>
      <c r="Q38" s="465"/>
      <c r="R38" s="465"/>
      <c r="S38" s="465"/>
      <c r="T38" s="465"/>
      <c r="U38" s="466"/>
    </row>
    <row r="39" spans="1:21" outlineLevel="1">
      <c r="A39" s="431"/>
      <c r="B39" s="312"/>
      <c r="C39" s="252"/>
      <c r="D39" s="416"/>
      <c r="E39" s="416"/>
      <c r="F39" s="416"/>
      <c r="G39" s="417"/>
      <c r="I39" s="464"/>
      <c r="J39" s="465"/>
      <c r="K39" s="465"/>
      <c r="L39" s="465"/>
      <c r="M39" s="465"/>
      <c r="N39" s="466"/>
      <c r="P39" s="464"/>
      <c r="Q39" s="465"/>
      <c r="R39" s="465"/>
      <c r="S39" s="465"/>
      <c r="T39" s="465"/>
      <c r="U39" s="466"/>
    </row>
    <row r="40" spans="1:21" ht="14" outlineLevel="1" thickBot="1">
      <c r="A40" s="432"/>
      <c r="B40" s="313"/>
      <c r="C40" s="314"/>
      <c r="D40" s="414"/>
      <c r="E40" s="414"/>
      <c r="F40" s="414"/>
      <c r="G40" s="415"/>
      <c r="I40" s="464"/>
      <c r="J40" s="465"/>
      <c r="K40" s="465"/>
      <c r="L40" s="465"/>
      <c r="M40" s="465"/>
      <c r="N40" s="466"/>
      <c r="P40" s="464"/>
      <c r="Q40" s="465"/>
      <c r="R40" s="465"/>
      <c r="S40" s="465"/>
      <c r="T40" s="465"/>
      <c r="U40" s="466"/>
    </row>
    <row r="41" spans="1:21" outlineLevel="1">
      <c r="A41" s="154"/>
      <c r="B41" s="248"/>
      <c r="C41" s="248"/>
      <c r="D41" s="248"/>
      <c r="E41" s="248"/>
      <c r="F41" s="248"/>
      <c r="G41" s="248"/>
      <c r="I41" s="464"/>
      <c r="J41" s="465"/>
      <c r="K41" s="465"/>
      <c r="L41" s="465"/>
      <c r="M41" s="465"/>
      <c r="N41" s="466"/>
      <c r="P41" s="464"/>
      <c r="Q41" s="465"/>
      <c r="R41" s="465"/>
      <c r="S41" s="465"/>
      <c r="T41" s="465"/>
      <c r="U41" s="466"/>
    </row>
    <row r="42" spans="1:21" outlineLevel="1">
      <c r="A42" s="154"/>
      <c r="B42" s="248"/>
      <c r="C42" s="248"/>
      <c r="D42" s="248"/>
      <c r="E42" s="248"/>
      <c r="F42" s="248"/>
      <c r="G42" s="248"/>
      <c r="I42" s="464"/>
      <c r="J42" s="465"/>
      <c r="K42" s="465"/>
      <c r="L42" s="465"/>
      <c r="M42" s="465"/>
      <c r="N42" s="466"/>
      <c r="P42" s="464"/>
      <c r="Q42" s="465"/>
      <c r="R42" s="465"/>
      <c r="S42" s="465"/>
      <c r="T42" s="465"/>
      <c r="U42" s="466"/>
    </row>
    <row r="43" spans="1:21" outlineLevel="1">
      <c r="A43" s="154"/>
      <c r="B43" s="248"/>
      <c r="C43" s="248"/>
      <c r="D43" s="248"/>
      <c r="E43" s="248"/>
      <c r="F43" s="248"/>
      <c r="G43" s="248"/>
      <c r="I43" s="464"/>
      <c r="J43" s="465"/>
      <c r="K43" s="465"/>
      <c r="L43" s="465"/>
      <c r="M43" s="465"/>
      <c r="N43" s="466"/>
      <c r="P43" s="464"/>
      <c r="Q43" s="465"/>
      <c r="R43" s="465"/>
      <c r="S43" s="465"/>
      <c r="T43" s="465"/>
      <c r="U43" s="466"/>
    </row>
    <row r="44" spans="1:21" outlineLevel="1">
      <c r="A44" s="154"/>
      <c r="B44" s="248"/>
      <c r="C44" s="248"/>
      <c r="D44" s="248"/>
      <c r="E44" s="248"/>
      <c r="F44" s="248"/>
      <c r="G44" s="248"/>
      <c r="I44" s="464"/>
      <c r="J44" s="465"/>
      <c r="K44" s="465"/>
      <c r="L44" s="465"/>
      <c r="M44" s="465"/>
      <c r="N44" s="466"/>
      <c r="P44" s="464"/>
      <c r="Q44" s="465"/>
      <c r="R44" s="465"/>
      <c r="S44" s="465"/>
      <c r="T44" s="465"/>
      <c r="U44" s="466"/>
    </row>
    <row r="45" spans="1:21" outlineLevel="1">
      <c r="A45" s="154"/>
      <c r="B45" s="248"/>
      <c r="C45" s="248"/>
      <c r="D45" s="248"/>
      <c r="E45" s="248"/>
      <c r="F45" s="248"/>
      <c r="G45" s="248"/>
      <c r="I45" s="467"/>
      <c r="J45" s="468"/>
      <c r="K45" s="468"/>
      <c r="L45" s="468"/>
      <c r="M45" s="468"/>
      <c r="N45" s="469"/>
      <c r="P45" s="467"/>
      <c r="Q45" s="468"/>
      <c r="R45" s="468"/>
      <c r="S45" s="468"/>
      <c r="T45" s="468"/>
      <c r="U45" s="469"/>
    </row>
    <row r="46" spans="1:21" outlineLevel="1">
      <c r="A46" s="154"/>
      <c r="B46" s="248"/>
      <c r="C46" s="248"/>
      <c r="D46" s="248"/>
      <c r="E46" s="248"/>
      <c r="F46" s="248"/>
      <c r="G46" s="248"/>
    </row>
    <row r="47" spans="1:21">
      <c r="A47" s="154"/>
      <c r="B47" s="155"/>
    </row>
    <row r="48" spans="1:21" ht="15">
      <c r="A48" s="12" t="s">
        <v>380</v>
      </c>
    </row>
    <row r="49" spans="1:54" ht="15" outlineLevel="1">
      <c r="A49" s="12"/>
    </row>
    <row r="50" spans="1:54" ht="14" outlineLevel="1" thickBot="1">
      <c r="A50" s="4" t="s">
        <v>381</v>
      </c>
    </row>
    <row r="51" spans="1:54" outlineLevel="2">
      <c r="B51" s="19"/>
      <c r="C51" s="19"/>
      <c r="D51" s="19"/>
      <c r="E51" s="418" t="s">
        <v>274</v>
      </c>
      <c r="F51" s="406"/>
      <c r="G51" s="406"/>
      <c r="H51" s="406"/>
      <c r="I51" s="406"/>
      <c r="J51" s="406" t="s">
        <v>275</v>
      </c>
      <c r="K51" s="406"/>
      <c r="L51" s="406"/>
      <c r="M51" s="406"/>
      <c r="N51" s="406"/>
      <c r="O51" s="406" t="s">
        <v>276</v>
      </c>
      <c r="P51" s="406"/>
      <c r="Q51" s="406"/>
      <c r="R51" s="406"/>
      <c r="S51" s="406"/>
      <c r="T51" s="406" t="s">
        <v>277</v>
      </c>
      <c r="U51" s="406"/>
      <c r="V51" s="406"/>
      <c r="W51" s="406"/>
      <c r="X51" s="406"/>
      <c r="Y51" s="406" t="s">
        <v>382</v>
      </c>
      <c r="Z51" s="406"/>
      <c r="AA51" s="406"/>
      <c r="AB51" s="406"/>
      <c r="AC51" s="406"/>
      <c r="AD51" s="406" t="s">
        <v>383</v>
      </c>
      <c r="AE51" s="406"/>
      <c r="AF51" s="406"/>
      <c r="AG51" s="406"/>
      <c r="AH51" s="406"/>
      <c r="AI51" s="406" t="s">
        <v>384</v>
      </c>
      <c r="AJ51" s="406"/>
      <c r="AK51" s="406"/>
      <c r="AL51" s="406"/>
      <c r="AM51" s="406"/>
      <c r="AN51" s="406" t="s">
        <v>385</v>
      </c>
      <c r="AO51" s="406"/>
      <c r="AP51" s="406"/>
      <c r="AQ51" s="406"/>
      <c r="AR51" s="406"/>
      <c r="AS51" s="406" t="s">
        <v>386</v>
      </c>
      <c r="AT51" s="406"/>
      <c r="AU51" s="406"/>
      <c r="AV51" s="406"/>
      <c r="AW51" s="406"/>
      <c r="AX51" s="406" t="s">
        <v>387</v>
      </c>
      <c r="AY51" s="406"/>
      <c r="AZ51" s="406"/>
      <c r="BA51" s="406"/>
      <c r="BB51" s="410"/>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375</v>
      </c>
      <c r="C53" s="19" t="s">
        <v>388</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6" t="s">
        <v>389</v>
      </c>
      <c r="B54" s="127"/>
      <c r="C54" s="127"/>
      <c r="D54" s="124" t="s">
        <v>390</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7"/>
      <c r="B55" s="36"/>
      <c r="C55" s="121"/>
      <c r="D55" s="2" t="s">
        <v>390</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7"/>
      <c r="B56" s="36"/>
      <c r="C56" s="121"/>
      <c r="D56" s="2" t="s">
        <v>390</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7"/>
      <c r="B57" s="36"/>
      <c r="C57" s="121"/>
      <c r="D57" s="2" t="s">
        <v>390</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7"/>
      <c r="B58" s="36"/>
      <c r="C58" s="121"/>
      <c r="D58" s="2" t="s">
        <v>390</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7"/>
      <c r="B59" s="36"/>
      <c r="C59" s="121"/>
      <c r="D59" s="2" t="s">
        <v>390</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7"/>
      <c r="B60" s="36"/>
      <c r="C60" s="121"/>
      <c r="D60" s="2" t="s">
        <v>390</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7"/>
      <c r="B61" s="36"/>
      <c r="C61" s="121"/>
      <c r="D61" s="2" t="s">
        <v>390</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7"/>
      <c r="B62" s="36"/>
      <c r="C62" s="121"/>
      <c r="D62" s="2" t="s">
        <v>390</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7"/>
      <c r="B63" s="36"/>
      <c r="C63" s="121"/>
      <c r="D63" s="2" t="s">
        <v>390</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28"/>
      <c r="B64" s="122" t="s">
        <v>391</v>
      </c>
      <c r="C64" s="296" t="s">
        <v>392</v>
      </c>
      <c r="D64" s="123" t="s">
        <v>390</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19" t="s">
        <v>393</v>
      </c>
      <c r="B66" s="266"/>
      <c r="C66" s="267"/>
      <c r="D66" s="268" t="s">
        <v>390</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0"/>
      <c r="B67" s="252"/>
      <c r="C67" s="267"/>
      <c r="D67" s="269" t="s">
        <v>390</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0"/>
      <c r="B68" s="252"/>
      <c r="C68" s="267"/>
      <c r="D68" s="269" t="s">
        <v>390</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0"/>
      <c r="B69" s="252"/>
      <c r="C69" s="267"/>
      <c r="D69" s="269" t="s">
        <v>390</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0"/>
      <c r="B70" s="252"/>
      <c r="C70" s="267"/>
      <c r="D70" s="269" t="s">
        <v>390</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1"/>
      <c r="B71" s="122" t="s">
        <v>394</v>
      </c>
      <c r="C71" s="123"/>
      <c r="D71" s="270" t="s">
        <v>390</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19" t="s">
        <v>395</v>
      </c>
      <c r="B75" s="127" t="s">
        <v>396</v>
      </c>
      <c r="C75" s="274"/>
      <c r="D75" s="124" t="s">
        <v>390</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0"/>
      <c r="B76" s="121"/>
      <c r="C76" s="272"/>
      <c r="D76" s="2" t="s">
        <v>390</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1"/>
      <c r="B77" s="273" t="s">
        <v>397</v>
      </c>
      <c r="C77" s="271"/>
      <c r="D77" s="123" t="s">
        <v>390</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398</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399</v>
      </c>
      <c r="C81" s="6" t="s">
        <v>400</v>
      </c>
      <c r="D81" t="s">
        <v>401</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402</v>
      </c>
      <c r="C82" t="s">
        <v>403</v>
      </c>
      <c r="D82" t="s">
        <v>390</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404</v>
      </c>
      <c r="C83" t="s">
        <v>405</v>
      </c>
      <c r="D83" t="s">
        <v>390</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406</v>
      </c>
      <c r="C84" t="s">
        <v>407</v>
      </c>
      <c r="D84" t="s">
        <v>390</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408</v>
      </c>
      <c r="C85" t="s">
        <v>409</v>
      </c>
      <c r="D85" t="s">
        <v>390</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410</v>
      </c>
      <c r="C86" t="s">
        <v>411</v>
      </c>
      <c r="D86" t="s">
        <v>390</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412</v>
      </c>
      <c r="C87" t="s">
        <v>413</v>
      </c>
      <c r="D87" t="s">
        <v>390</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414</v>
      </c>
      <c r="C88" t="s">
        <v>415</v>
      </c>
      <c r="D88" t="s">
        <v>390</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416</v>
      </c>
      <c r="C89" t="s">
        <v>417</v>
      </c>
      <c r="D89" t="s">
        <v>390</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418</v>
      </c>
      <c r="C90" t="s">
        <v>419</v>
      </c>
      <c r="D90" t="s">
        <v>390</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420</v>
      </c>
      <c r="C91" t="s">
        <v>421</v>
      </c>
      <c r="D91" t="s">
        <v>390</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422</v>
      </c>
      <c r="C92" t="s">
        <v>423</v>
      </c>
      <c r="D92" t="s">
        <v>390</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424</v>
      </c>
      <c r="C93" t="s">
        <v>425</v>
      </c>
      <c r="D93" t="s">
        <v>390</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426</v>
      </c>
      <c r="C94" t="s">
        <v>427</v>
      </c>
      <c r="D94" t="s">
        <v>390</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428</v>
      </c>
      <c r="C95" t="s">
        <v>429</v>
      </c>
      <c r="D95" t="s">
        <v>390</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430</v>
      </c>
      <c r="C96" t="s">
        <v>431</v>
      </c>
      <c r="D96" t="s">
        <v>390</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432</v>
      </c>
      <c r="C97" t="s">
        <v>433</v>
      </c>
      <c r="D97" t="s">
        <v>390</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434</v>
      </c>
      <c r="C98" t="s">
        <v>435</v>
      </c>
      <c r="D98" t="s">
        <v>390</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436</v>
      </c>
      <c r="C99" t="s">
        <v>437</v>
      </c>
      <c r="D99" t="s">
        <v>390</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438</v>
      </c>
      <c r="C100" t="s">
        <v>439</v>
      </c>
      <c r="D100" t="s">
        <v>390</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440</v>
      </c>
      <c r="C101" t="s">
        <v>441</v>
      </c>
      <c r="D101" t="s">
        <v>390</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442</v>
      </c>
      <c r="C102" t="s">
        <v>443</v>
      </c>
      <c r="D102" t="s">
        <v>390</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444</v>
      </c>
      <c r="C103" t="s">
        <v>445</v>
      </c>
      <c r="D103" t="s">
        <v>390</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446</v>
      </c>
      <c r="C104" t="s">
        <v>447</v>
      </c>
      <c r="D104" t="s">
        <v>390</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448</v>
      </c>
      <c r="C105" t="s">
        <v>449</v>
      </c>
      <c r="D105" t="s">
        <v>390</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450</v>
      </c>
      <c r="C106" t="s">
        <v>451</v>
      </c>
      <c r="D106" t="s">
        <v>390</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452</v>
      </c>
      <c r="C107" t="s">
        <v>453</v>
      </c>
      <c r="D107" t="s">
        <v>390</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523</v>
      </c>
      <c r="C108" t="s">
        <v>524</v>
      </c>
      <c r="D108" t="s">
        <v>390</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525</v>
      </c>
      <c r="C109" t="s">
        <v>526</v>
      </c>
      <c r="D109" t="s">
        <v>390</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527</v>
      </c>
      <c r="C110" t="s">
        <v>528</v>
      </c>
      <c r="D110" t="s">
        <v>390</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529</v>
      </c>
      <c r="C111" t="s">
        <v>530</v>
      </c>
      <c r="D111" t="s">
        <v>390</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531</v>
      </c>
      <c r="C112" t="s">
        <v>532</v>
      </c>
      <c r="D112" t="s">
        <v>390</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533</v>
      </c>
      <c r="C113" t="s">
        <v>534</v>
      </c>
      <c r="D113" t="s">
        <v>390</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535</v>
      </c>
      <c r="C114" t="s">
        <v>536</v>
      </c>
      <c r="D114" t="s">
        <v>390</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537</v>
      </c>
      <c r="C115" t="s">
        <v>538</v>
      </c>
      <c r="D115" t="s">
        <v>390</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539</v>
      </c>
      <c r="C116" t="s">
        <v>540</v>
      </c>
      <c r="D116" t="s">
        <v>390</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541</v>
      </c>
      <c r="C117" t="s">
        <v>542</v>
      </c>
      <c r="D117" t="s">
        <v>390</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543</v>
      </c>
      <c r="C118" t="s">
        <v>544</v>
      </c>
      <c r="D118" t="s">
        <v>390</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545</v>
      </c>
      <c r="C119" t="s">
        <v>546</v>
      </c>
      <c r="D119" t="s">
        <v>390</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547</v>
      </c>
      <c r="C120" t="s">
        <v>548</v>
      </c>
      <c r="D120" t="s">
        <v>390</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549</v>
      </c>
      <c r="C121" t="s">
        <v>550</v>
      </c>
      <c r="D121" t="s">
        <v>390</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551</v>
      </c>
      <c r="C122" t="s">
        <v>552</v>
      </c>
      <c r="D122" t="s">
        <v>390</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553</v>
      </c>
      <c r="C123" t="s">
        <v>554</v>
      </c>
      <c r="D123" t="s">
        <v>390</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555</v>
      </c>
      <c r="C124" t="s">
        <v>556</v>
      </c>
      <c r="D124" t="s">
        <v>390</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557</v>
      </c>
      <c r="C125" t="s">
        <v>558</v>
      </c>
      <c r="D125" t="s">
        <v>390</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559</v>
      </c>
      <c r="C126" t="s">
        <v>560</v>
      </c>
      <c r="D126" t="s">
        <v>390</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561</v>
      </c>
      <c r="C127" t="s">
        <v>562</v>
      </c>
      <c r="D127" t="s">
        <v>390</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454</v>
      </c>
      <c r="C128" t="s">
        <v>455</v>
      </c>
      <c r="D128" t="s">
        <v>390</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456</v>
      </c>
      <c r="C129" t="s">
        <v>457</v>
      </c>
      <c r="D129" t="s">
        <v>390</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458</v>
      </c>
      <c r="C130" t="s">
        <v>459</v>
      </c>
      <c r="D130" t="s">
        <v>390</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460</v>
      </c>
      <c r="C131" t="s">
        <v>461</v>
      </c>
      <c r="D131" t="s">
        <v>390</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462</v>
      </c>
      <c r="C132" t="s">
        <v>463</v>
      </c>
      <c r="D132" t="s">
        <v>390</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464</v>
      </c>
      <c r="C133" s="7" t="s">
        <v>465</v>
      </c>
      <c r="D133" s="7" t="s">
        <v>390</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466</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467</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468</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469</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470</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2" t="s">
        <v>471</v>
      </c>
      <c r="B143" s="135" t="s">
        <v>286</v>
      </c>
      <c r="C143" s="135" t="s">
        <v>396</v>
      </c>
      <c r="D143" s="135" t="s">
        <v>390</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3"/>
      <c r="B144" s="135" t="s">
        <v>286</v>
      </c>
      <c r="C144" s="135"/>
      <c r="D144" s="135" t="s">
        <v>390</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3"/>
      <c r="B145" s="135" t="s">
        <v>286</v>
      </c>
      <c r="C145" s="135"/>
      <c r="D145" s="135" t="s">
        <v>390</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3"/>
      <c r="B146" s="135" t="s">
        <v>289</v>
      </c>
      <c r="C146" s="135" t="s">
        <v>472</v>
      </c>
      <c r="D146" s="135" t="s">
        <v>390</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3"/>
      <c r="B147" s="135" t="s">
        <v>289</v>
      </c>
      <c r="C147" s="135" t="s">
        <v>473</v>
      </c>
      <c r="D147" s="135" t="s">
        <v>390</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3"/>
      <c r="B148" s="135" t="s">
        <v>289</v>
      </c>
      <c r="C148" s="135"/>
      <c r="D148" s="135" t="s">
        <v>390</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3"/>
      <c r="B149" s="135" t="s">
        <v>289</v>
      </c>
      <c r="C149" s="135"/>
      <c r="D149" s="135" t="s">
        <v>390</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3"/>
      <c r="B150" s="135" t="s">
        <v>292</v>
      </c>
      <c r="C150" s="315" t="s">
        <v>474</v>
      </c>
      <c r="D150" s="135" t="s">
        <v>390</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3"/>
      <c r="B151" s="135" t="s">
        <v>292</v>
      </c>
      <c r="C151" s="315" t="s">
        <v>475</v>
      </c>
      <c r="D151" s="135" t="s">
        <v>390</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3"/>
      <c r="B152" s="135" t="s">
        <v>292</v>
      </c>
      <c r="C152" s="315" t="s">
        <v>476</v>
      </c>
      <c r="D152" s="135" t="s">
        <v>390</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3"/>
      <c r="B153" s="135" t="s">
        <v>477</v>
      </c>
      <c r="C153" s="135"/>
      <c r="D153" s="135" t="s">
        <v>390</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4"/>
      <c r="B154" s="135" t="s">
        <v>477</v>
      </c>
      <c r="C154" s="135"/>
      <c r="D154" s="135" t="s">
        <v>390</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381</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470</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2" t="s">
        <v>478</v>
      </c>
      <c r="B158" s="135" t="s">
        <v>286</v>
      </c>
      <c r="C158" s="315" t="s">
        <v>396</v>
      </c>
      <c r="D158" s="135" t="s">
        <v>479</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3"/>
      <c r="B159" s="135" t="s">
        <v>286</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3"/>
      <c r="B160" s="135" t="s">
        <v>286</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3"/>
      <c r="B161" s="135" t="s">
        <v>289</v>
      </c>
      <c r="C161" s="315" t="s">
        <v>472</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3"/>
      <c r="B162" s="135" t="s">
        <v>289</v>
      </c>
      <c r="C162" s="315" t="s">
        <v>473</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3"/>
      <c r="B163" s="135" t="s">
        <v>289</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3"/>
      <c r="B164" s="135" t="s">
        <v>289</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3"/>
      <c r="B165" s="135" t="s">
        <v>477</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3"/>
      <c r="B166" s="135" t="s">
        <v>477</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3"/>
      <c r="B167" s="135" t="s">
        <v>477</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3"/>
      <c r="B168" s="135" t="s">
        <v>477</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4"/>
      <c r="B169" s="135" t="s">
        <v>477</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482</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2" t="s">
        <v>483</v>
      </c>
      <c r="B172" s="135" t="s">
        <v>286</v>
      </c>
      <c r="C172" s="135" t="s">
        <v>396</v>
      </c>
      <c r="D172" s="135" t="s">
        <v>390</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3"/>
      <c r="B173" s="135" t="s">
        <v>286</v>
      </c>
      <c r="C173" s="135"/>
      <c r="D173" s="135" t="s">
        <v>390</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4"/>
      <c r="B174" s="135" t="s">
        <v>286</v>
      </c>
      <c r="C174" s="135"/>
      <c r="D174" s="135" t="s">
        <v>390</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2" t="s">
        <v>484</v>
      </c>
      <c r="B176" s="135" t="s">
        <v>286</v>
      </c>
      <c r="C176" s="135" t="s">
        <v>396</v>
      </c>
      <c r="D176" s="135" t="s">
        <v>390</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3"/>
      <c r="B177" s="135" t="s">
        <v>286</v>
      </c>
      <c r="C177" s="135"/>
      <c r="D177" s="135" t="s">
        <v>390</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4"/>
      <c r="B178" s="135" t="s">
        <v>286</v>
      </c>
      <c r="C178" s="135"/>
      <c r="D178" s="135" t="s">
        <v>390</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485</v>
      </c>
      <c r="B182" s="19"/>
      <c r="C182" s="19"/>
      <c r="D182" s="19"/>
      <c r="E182" s="15"/>
    </row>
    <row r="183" spans="1:54" ht="15" outlineLevel="1">
      <c r="A183" s="12"/>
      <c r="B183" s="19"/>
      <c r="C183" s="19"/>
      <c r="D183" s="19"/>
      <c r="E183" s="15"/>
    </row>
    <row r="184" spans="1:54" s="4" customFormat="1" outlineLevel="1">
      <c r="A184" s="4" t="s">
        <v>486</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29" t="s">
        <v>487</v>
      </c>
      <c r="B186" s="150" t="s">
        <v>488</v>
      </c>
      <c r="C186" s="6" t="s">
        <v>489</v>
      </c>
      <c r="D186" s="10" t="s">
        <v>401</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0"/>
      <c r="B187" s="150" t="s">
        <v>490</v>
      </c>
      <c r="C187" s="6" t="s">
        <v>491</v>
      </c>
      <c r="D187" s="10" t="s">
        <v>401</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2" t="s">
        <v>492</v>
      </c>
      <c r="B190" s="150" t="s">
        <v>352</v>
      </c>
      <c r="C190" s="19"/>
      <c r="D190" s="135" t="s">
        <v>390</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3"/>
      <c r="B191" s="150" t="s">
        <v>493</v>
      </c>
      <c r="C191" s="19"/>
      <c r="D191" s="135" t="s">
        <v>390</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3"/>
      <c r="B192" s="150" t="s">
        <v>565</v>
      </c>
      <c r="C192" s="19"/>
      <c r="D192" s="135" t="s">
        <v>390</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3"/>
      <c r="B193" s="150" t="s">
        <v>494</v>
      </c>
      <c r="C193" s="19"/>
      <c r="D193" s="135" t="s">
        <v>390</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3"/>
      <c r="B194" s="150" t="s">
        <v>495</v>
      </c>
      <c r="C194" s="19"/>
      <c r="D194" s="135" t="s">
        <v>390</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3"/>
      <c r="B195" s="150" t="s">
        <v>496</v>
      </c>
      <c r="C195" s="19"/>
      <c r="D195" s="135" t="s">
        <v>390</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3"/>
      <c r="B196" s="150" t="s">
        <v>289</v>
      </c>
      <c r="C196" s="19"/>
      <c r="D196" s="135" t="s">
        <v>390</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3"/>
      <c r="B197" s="150" t="s">
        <v>292</v>
      </c>
      <c r="C197" s="19"/>
      <c r="D197" s="135" t="s">
        <v>390</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4"/>
      <c r="B198" s="150" t="s">
        <v>477</v>
      </c>
      <c r="C198" s="19"/>
      <c r="D198" s="135" t="s">
        <v>390</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2" t="s">
        <v>497</v>
      </c>
      <c r="B200" s="150" t="s">
        <v>498</v>
      </c>
      <c r="C200" s="19"/>
      <c r="D200" s="135" t="s">
        <v>390</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3"/>
      <c r="B201" s="150" t="s">
        <v>499</v>
      </c>
      <c r="C201" s="19"/>
      <c r="D201" s="135" t="s">
        <v>390</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4"/>
      <c r="B202" s="150" t="s">
        <v>500</v>
      </c>
      <c r="C202" s="19"/>
      <c r="D202" s="135" t="s">
        <v>390</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2" t="s">
        <v>501</v>
      </c>
      <c r="B204" s="150" t="s">
        <v>502</v>
      </c>
      <c r="C204" s="19"/>
      <c r="D204" s="135" t="s">
        <v>390</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3"/>
      <c r="B205" s="150" t="s">
        <v>503</v>
      </c>
      <c r="C205" s="19"/>
      <c r="D205" s="135" t="s">
        <v>390</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4"/>
      <c r="B206" s="150" t="s">
        <v>504</v>
      </c>
      <c r="C206" s="19"/>
      <c r="D206" s="135" t="s">
        <v>390</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566</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7" t="s">
        <v>492</v>
      </c>
      <c r="B210" s="150" t="s">
        <v>567</v>
      </c>
      <c r="C210" s="19"/>
      <c r="D210" s="135" t="s">
        <v>390</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8"/>
      <c r="B211" s="150" t="s">
        <v>493</v>
      </c>
      <c r="C211" s="19"/>
      <c r="D211" s="135" t="s">
        <v>390</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8"/>
      <c r="B212" s="150" t="s">
        <v>565</v>
      </c>
      <c r="C212" s="19"/>
      <c r="D212" s="135" t="s">
        <v>390</v>
      </c>
      <c r="E212" s="21">
        <f>E192-Baseline!E192</f>
        <v>1.2881006524165262</v>
      </c>
      <c r="F212" s="21">
        <f>F77*F186-Baseline!F77*Baseline!F186</f>
        <v>1.2650354622643762</v>
      </c>
      <c r="G212" s="21">
        <f>G77*G186-Baseline!G77*Baseline!G186</f>
        <v>1.2424597687106524</v>
      </c>
      <c r="H212" s="21">
        <f>H77*H186-Baseline!H77*Baseline!H186</f>
        <v>1.2203611361734088</v>
      </c>
      <c r="I212" s="21">
        <f>I77*I186-Baseline!I77*Baseline!I186</f>
        <v>1.1987274912355854</v>
      </c>
      <c r="J212" s="21">
        <f>J77*J186-Baseline!J77*Baseline!J186</f>
        <v>1.177547111225121</v>
      </c>
      <c r="K212" s="21">
        <f>K77*K186-Baseline!K77*Baseline!K186</f>
        <v>1.1568086131695376</v>
      </c>
      <c r="L212" s="21">
        <f>L77*L186-Baseline!L77*Baseline!L186</f>
        <v>1.1365009431124671</v>
      </c>
      <c r="M212" s="21">
        <f>M77*M186-Baseline!M77*Baseline!M186</f>
        <v>1.1166133657800712</v>
      </c>
      <c r="N212" s="21">
        <f>N77*N186-Baseline!N77*Baseline!N186</f>
        <v>1.0971354545856584</v>
      </c>
      <c r="O212" s="21">
        <f>O77*O186-Baseline!O77*Baseline!O186</f>
        <v>1.0778408975456264</v>
      </c>
      <c r="P212" s="21">
        <f>P77*P186-Baseline!P77*Baseline!P186</f>
        <v>1.0588367818245372</v>
      </c>
      <c r="Q212" s="21">
        <f>Q77*Q186-Baseline!Q77*Baseline!Q186</f>
        <v>1.0402280515002449</v>
      </c>
      <c r="R212" s="21">
        <f>R77*R186-Baseline!R77*Baseline!R186</f>
        <v>1.0220048408827611</v>
      </c>
      <c r="S212" s="21">
        <f>S77*S186-Baseline!S77*Baseline!S186</f>
        <v>1.0041575682257977</v>
      </c>
      <c r="T212" s="21">
        <f>T77*T186-Baseline!T77*Baseline!T186</f>
        <v>0.98667692682896935</v>
      </c>
      <c r="U212" s="21">
        <f>U77*U186-Baseline!U77*Baseline!U186</f>
        <v>0.96955387643090551</v>
      </c>
      <c r="V212" s="21">
        <f>V77*V186-Baseline!V77*Baseline!V186</f>
        <v>0.95277963488357831</v>
      </c>
      <c r="W212" s="21">
        <f>W77*W186-Baseline!W77*Baseline!W186</f>
        <v>0.93634567009846592</v>
      </c>
      <c r="X212" s="21">
        <f>X77*X186-Baseline!X77*Baseline!X186</f>
        <v>0.92024369225552616</v>
      </c>
      <c r="Y212" s="21">
        <f>Y77*Y186-Baseline!Y77*Baseline!Y186</f>
        <v>0.90446564626618431</v>
      </c>
      <c r="Z212" s="21">
        <f>Z77*Z186-Baseline!Z77*Baseline!Z186</f>
        <v>0.88900370448191701</v>
      </c>
      <c r="AA212" s="21">
        <f>AA77*AA186-Baseline!AA77*Baseline!AA186</f>
        <v>0.87385025964023788</v>
      </c>
      <c r="AB212" s="21">
        <f>AB77*AB186-Baseline!AB77*Baseline!AB186</f>
        <v>0.85899791804019576</v>
      </c>
      <c r="AC212" s="21">
        <f>AC77*AC186-Baseline!AC77*Baseline!AC186</f>
        <v>8.0711790993994903</v>
      </c>
      <c r="AD212" s="21">
        <f>AD77*AD186-Baseline!AD77*Baseline!AD186</f>
        <v>7.9337569475941532</v>
      </c>
      <c r="AE212" s="21">
        <f>AE77*AE186-Baseline!AE77*Baseline!AE186</f>
        <v>7.7990610678104799</v>
      </c>
      <c r="AF212" s="21">
        <f>AF77*AF186-Baseline!AF77*Baseline!AF186</f>
        <v>7.6670264941132906</v>
      </c>
      <c r="AG212" s="21">
        <f>AG77*AG186-Baseline!AG77*Baseline!AG186</f>
        <v>7.537590071560591</v>
      </c>
      <c r="AH212" s="21">
        <f>AH77*AH186-Baseline!AH77*Baseline!AH186</f>
        <v>7.4106904004324239</v>
      </c>
      <c r="AI212" s="21">
        <f>AI77*AI186-Baseline!AI77*Baseline!AI186</f>
        <v>7.2862677822682507</v>
      </c>
      <c r="AJ212" s="21">
        <f>AJ77*AJ186-Baseline!AJ77*Baseline!AJ186</f>
        <v>7.1990421490489824</v>
      </c>
      <c r="AK212" s="21">
        <f>AK77*AK186-Baseline!AK77*Baseline!AK186</f>
        <v>7.1131835105986205</v>
      </c>
      <c r="AL212" s="21">
        <f>AL77*AL186-Baseline!AL77*Baseline!AL186</f>
        <v>7.0286630698099763</v>
      </c>
      <c r="AM212" s="21">
        <f>AM77*AM186-Baseline!AM77*Baseline!AM186</f>
        <v>6.9454527648784037</v>
      </c>
      <c r="AN212" s="21">
        <f>AN77*AN186-Baseline!AN77*Baseline!AN186</f>
        <v>6.8554787389028489</v>
      </c>
      <c r="AO212" s="21">
        <f>AO77*AO186-Baseline!AO77*Baseline!AO186</f>
        <v>6.7658000069578792</v>
      </c>
      <c r="AP212" s="21">
        <f>AP77*AP186-Baseline!AP77*Baseline!AP186</f>
        <v>6.6777005542653107</v>
      </c>
      <c r="AQ212" s="21">
        <f>AQ77*AQ186-Baseline!AQ77*Baseline!AQ186</f>
        <v>6.5911440784058977</v>
      </c>
      <c r="AR212" s="21">
        <f>AR77*AR186-Baseline!AR77*Baseline!AR186</f>
        <v>6.5060952432787271</v>
      </c>
      <c r="AS212" s="21">
        <f>AS77*AS186-Baseline!AS77*Baseline!AS186</f>
        <v>6.4225196518107488</v>
      </c>
      <c r="AT212" s="21">
        <f>AT77*AT186-Baseline!AT77*Baseline!AT186</f>
        <v>6.3403838194531144</v>
      </c>
      <c r="AU212" s="21">
        <f>AU77*AU186-Baseline!AU77*Baseline!AU186</f>
        <v>6.2596551484415217</v>
      </c>
      <c r="AV212" s="21">
        <f>AV77*AV186-Baseline!AV77*Baseline!AV186</f>
        <v>6.1803019027983819</v>
      </c>
      <c r="AW212" s="21">
        <f>AW77*AW186-Baseline!AW77*Baseline!AW186</f>
        <v>6.1022931840552967</v>
      </c>
      <c r="AX212" s="21">
        <f>AX77*AX186-Baseline!AX77*Baseline!AX186</f>
        <v>5.9430882323142509</v>
      </c>
      <c r="AY212" s="21">
        <f>AY77*AY186-Baseline!AY77*Baseline!AY186</f>
        <v>5.7779956149670726</v>
      </c>
      <c r="AZ212" s="21">
        <f>AZ77*AZ186-Baseline!AZ77*Baseline!AZ186</f>
        <v>5.6176363441205686</v>
      </c>
      <c r="BA212" s="21">
        <f>BA77*BA186-Baseline!BA77*Baseline!BA186</f>
        <v>5.4618732611276206</v>
      </c>
      <c r="BB212" s="21">
        <f>BB77*BB186-Baseline!BB77*Baseline!BB186</f>
        <v>5.3104291009942584</v>
      </c>
    </row>
    <row r="213" spans="1:54" outlineLevel="2">
      <c r="A213" s="478"/>
      <c r="B213" s="150" t="s">
        <v>494</v>
      </c>
      <c r="C213" s="19"/>
      <c r="D213" s="135" t="s">
        <v>390</v>
      </c>
      <c r="E213" s="21">
        <f>E193-Baseline!E193</f>
        <v>7.6804252611109192</v>
      </c>
      <c r="F213" s="21">
        <f>F193-Baseline!F193</f>
        <v>7.6771120703512059</v>
      </c>
      <c r="G213" s="21">
        <f>G193-Baseline!G193</f>
        <v>7.6455631566005442</v>
      </c>
      <c r="H213" s="21">
        <f>H193-Baseline!H193</f>
        <v>7.6131580561361671</v>
      </c>
      <c r="I213" s="21">
        <f>I193-Baseline!I193</f>
        <v>7.6053779457526254</v>
      </c>
      <c r="J213" s="21">
        <f>J193-Baseline!J193</f>
        <v>7.5959311958618363</v>
      </c>
      <c r="K213" s="21">
        <f>K193-Baseline!K193</f>
        <v>7.5603408788695692</v>
      </c>
      <c r="L213" s="21">
        <f>L193-Baseline!L193</f>
        <v>7.5481980251448526</v>
      </c>
      <c r="M213" s="21">
        <f>M193-Baseline!M193</f>
        <v>7.534580707847419</v>
      </c>
      <c r="N213" s="21">
        <f>N193-Baseline!N193</f>
        <v>7.4962708315168305</v>
      </c>
      <c r="O213" s="21">
        <f>O193-Baseline!O193</f>
        <v>7.4787937828603752</v>
      </c>
      <c r="P213" s="21">
        <f>P193-Baseline!P193</f>
        <v>7.4592686764598533</v>
      </c>
      <c r="Q213" s="21">
        <f>Q193-Baseline!Q193</f>
        <v>7.4385383980754574</v>
      </c>
      <c r="R213" s="21">
        <f>R193-Baseline!R193</f>
        <v>7.438343331332546</v>
      </c>
      <c r="S213" s="21">
        <f>S193-Baseline!S193</f>
        <v>7.4149846622550992</v>
      </c>
      <c r="T213" s="21">
        <f>T193-Baseline!T193</f>
        <v>7.3905851509384313</v>
      </c>
      <c r="U213" s="21">
        <f>U193-Baseline!U193</f>
        <v>7.3651928176218222</v>
      </c>
      <c r="V213" s="21">
        <f>V193-Baseline!V193</f>
        <v>7.3590710623308757</v>
      </c>
      <c r="W213" s="21">
        <f>W193-Baseline!W193</f>
        <v>7.3314811104401221</v>
      </c>
      <c r="X213" s="21">
        <f>X193-Baseline!X193</f>
        <v>7.3225654857110269</v>
      </c>
      <c r="Y213" s="21">
        <f>Y193-Baseline!Y193</f>
        <v>7.2929765957631432</v>
      </c>
      <c r="Z213" s="21">
        <f>Z193-Baseline!Z193</f>
        <v>7.2814860631276161</v>
      </c>
      <c r="AA213" s="21">
        <f>AA193-Baseline!AA193</f>
        <v>7.268624504488673</v>
      </c>
      <c r="AB213" s="21">
        <f>AB193-Baseline!AB193</f>
        <v>7.2544473073232911</v>
      </c>
      <c r="AC213" s="21">
        <f>AC193-Baseline!AC193</f>
        <v>69.151517677813175</v>
      </c>
      <c r="AD213" s="21">
        <f>AD193-Baseline!AD193</f>
        <v>68.954665988546722</v>
      </c>
      <c r="AE213" s="21">
        <f>AE193-Baseline!AE193</f>
        <v>68.764127647206521</v>
      </c>
      <c r="AF213" s="21">
        <f>AF193-Baseline!AF193</f>
        <v>68.558225879540217</v>
      </c>
      <c r="AG213" s="21">
        <f>AG193-Baseline!AG193</f>
        <v>68.339547946073807</v>
      </c>
      <c r="AH213" s="21">
        <f>AH193-Baseline!AH193</f>
        <v>68.111048066241153</v>
      </c>
      <c r="AI213" s="21">
        <f>AI193-Baseline!AI193</f>
        <v>67.876528640697032</v>
      </c>
      <c r="AJ213" s="21">
        <f>AJ193-Baseline!AJ193</f>
        <v>67.962456531862415</v>
      </c>
      <c r="AK213" s="21">
        <f>AK193-Baseline!AK193</f>
        <v>68.038646184943588</v>
      </c>
      <c r="AL213" s="21">
        <f>AL193-Baseline!AL193</f>
        <v>68.106302648163123</v>
      </c>
      <c r="AM213" s="21">
        <f>AM193-Baseline!AM193</f>
        <v>68.166005949487769</v>
      </c>
      <c r="AN213" s="21">
        <f>AN193-Baseline!AN193</f>
        <v>68.137898276151503</v>
      </c>
      <c r="AO213" s="21">
        <f>AO193-Baseline!AO193</f>
        <v>68.09019799742552</v>
      </c>
      <c r="AP213" s="21">
        <f>AP193-Baseline!AP193</f>
        <v>68.036147530227439</v>
      </c>
      <c r="AQ213" s="21">
        <f>AQ193-Baseline!AQ193</f>
        <v>67.976087980551185</v>
      </c>
      <c r="AR213" s="21">
        <f>AR193-Baseline!AR193</f>
        <v>67.910209693079352</v>
      </c>
      <c r="AS213" s="21">
        <f>AS193-Baseline!AS193</f>
        <v>67.838673930869206</v>
      </c>
      <c r="AT213" s="21">
        <f>AT193-Baseline!AT193</f>
        <v>67.761666910436674</v>
      </c>
      <c r="AU213" s="21">
        <f>AU193-Baseline!AU193</f>
        <v>67.679394296622803</v>
      </c>
      <c r="AV213" s="21">
        <f>AV193-Baseline!AV193</f>
        <v>67.592039630472257</v>
      </c>
      <c r="AW213" s="21">
        <f>AW193-Baseline!AW193</f>
        <v>67.499767898489779</v>
      </c>
      <c r="AX213" s="21">
        <f>AX193-Baseline!AX193</f>
        <v>66.479773600643952</v>
      </c>
      <c r="AY213" s="21">
        <f>AY193-Baseline!AY193</f>
        <v>65.353483134369611</v>
      </c>
      <c r="AZ213" s="21">
        <f>AZ193-Baseline!AZ193</f>
        <v>64.240151541657866</v>
      </c>
      <c r="BA213" s="21">
        <f>BA193-Baseline!BA193</f>
        <v>63.139962930900722</v>
      </c>
      <c r="BB213" s="21">
        <f>BB193-Baseline!BB193</f>
        <v>62.051396113708485</v>
      </c>
    </row>
    <row r="214" spans="1:54" outlineLevel="2">
      <c r="A214" s="478"/>
      <c r="B214" s="150" t="s">
        <v>495</v>
      </c>
      <c r="C214" s="19"/>
      <c r="D214" s="135" t="s">
        <v>390</v>
      </c>
      <c r="E214" s="21">
        <f>E194-Baseline!E194</f>
        <v>3.8462902877269474</v>
      </c>
      <c r="F214" s="21">
        <f>F194-Baseline!F194</f>
        <v>3.8349413609079512</v>
      </c>
      <c r="G214" s="21">
        <f>G194-Baseline!G194</f>
        <v>3.8238613084568565</v>
      </c>
      <c r="H214" s="21">
        <f>H194-Baseline!H194</f>
        <v>3.8130450385757331</v>
      </c>
      <c r="I214" s="21">
        <f>I194-Baseline!I194</f>
        <v>3.8024875549973784</v>
      </c>
      <c r="J214" s="21">
        <f>J194-Baseline!J194</f>
        <v>3.7921839598985105</v>
      </c>
      <c r="K214" s="21">
        <f>K194-Baseline!K194</f>
        <v>3.7821294440346502</v>
      </c>
      <c r="L214" s="21">
        <f>L194-Baseline!L194</f>
        <v>3.7723192945835553</v>
      </c>
      <c r="M214" s="21">
        <f>M194-Baseline!M194</f>
        <v>3.7627488877714197</v>
      </c>
      <c r="N214" s="21">
        <f>N194-Baseline!N194</f>
        <v>3.7534136867170558</v>
      </c>
      <c r="O214" s="21">
        <f>O194-Baseline!O194</f>
        <v>3.7435583896130478</v>
      </c>
      <c r="P214" s="21">
        <f>P194-Baseline!P194</f>
        <v>3.7335566194155643</v>
      </c>
      <c r="Q214" s="21">
        <f>Q194-Baseline!Q194</f>
        <v>3.723797474402359</v>
      </c>
      <c r="R214" s="21">
        <f>R194-Baseline!R194</f>
        <v>3.7142763618031305</v>
      </c>
      <c r="S214" s="21">
        <f>S194-Baseline!S194</f>
        <v>3.7041551554887624</v>
      </c>
      <c r="T214" s="21">
        <f>T194-Baseline!T194</f>
        <v>3.694267323348515</v>
      </c>
      <c r="U214" s="21">
        <f>U194-Baseline!U194</f>
        <v>3.6846083778716756</v>
      </c>
      <c r="V214" s="21">
        <f>V194-Baseline!V194</f>
        <v>3.6751739229632725</v>
      </c>
      <c r="W214" s="21">
        <f>W194-Baseline!W194</f>
        <v>3.6659596393467826</v>
      </c>
      <c r="X214" s="21">
        <f>X194-Baseline!X194</f>
        <v>3.6569612986148332</v>
      </c>
      <c r="Y214" s="21">
        <f>Y194-Baseline!Y194</f>
        <v>3.6481747507392326</v>
      </c>
      <c r="Z214" s="21">
        <f>Z194-Baseline!Z194</f>
        <v>3.6395959258679347</v>
      </c>
      <c r="AA214" s="21">
        <f>AA194-Baseline!AA194</f>
        <v>3.6312208320729407</v>
      </c>
      <c r="AB214" s="21">
        <f>AB194-Baseline!AB194</f>
        <v>3.6230455586303436</v>
      </c>
      <c r="AC214" s="21">
        <f>AC194-Baseline!AC194</f>
        <v>34.530697061267333</v>
      </c>
      <c r="AD214" s="21">
        <f>AD194-Baseline!AD194</f>
        <v>34.42694799429907</v>
      </c>
      <c r="AE214" s="21">
        <f>AE194-Baseline!AE194</f>
        <v>34.32021598697888</v>
      </c>
      <c r="AF214" s="21">
        <f>AF194-Baseline!AF194</f>
        <v>34.209033446974473</v>
      </c>
      <c r="AG214" s="21">
        <f>AG194-Baseline!AG194</f>
        <v>34.092698263868108</v>
      </c>
      <c r="AH214" s="21">
        <f>AH194-Baseline!AH194</f>
        <v>33.971475734464597</v>
      </c>
      <c r="AI214" s="21">
        <f>AI194-Baseline!AI194</f>
        <v>33.846961323024196</v>
      </c>
      <c r="AJ214" s="21">
        <f>AJ194-Baseline!AJ194</f>
        <v>33.88233423267144</v>
      </c>
      <c r="AK214" s="21">
        <f>AK194-Baseline!AK194</f>
        <v>33.913413698027931</v>
      </c>
      <c r="AL214" s="21">
        <f>AL194-Baseline!AL194</f>
        <v>33.940373605558655</v>
      </c>
      <c r="AM214" s="21">
        <f>AM194-Baseline!AM194</f>
        <v>33.963434465973883</v>
      </c>
      <c r="AN214" s="21">
        <f>AN194-Baseline!AN194</f>
        <v>33.942886105004071</v>
      </c>
      <c r="AO214" s="21">
        <f>AO194-Baseline!AO194</f>
        <v>33.912782560503807</v>
      </c>
      <c r="AP214" s="21">
        <f>AP194-Baseline!AP194</f>
        <v>33.879702422759848</v>
      </c>
      <c r="AQ214" s="21">
        <f>AQ194-Baseline!AQ194</f>
        <v>33.843769977762278</v>
      </c>
      <c r="AR214" s="21">
        <f>AR194-Baseline!AR194</f>
        <v>33.805088806625243</v>
      </c>
      <c r="AS214" s="21">
        <f>AS194-Baseline!AS194</f>
        <v>33.763746854802839</v>
      </c>
      <c r="AT214" s="21">
        <f>AT194-Baseline!AT194</f>
        <v>33.719831872177046</v>
      </c>
      <c r="AU214" s="21">
        <f>AU194-Baseline!AU194</f>
        <v>33.673437185394363</v>
      </c>
      <c r="AV214" s="21">
        <f>AV194-Baseline!AV194</f>
        <v>33.624649699756233</v>
      </c>
      <c r="AW214" s="21">
        <f>AW194-Baseline!AW194</f>
        <v>33.573550715350784</v>
      </c>
      <c r="AX214" s="21">
        <f>AX194-Baseline!AX194</f>
        <v>33.061214501726063</v>
      </c>
      <c r="AY214" s="21">
        <f>AY194-Baseline!AY194</f>
        <v>32.496285827284609</v>
      </c>
      <c r="AZ214" s="21">
        <f>AZ194-Baseline!AZ194</f>
        <v>31.938068455799485</v>
      </c>
      <c r="BA214" s="21">
        <f>BA194-Baseline!BA194</f>
        <v>31.386642772095879</v>
      </c>
      <c r="BB214" s="21">
        <f>BB194-Baseline!BB194</f>
        <v>30.841241885093829</v>
      </c>
    </row>
    <row r="215" spans="1:54" outlineLevel="2">
      <c r="A215" s="478"/>
      <c r="B215" s="150" t="s">
        <v>496</v>
      </c>
      <c r="C215" s="19"/>
      <c r="D215" s="135" t="s">
        <v>390</v>
      </c>
      <c r="E215" s="21">
        <f>E195-Baseline!E195</f>
        <v>11.538870860447597</v>
      </c>
      <c r="F215" s="21">
        <f>F195-Baseline!F195</f>
        <v>11.504824080039548</v>
      </c>
      <c r="G215" s="21">
        <f>G195-Baseline!G195</f>
        <v>11.471583925370572</v>
      </c>
      <c r="H215" s="21">
        <f>H195-Baseline!H195</f>
        <v>11.439135115727201</v>
      </c>
      <c r="I215" s="21">
        <f>I195-Baseline!I195</f>
        <v>11.407462664992137</v>
      </c>
      <c r="J215" s="21">
        <f>J195-Baseline!J195</f>
        <v>11.376551877196871</v>
      </c>
      <c r="K215" s="21">
        <f>K195-Baseline!K195</f>
        <v>11.346388332103952</v>
      </c>
      <c r="L215" s="21">
        <f>L195-Baseline!L195</f>
        <v>11.316957883750662</v>
      </c>
      <c r="M215" s="21">
        <f>M195-Baseline!M195</f>
        <v>11.288246660944894</v>
      </c>
      <c r="N215" s="21">
        <f>N195-Baseline!N195</f>
        <v>11.26024105782313</v>
      </c>
      <c r="O215" s="21">
        <f>O195-Baseline!O195</f>
        <v>11.230675168839147</v>
      </c>
      <c r="P215" s="21">
        <f>P195-Baseline!P195</f>
        <v>11.200669860493459</v>
      </c>
      <c r="Q215" s="21">
        <f>Q195-Baseline!Q195</f>
        <v>11.171392423207077</v>
      </c>
      <c r="R215" s="21">
        <f>R195-Baseline!R195</f>
        <v>11.142829085409389</v>
      </c>
      <c r="S215" s="21">
        <f>S195-Baseline!S195</f>
        <v>11.112465464335544</v>
      </c>
      <c r="T215" s="21">
        <f>T195-Baseline!T195</f>
        <v>11.082801967951895</v>
      </c>
      <c r="U215" s="21">
        <f>U195-Baseline!U195</f>
        <v>11.053825135672342</v>
      </c>
      <c r="V215" s="21">
        <f>V195-Baseline!V195</f>
        <v>11.025521766868094</v>
      </c>
      <c r="W215" s="21">
        <f>W195-Baseline!W195</f>
        <v>10.99787891804035</v>
      </c>
      <c r="X215" s="21">
        <f>X195-Baseline!X195</f>
        <v>10.970883895844498</v>
      </c>
      <c r="Y215" s="21">
        <f>Y195-Baseline!Y195</f>
        <v>10.944524252217697</v>
      </c>
      <c r="Z215" s="21">
        <f>Z195-Baseline!Z195</f>
        <v>10.91878777571741</v>
      </c>
      <c r="AA215" s="21">
        <f>AA195-Baseline!AA195</f>
        <v>10.893662498073061</v>
      </c>
      <c r="AB215" s="21">
        <f>AB195-Baseline!AB195</f>
        <v>10.869136675891031</v>
      </c>
      <c r="AC215" s="21">
        <f>AC195-Baseline!AC195</f>
        <v>103.59209118478068</v>
      </c>
      <c r="AD215" s="21">
        <f>AD195-Baseline!AD195</f>
        <v>103.28084398495861</v>
      </c>
      <c r="AE215" s="21">
        <f>AE195-Baseline!AE195</f>
        <v>102.96064796427923</v>
      </c>
      <c r="AF215" s="21">
        <f>AF195-Baseline!AF195</f>
        <v>102.62710034580581</v>
      </c>
      <c r="AG215" s="21">
        <f>AG195-Baseline!AG195</f>
        <v>102.27809479511185</v>
      </c>
      <c r="AH215" s="21">
        <f>AH195-Baseline!AH195</f>
        <v>101.91442720769814</v>
      </c>
      <c r="AI215" s="21">
        <f>AI195-Baseline!AI195</f>
        <v>101.54088397395473</v>
      </c>
      <c r="AJ215" s="21">
        <f>AJ195-Baseline!AJ195</f>
        <v>101.64700270331856</v>
      </c>
      <c r="AK215" s="21">
        <f>AK195-Baseline!AK195</f>
        <v>101.74024109968168</v>
      </c>
      <c r="AL215" s="21">
        <f>AL195-Baseline!AL195</f>
        <v>101.8211208225396</v>
      </c>
      <c r="AM215" s="21">
        <f>AM195-Baseline!AM195</f>
        <v>101.89030340421783</v>
      </c>
      <c r="AN215" s="21">
        <f>AN195-Baseline!AN195</f>
        <v>101.82865832165213</v>
      </c>
      <c r="AO215" s="21">
        <f>AO195-Baseline!AO195</f>
        <v>101.73834768846055</v>
      </c>
      <c r="AP215" s="21">
        <f>AP195-Baseline!AP195</f>
        <v>101.63910727553285</v>
      </c>
      <c r="AQ215" s="21">
        <f>AQ195-Baseline!AQ195</f>
        <v>101.5313099408485</v>
      </c>
      <c r="AR215" s="21">
        <f>AR195-Baseline!AR195</f>
        <v>101.41526642774183</v>
      </c>
      <c r="AS215" s="21">
        <f>AS195-Baseline!AS195</f>
        <v>101.29124057256034</v>
      </c>
      <c r="AT215" s="21">
        <f>AT195-Baseline!AT195</f>
        <v>101.159495624961</v>
      </c>
      <c r="AU215" s="21">
        <f>AU195-Baseline!AU195</f>
        <v>101.02031156488535</v>
      </c>
      <c r="AV215" s="21">
        <f>AV195-Baseline!AV195</f>
        <v>100.87394910823625</v>
      </c>
      <c r="AW215" s="21">
        <f>AW195-Baseline!AW195</f>
        <v>100.72065215527681</v>
      </c>
      <c r="AX215" s="21">
        <f>AX195-Baseline!AX195</f>
        <v>99.183643514521762</v>
      </c>
      <c r="AY215" s="21">
        <f>AY195-Baseline!AY195</f>
        <v>97.488857491288087</v>
      </c>
      <c r="AZ215" s="21">
        <f>AZ195-Baseline!AZ195</f>
        <v>95.814205376911559</v>
      </c>
      <c r="BA215" s="21">
        <f>BA195-Baseline!BA195</f>
        <v>94.159928325868123</v>
      </c>
      <c r="BB215" s="21">
        <f>BB195-Baseline!BB195</f>
        <v>92.523725664918231</v>
      </c>
    </row>
    <row r="216" spans="1:54" outlineLevel="2">
      <c r="A216" s="478"/>
      <c r="B216" s="150" t="s">
        <v>289</v>
      </c>
      <c r="C216" s="19"/>
      <c r="D216" s="135" t="s">
        <v>390</v>
      </c>
      <c r="E216" s="21">
        <f>E196-Baseline!E196</f>
        <v>1.2203237481887774</v>
      </c>
      <c r="F216" s="21">
        <f>F196-Baseline!F196</f>
        <v>1.2169846982031263</v>
      </c>
      <c r="G216" s="21">
        <f>G196-Baseline!G196</f>
        <v>1.2137721557428849</v>
      </c>
      <c r="H216" s="21">
        <f>H196-Baseline!H196</f>
        <v>1.2106846564003322</v>
      </c>
      <c r="I216" s="21">
        <f>I196-Baseline!I196</f>
        <v>1.2077207595366573</v>
      </c>
      <c r="J216" s="21">
        <f>J196-Baseline!J196</f>
        <v>1.2048790479418729</v>
      </c>
      <c r="K216" s="21">
        <f>K196-Baseline!K196</f>
        <v>1.202158127499801</v>
      </c>
      <c r="L216" s="21">
        <f>L196-Baseline!L196</f>
        <v>1.1995566268580748</v>
      </c>
      <c r="M216" s="21">
        <f>M196-Baseline!M196</f>
        <v>1.197073197103073</v>
      </c>
      <c r="N216" s="21">
        <f>N196-Baseline!N196</f>
        <v>1.1947065114397244</v>
      </c>
      <c r="O216" s="21">
        <f>O196-Baseline!O196</f>
        <v>1.1923137430051649</v>
      </c>
      <c r="P216" s="21">
        <f>P196-Baseline!P196</f>
        <v>1.1899635212886661</v>
      </c>
      <c r="Q216" s="21">
        <f>Q196-Baseline!Q196</f>
        <v>1.1877282124872375</v>
      </c>
      <c r="R216" s="21">
        <f>R196-Baseline!R196</f>
        <v>1.1856065393922071</v>
      </c>
      <c r="S216" s="21">
        <f>S196-Baseline!S196</f>
        <v>1.1835972458805544</v>
      </c>
      <c r="T216" s="21">
        <f>T196-Baseline!T196</f>
        <v>1.1816990966149084</v>
      </c>
      <c r="U216" s="21">
        <f>U196-Baseline!U196</f>
        <v>1.1799108767480369</v>
      </c>
      <c r="V216" s="21">
        <f>V196-Baseline!V196</f>
        <v>1.1782313916317668</v>
      </c>
      <c r="W216" s="21">
        <f>W196-Baseline!W196</f>
        <v>1.1766594665302712</v>
      </c>
      <c r="X216" s="21">
        <f>X196-Baseline!X196</f>
        <v>1.175193946337644</v>
      </c>
      <c r="Y216" s="21">
        <f>Y196-Baseline!Y196</f>
        <v>1.1738336952997279</v>
      </c>
      <c r="Z216" s="21">
        <f>Z196-Baseline!Z196</f>
        <v>1.1725775967400958</v>
      </c>
      <c r="AA216" s="21">
        <f>AA196-Baseline!AA196</f>
        <v>1.1714245527901601</v>
      </c>
      <c r="AB216" s="21">
        <f>AB196-Baseline!AB196</f>
        <v>1.170373484123336</v>
      </c>
      <c r="AC216" s="21">
        <f>AC196-Baseline!AC196</f>
        <v>1.4700788196123755</v>
      </c>
      <c r="AD216" s="21">
        <f>AD196-Baseline!AD196</f>
        <v>1.4682151615788115</v>
      </c>
      <c r="AE216" s="21">
        <f>AE196-Baseline!AE196</f>
        <v>1.4664833347116395</v>
      </c>
      <c r="AF216" s="21">
        <f>AF196-Baseline!AF196</f>
        <v>1.4648819383693854</v>
      </c>
      <c r="AG216" s="21">
        <f>AG196-Baseline!AG196</f>
        <v>1.4634095954850508</v>
      </c>
      <c r="AH216" s="21">
        <f>AH196-Baseline!AH196</f>
        <v>1.4620649522328333</v>
      </c>
      <c r="AI216" s="21">
        <f>AI196-Baseline!AI196</f>
        <v>1.4608466776998301</v>
      </c>
      <c r="AJ216" s="21">
        <f>AJ196-Baseline!AJ196</f>
        <v>1.4628376730408135</v>
      </c>
      <c r="AK216" s="21">
        <f>AK196-Baseline!AK196</f>
        <v>1.4649548582839362</v>
      </c>
      <c r="AL216" s="21">
        <f>AL196-Baseline!AL196</f>
        <v>1.4671977482725662</v>
      </c>
      <c r="AM216" s="21">
        <f>AM196-Baseline!AM196</f>
        <v>1.4695658722478291</v>
      </c>
      <c r="AN216" s="21">
        <f>AN196-Baseline!AN196</f>
        <v>1.4712106241318363</v>
      </c>
      <c r="AO216" s="21">
        <f>AO196-Baseline!AO196</f>
        <v>1.4728480133917508</v>
      </c>
      <c r="AP216" s="21">
        <f>AP196-Baseline!AP196</f>
        <v>1.474614444871494</v>
      </c>
      <c r="AQ216" s="21">
        <f>AQ196-Baseline!AQ196</f>
        <v>1.476509385124581</v>
      </c>
      <c r="AR216" s="21">
        <f>AR196-Baseline!AR196</f>
        <v>1.478532315626361</v>
      </c>
      <c r="AS216" s="21">
        <f>AS196-Baseline!AS196</f>
        <v>1.4806827326446605</v>
      </c>
      <c r="AT216" s="21">
        <f>AT196-Baseline!AT196</f>
        <v>1.4829601471125027</v>
      </c>
      <c r="AU216" s="21">
        <f>AU196-Baseline!AU196</f>
        <v>1.485364084502885</v>
      </c>
      <c r="AV216" s="21">
        <f>AV196-Baseline!AV196</f>
        <v>1.4878940847056166</v>
      </c>
      <c r="AW216" s="21">
        <f>AW196-Baseline!AW196</f>
        <v>1.490549701906154</v>
      </c>
      <c r="AX216" s="21">
        <f>AX196-Baseline!AX196</f>
        <v>1.4790303199611388</v>
      </c>
      <c r="AY216" s="21">
        <f>AY196-Baseline!AY196</f>
        <v>1.4658875395780009</v>
      </c>
      <c r="AZ216" s="21">
        <f>AZ196-Baseline!AZ196</f>
        <v>1.4529531937061189</v>
      </c>
      <c r="BA216" s="21">
        <f>BA196-Baseline!BA196</f>
        <v>1.4402249424358649</v>
      </c>
      <c r="BB216" s="21">
        <f>BB196-Baseline!BB196</f>
        <v>1.4276081939869678</v>
      </c>
    </row>
    <row r="217" spans="1:54" outlineLevel="2">
      <c r="A217" s="478"/>
      <c r="B217" s="150" t="s">
        <v>292</v>
      </c>
      <c r="C217" s="19"/>
      <c r="D217" s="135"/>
      <c r="E217" s="21">
        <f>E197-Baseline!E197</f>
        <v>4.6104319681938071</v>
      </c>
      <c r="F217" s="21">
        <f>F197-Baseline!F197</f>
        <v>4.5139919784124096</v>
      </c>
      <c r="G217" s="21">
        <f>G197-Baseline!G197</f>
        <v>4.4199696211600203</v>
      </c>
      <c r="H217" s="21">
        <f>H197-Baseline!H197</f>
        <v>4.3282957972014113</v>
      </c>
      <c r="I217" s="21">
        <f>I197-Baseline!I197</f>
        <v>4.23890286594205</v>
      </c>
      <c r="J217" s="21">
        <f>J197-Baseline!J197</f>
        <v>4.1517253071993467</v>
      </c>
      <c r="K217" s="21">
        <f>K197-Baseline!K197</f>
        <v>4.0666996518643437</v>
      </c>
      <c r="L217" s="21">
        <f>L197-Baseline!L197</f>
        <v>3.9837644148746181</v>
      </c>
      <c r="M217" s="21">
        <f>M197-Baseline!M197</f>
        <v>3.9028600304207264</v>
      </c>
      <c r="N217" s="21">
        <f>N197-Baseline!N197</f>
        <v>3.8239275561647141</v>
      </c>
      <c r="O217" s="21">
        <f>O197-Baseline!O197</f>
        <v>3.7463522276731278</v>
      </c>
      <c r="P217" s="21">
        <f>P197-Baseline!P197</f>
        <v>3.6703802230460782</v>
      </c>
      <c r="Q217" s="21">
        <f>Q197-Baseline!Q197</f>
        <v>3.5962584508025741</v>
      </c>
      <c r="R217" s="21">
        <f>R197-Baseline!R197</f>
        <v>3.5239345321954483</v>
      </c>
      <c r="S217" s="21">
        <f>S197-Baseline!S197</f>
        <v>3.4533577153100863</v>
      </c>
      <c r="T217" s="21">
        <f>T197-Baseline!T197</f>
        <v>3.384478822097984</v>
      </c>
      <c r="U217" s="21">
        <f>U197-Baseline!U197</f>
        <v>3.3172501971723727</v>
      </c>
      <c r="V217" s="21">
        <f>V197-Baseline!V197</f>
        <v>3.2516256583068142</v>
      </c>
      <c r="W217" s="21">
        <f>W197-Baseline!W197</f>
        <v>3.1875604485795663</v>
      </c>
      <c r="X217" s="21">
        <f>X197-Baseline!X197</f>
        <v>3.125011190108419</v>
      </c>
      <c r="Y217" s="21">
        <f>Y197-Baseline!Y197</f>
        <v>3.063935021701591</v>
      </c>
      <c r="Z217" s="21">
        <f>Z197-Baseline!Z197</f>
        <v>3.0042916115178673</v>
      </c>
      <c r="AA217" s="21">
        <f>AA197-Baseline!AA197</f>
        <v>2.9460419119589818</v>
      </c>
      <c r="AB217" s="21">
        <f>AB197-Baseline!AB197</f>
        <v>2.8891476263943252</v>
      </c>
      <c r="AC217" s="21">
        <f>AC197-Baseline!AC197</f>
        <v>10.401696456001172</v>
      </c>
      <c r="AD217" s="21">
        <f>AD197-Baseline!AD197</f>
        <v>10.215548096290497</v>
      </c>
      <c r="AE217" s="21">
        <f>AE197-Baseline!AE197</f>
        <v>10.033347340147991</v>
      </c>
      <c r="AF217" s="21">
        <f>AF197-Baseline!AF197</f>
        <v>9.8549939647179556</v>
      </c>
      <c r="AG217" s="21">
        <f>AG197-Baseline!AG197</f>
        <v>9.6803906647290798</v>
      </c>
      <c r="AH217" s="21">
        <f>AH197-Baseline!AH197</f>
        <v>9.5094429605167257</v>
      </c>
      <c r="AI217" s="21">
        <f>AI197-Baseline!AI197</f>
        <v>9.3420554970994356</v>
      </c>
      <c r="AJ217" s="21">
        <f>AJ197-Baseline!AJ197</f>
        <v>9.2226935157652363</v>
      </c>
      <c r="AK217" s="21">
        <f>AK197-Baseline!AK197</f>
        <v>9.1053740855365302</v>
      </c>
      <c r="AL217" s="21">
        <f>AL197-Baseline!AL197</f>
        <v>8.9900511782513899</v>
      </c>
      <c r="AM217" s="21">
        <f>AM197-Baseline!AM197</f>
        <v>8.876679979966994</v>
      </c>
      <c r="AN217" s="21">
        <f>AN197-Baseline!AN197</f>
        <v>8.7566920653642732</v>
      </c>
      <c r="AO217" s="21">
        <f>AO197-Baseline!AO197</f>
        <v>8.6375517837384397</v>
      </c>
      <c r="AP217" s="21">
        <f>AP197-Baseline!AP197</f>
        <v>8.5206055877089426</v>
      </c>
      <c r="AQ217" s="21">
        <f>AQ197-Baseline!AQ197</f>
        <v>8.4058015521380156</v>
      </c>
      <c r="AR217" s="21">
        <f>AR197-Baseline!AR197</f>
        <v>8.2930891517904382</v>
      </c>
      <c r="AS217" s="21">
        <f>AS197-Baseline!AS197</f>
        <v>8.1824192216157385</v>
      </c>
      <c r="AT217" s="21">
        <f>AT197-Baseline!AT197</f>
        <v>8.0737439181773194</v>
      </c>
      <c r="AU217" s="21">
        <f>AU197-Baseline!AU197</f>
        <v>7.9670166821951032</v>
      </c>
      <c r="AV217" s="21">
        <f>AV197-Baseline!AV197</f>
        <v>7.862192202169564</v>
      </c>
      <c r="AW217" s="21">
        <f>AW197-Baseline!AW197</f>
        <v>7.7592263790554954</v>
      </c>
      <c r="AX217" s="21">
        <f>AX197-Baseline!AX197</f>
        <v>7.5606219563544252</v>
      </c>
      <c r="AY217" s="21">
        <f>AY197-Baseline!AY197</f>
        <v>7.3553195975106886</v>
      </c>
      <c r="AZ217" s="21">
        <f>AZ197-Baseline!AZ197</f>
        <v>7.1558569329609485</v>
      </c>
      <c r="BA217" s="21">
        <f>BA197-Baseline!BA197</f>
        <v>6.9620651888201932</v>
      </c>
      <c r="BB217" s="21">
        <f>BB197-Baseline!BB197</f>
        <v>6.7735365360738626</v>
      </c>
    </row>
    <row r="218" spans="1:54" outlineLevel="2">
      <c r="A218" s="479"/>
      <c r="B218" s="150" t="s">
        <v>477</v>
      </c>
      <c r="C218" s="19"/>
      <c r="D218" s="135" t="s">
        <v>390</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7" t="s">
        <v>497</v>
      </c>
      <c r="B220" s="150" t="s">
        <v>498</v>
      </c>
      <c r="C220" s="19"/>
      <c r="D220" s="135" t="s">
        <v>390</v>
      </c>
      <c r="E220" s="21">
        <f>E200-Baseline!E200</f>
        <v>14.79928162991003</v>
      </c>
      <c r="F220" s="21">
        <f>F200-Baseline!F200</f>
        <v>14.673124209231117</v>
      </c>
      <c r="G220" s="21">
        <f>G200-Baseline!G200</f>
        <v>14.521764702214103</v>
      </c>
      <c r="H220" s="21">
        <f>H200-Baseline!H200</f>
        <v>14.372499645911319</v>
      </c>
      <c r="I220" s="21">
        <f>I200-Baseline!I200</f>
        <v>14.250729062466919</v>
      </c>
      <c r="J220" s="21">
        <f>J200-Baseline!J200</f>
        <v>14.130082662228176</v>
      </c>
      <c r="K220" s="21">
        <f>K200-Baseline!K200</f>
        <v>13.986007271403253</v>
      </c>
      <c r="L220" s="21">
        <f>L200-Baseline!L200</f>
        <v>13.868020009990012</v>
      </c>
      <c r="M220" s="21">
        <f>M200-Baseline!M200</f>
        <v>13.751127301151289</v>
      </c>
      <c r="N220" s="21">
        <f>N200-Baseline!N200</f>
        <v>13.612040353706927</v>
      </c>
      <c r="O220" s="21">
        <f>O200-Baseline!O200</f>
        <v>13.495300651084296</v>
      </c>
      <c r="P220" s="21">
        <f>P200-Baseline!P200</f>
        <v>13.378449202619134</v>
      </c>
      <c r="Q220" s="21">
        <f>Q200-Baseline!Q200</f>
        <v>13.262753112865513</v>
      </c>
      <c r="R220" s="21">
        <f>R200-Baseline!R200</f>
        <v>13.169889243802963</v>
      </c>
      <c r="S220" s="21">
        <f>S200-Baseline!S200</f>
        <v>13.056097191671537</v>
      </c>
      <c r="T220" s="21">
        <f>T200-Baseline!T200</f>
        <v>12.943439996480294</v>
      </c>
      <c r="U220" s="21">
        <f>U200-Baseline!U200</f>
        <v>12.831907767973137</v>
      </c>
      <c r="V220" s="21">
        <f>V200-Baseline!V200</f>
        <v>12.741707747153036</v>
      </c>
      <c r="W220" s="21">
        <f>W200-Baseline!W200</f>
        <v>12.632046695648425</v>
      </c>
      <c r="X220" s="21">
        <f>X200-Baseline!X200</f>
        <v>12.543014314412614</v>
      </c>
      <c r="Y220" s="21">
        <f>Y200-Baseline!Y200</f>
        <v>12.435210959030645</v>
      </c>
      <c r="Z220" s="21">
        <f>Z200-Baseline!Z200</f>
        <v>12.347358975867497</v>
      </c>
      <c r="AA220" s="21">
        <f>AA200-Baseline!AA200</f>
        <v>12.259941228878054</v>
      </c>
      <c r="AB220" s="21">
        <f>AB200-Baseline!AB200</f>
        <v>12.172966335881149</v>
      </c>
      <c r="AC220" s="21">
        <f>AC200-Baseline!AC200</f>
        <v>89.09447205282622</v>
      </c>
      <c r="AD220" s="21">
        <f>AD200-Baseline!AD200</f>
        <v>88.572186194010186</v>
      </c>
      <c r="AE220" s="21">
        <f>AE200-Baseline!AE200</f>
        <v>88.063019389876644</v>
      </c>
      <c r="AF220" s="21">
        <f>AF200-Baseline!AF200</f>
        <v>87.545128276740854</v>
      </c>
      <c r="AG220" s="21">
        <f>AG200-Baseline!AG200</f>
        <v>87.020938277848515</v>
      </c>
      <c r="AH220" s="21">
        <f>AH200-Baseline!AH200</f>
        <v>86.493246379423141</v>
      </c>
      <c r="AI220" s="21">
        <f>AI200-Baseline!AI200</f>
        <v>85.965698597764558</v>
      </c>
      <c r="AJ220" s="21">
        <f>AJ200-Baseline!AJ200</f>
        <v>85.847029869717431</v>
      </c>
      <c r="AK220" s="21">
        <f>AK200-Baseline!AK200</f>
        <v>85.722158639362661</v>
      </c>
      <c r="AL220" s="21">
        <f>AL200-Baseline!AL200</f>
        <v>85.592214644497062</v>
      </c>
      <c r="AM220" s="21">
        <f>AM200-Baseline!AM200</f>
        <v>85.457704566580986</v>
      </c>
      <c r="AN220" s="21">
        <f>AN200-Baseline!AN200</f>
        <v>85.221279704550469</v>
      </c>
      <c r="AO220" s="21">
        <f>AO200-Baseline!AO200</f>
        <v>84.966397801513594</v>
      </c>
      <c r="AP220" s="21">
        <f>AP200-Baseline!AP200</f>
        <v>84.709068117073187</v>
      </c>
      <c r="AQ220" s="21">
        <f>AQ200-Baseline!AQ200</f>
        <v>84.449542996219691</v>
      </c>
      <c r="AR220" s="21">
        <f>AR200-Baseline!AR200</f>
        <v>84.187926403774881</v>
      </c>
      <c r="AS220" s="21">
        <f>AS200-Baseline!AS200</f>
        <v>83.924295536940349</v>
      </c>
      <c r="AT220" s="21">
        <f>AT200-Baseline!AT200</f>
        <v>83.658754795179604</v>
      </c>
      <c r="AU220" s="21">
        <f>AU200-Baseline!AU200</f>
        <v>83.391430211762327</v>
      </c>
      <c r="AV220" s="21">
        <f>AV200-Baseline!AV200</f>
        <v>83.122427820145816</v>
      </c>
      <c r="AW220" s="21">
        <f>AW200-Baseline!AW200</f>
        <v>82.851837163506715</v>
      </c>
      <c r="AX220" s="21">
        <f>AX200-Baseline!AX200</f>
        <v>81.462514109273769</v>
      </c>
      <c r="AY220" s="21">
        <f>AY200-Baseline!AY200</f>
        <v>79.952685886425371</v>
      </c>
      <c r="AZ220" s="21">
        <f>AZ200-Baseline!AZ200</f>
        <v>78.466598012445502</v>
      </c>
      <c r="BA220" s="21">
        <f>BA200-Baseline!BA200</f>
        <v>77.004126323284396</v>
      </c>
      <c r="BB220" s="21">
        <f>BB200-Baseline!BB200</f>
        <v>75.56296994476358</v>
      </c>
    </row>
    <row r="221" spans="1:54" outlineLevel="2">
      <c r="A221" s="478"/>
      <c r="B221" s="150" t="s">
        <v>499</v>
      </c>
      <c r="C221" s="19"/>
      <c r="D221" s="135" t="s">
        <v>390</v>
      </c>
      <c r="E221" s="21">
        <f>E201-Baseline!E201</f>
        <v>10.965146656526059</v>
      </c>
      <c r="F221" s="21">
        <f>F201-Baseline!F201</f>
        <v>10.830953499787864</v>
      </c>
      <c r="G221" s="21">
        <f>G201-Baseline!G201</f>
        <v>10.700062854070413</v>
      </c>
      <c r="H221" s="21">
        <f>H201-Baseline!H201</f>
        <v>10.572386628350884</v>
      </c>
      <c r="I221" s="21">
        <f>I201-Baseline!I201</f>
        <v>10.447838671711672</v>
      </c>
      <c r="J221" s="21">
        <f>J201-Baseline!J201</f>
        <v>10.326335426264851</v>
      </c>
      <c r="K221" s="21">
        <f>K201-Baseline!K201</f>
        <v>10.207795836568334</v>
      </c>
      <c r="L221" s="21">
        <f>L201-Baseline!L201</f>
        <v>10.092141279428716</v>
      </c>
      <c r="M221" s="21">
        <f>M201-Baseline!M201</f>
        <v>9.9792954810752903</v>
      </c>
      <c r="N221" s="21">
        <f>N201-Baseline!N201</f>
        <v>9.8691832089071525</v>
      </c>
      <c r="O221" s="21">
        <f>O201-Baseline!O201</f>
        <v>9.7600652578369669</v>
      </c>
      <c r="P221" s="21">
        <f>P201-Baseline!P201</f>
        <v>9.6527371455748465</v>
      </c>
      <c r="Q221" s="21">
        <f>Q201-Baseline!Q201</f>
        <v>9.5480121891924146</v>
      </c>
      <c r="R221" s="21">
        <f>R201-Baseline!R201</f>
        <v>9.4458222742735458</v>
      </c>
      <c r="S221" s="21">
        <f>S201-Baseline!S201</f>
        <v>9.345267684905199</v>
      </c>
      <c r="T221" s="21">
        <f>T201-Baseline!T201</f>
        <v>9.2471221688903764</v>
      </c>
      <c r="U221" s="21">
        <f>U201-Baseline!U201</f>
        <v>9.1513233282229898</v>
      </c>
      <c r="V221" s="21">
        <f>V201-Baseline!V201</f>
        <v>9.0578106077854326</v>
      </c>
      <c r="W221" s="21">
        <f>W201-Baseline!W201</f>
        <v>8.9665252245550864</v>
      </c>
      <c r="X221" s="21">
        <f>X201-Baseline!X201</f>
        <v>8.8774101273164217</v>
      </c>
      <c r="Y221" s="21">
        <f>Y201-Baseline!Y201</f>
        <v>8.7904091140067369</v>
      </c>
      <c r="Z221" s="21">
        <f>Z201-Baseline!Z201</f>
        <v>8.7054688386078158</v>
      </c>
      <c r="AA221" s="21">
        <f>AA201-Baseline!AA201</f>
        <v>8.622537556462321</v>
      </c>
      <c r="AB221" s="21">
        <f>AB201-Baseline!AB201</f>
        <v>8.5415645871882013</v>
      </c>
      <c r="AC221" s="21">
        <f>AC201-Baseline!AC201</f>
        <v>54.473651436280363</v>
      </c>
      <c r="AD221" s="21">
        <f>AD201-Baseline!AD201</f>
        <v>54.044468199762534</v>
      </c>
      <c r="AE221" s="21">
        <f>AE201-Baseline!AE201</f>
        <v>53.619107729648988</v>
      </c>
      <c r="AF221" s="21">
        <f>AF201-Baseline!AF201</f>
        <v>53.195935844175104</v>
      </c>
      <c r="AG221" s="21">
        <f>AG201-Baseline!AG201</f>
        <v>52.774088595642837</v>
      </c>
      <c r="AH221" s="21">
        <f>AH201-Baseline!AH201</f>
        <v>52.353674047646578</v>
      </c>
      <c r="AI221" s="21">
        <f>AI201-Baseline!AI201</f>
        <v>51.936131280091708</v>
      </c>
      <c r="AJ221" s="21">
        <f>AJ201-Baseline!AJ201</f>
        <v>51.766907570526477</v>
      </c>
      <c r="AK221" s="21">
        <f>AK201-Baseline!AK201</f>
        <v>51.596926152447026</v>
      </c>
      <c r="AL221" s="21">
        <f>AL201-Baseline!AL201</f>
        <v>51.426285601892587</v>
      </c>
      <c r="AM221" s="21">
        <f>AM201-Baseline!AM201</f>
        <v>51.255133083067108</v>
      </c>
      <c r="AN221" s="21">
        <f>AN201-Baseline!AN201</f>
        <v>51.026267533403029</v>
      </c>
      <c r="AO221" s="21">
        <f>AO201-Baseline!AO201</f>
        <v>50.788982364591881</v>
      </c>
      <c r="AP221" s="21">
        <f>AP201-Baseline!AP201</f>
        <v>50.552623009605597</v>
      </c>
      <c r="AQ221" s="21">
        <f>AQ201-Baseline!AQ201</f>
        <v>50.31722499343077</v>
      </c>
      <c r="AR221" s="21">
        <f>AR201-Baseline!AR201</f>
        <v>50.082805517320772</v>
      </c>
      <c r="AS221" s="21">
        <f>AS201-Baseline!AS201</f>
        <v>49.84936846087399</v>
      </c>
      <c r="AT221" s="21">
        <f>AT201-Baseline!AT201</f>
        <v>49.616919756919984</v>
      </c>
      <c r="AU221" s="21">
        <f>AU201-Baseline!AU201</f>
        <v>49.385473100533872</v>
      </c>
      <c r="AV221" s="21">
        <f>AV201-Baseline!AV201</f>
        <v>49.155037889429799</v>
      </c>
      <c r="AW221" s="21">
        <f>AW201-Baseline!AW201</f>
        <v>48.925619980367735</v>
      </c>
      <c r="AX221" s="21">
        <f>AX201-Baseline!AX201</f>
        <v>48.04395501035588</v>
      </c>
      <c r="AY221" s="21">
        <f>AY201-Baseline!AY201</f>
        <v>47.095488579340369</v>
      </c>
      <c r="AZ221" s="21">
        <f>AZ201-Baseline!AZ201</f>
        <v>46.164514926587124</v>
      </c>
      <c r="BA221" s="21">
        <f>BA201-Baseline!BA201</f>
        <v>45.250806164479549</v>
      </c>
      <c r="BB221" s="21">
        <f>BB201-Baseline!BB201</f>
        <v>44.352815716148918</v>
      </c>
    </row>
    <row r="222" spans="1:54" outlineLevel="2">
      <c r="A222" s="479"/>
      <c r="B222" s="150" t="s">
        <v>500</v>
      </c>
      <c r="C222" s="19"/>
      <c r="D222" s="135" t="s">
        <v>390</v>
      </c>
      <c r="E222" s="21">
        <f>E202-Baseline!E202</f>
        <v>18.657727229246706</v>
      </c>
      <c r="F222" s="21">
        <f>F202-Baseline!F202</f>
        <v>18.50083621891946</v>
      </c>
      <c r="G222" s="21">
        <f>G202-Baseline!G202</f>
        <v>18.347785470984132</v>
      </c>
      <c r="H222" s="21">
        <f>H202-Baseline!H202</f>
        <v>18.198476705502351</v>
      </c>
      <c r="I222" s="21">
        <f>I202-Baseline!I202</f>
        <v>18.05281378170643</v>
      </c>
      <c r="J222" s="21">
        <f>J202-Baseline!J202</f>
        <v>17.91070334356321</v>
      </c>
      <c r="K222" s="21">
        <f>K202-Baseline!K202</f>
        <v>17.772054724637634</v>
      </c>
      <c r="L222" s="21">
        <f>L202-Baseline!L202</f>
        <v>17.636779868595823</v>
      </c>
      <c r="M222" s="21">
        <f>M202-Baseline!M202</f>
        <v>17.504793254248764</v>
      </c>
      <c r="N222" s="21">
        <f>N202-Baseline!N202</f>
        <v>17.376010580013226</v>
      </c>
      <c r="O222" s="21">
        <f>O202-Baseline!O202</f>
        <v>17.247182037063066</v>
      </c>
      <c r="P222" s="21">
        <f>P202-Baseline!P202</f>
        <v>17.11985038665274</v>
      </c>
      <c r="Q222" s="21">
        <f>Q202-Baseline!Q202</f>
        <v>16.995607137997133</v>
      </c>
      <c r="R222" s="21">
        <f>R202-Baseline!R202</f>
        <v>16.874374997879805</v>
      </c>
      <c r="S222" s="21">
        <f>S202-Baseline!S202</f>
        <v>16.753577993751982</v>
      </c>
      <c r="T222" s="21">
        <f>T202-Baseline!T202</f>
        <v>16.635656813493757</v>
      </c>
      <c r="U222" s="21">
        <f>U202-Baseline!U202</f>
        <v>16.520540086023658</v>
      </c>
      <c r="V222" s="21">
        <f>V202-Baseline!V202</f>
        <v>16.408158451690255</v>
      </c>
      <c r="W222" s="21">
        <f>W202-Baseline!W202</f>
        <v>16.298444503248653</v>
      </c>
      <c r="X222" s="21">
        <f>X202-Baseline!X202</f>
        <v>16.19133272454609</v>
      </c>
      <c r="Y222" s="21">
        <f>Y202-Baseline!Y202</f>
        <v>16.086758615485198</v>
      </c>
      <c r="Z222" s="21">
        <f>Z202-Baseline!Z202</f>
        <v>15.984660688457291</v>
      </c>
      <c r="AA222" s="21">
        <f>AA202-Baseline!AA202</f>
        <v>15.884979222462441</v>
      </c>
      <c r="AB222" s="21">
        <f>AB202-Baseline!AB202</f>
        <v>15.787655704448888</v>
      </c>
      <c r="AC222" s="21">
        <f>AC202-Baseline!AC202</f>
        <v>123.53504555979373</v>
      </c>
      <c r="AD222" s="21">
        <f>AD202-Baseline!AD202</f>
        <v>122.89836419042206</v>
      </c>
      <c r="AE222" s="21">
        <f>AE202-Baseline!AE202</f>
        <v>122.25953970694934</v>
      </c>
      <c r="AF222" s="21">
        <f>AF202-Baseline!AF202</f>
        <v>121.61400274300644</v>
      </c>
      <c r="AG222" s="21">
        <f>AG202-Baseline!AG202</f>
        <v>120.95948512688656</v>
      </c>
      <c r="AH222" s="21">
        <f>AH202-Baseline!AH202</f>
        <v>120.29662552088013</v>
      </c>
      <c r="AI222" s="21">
        <f>AI202-Baseline!AI202</f>
        <v>119.63005393102226</v>
      </c>
      <c r="AJ222" s="21">
        <f>AJ202-Baseline!AJ202</f>
        <v>119.53157604117359</v>
      </c>
      <c r="AK222" s="21">
        <f>AK202-Baseline!AK202</f>
        <v>119.42375355410076</v>
      </c>
      <c r="AL222" s="21">
        <f>AL202-Baseline!AL202</f>
        <v>119.30703281887354</v>
      </c>
      <c r="AM222" s="21">
        <f>AM202-Baseline!AM202</f>
        <v>119.18200202131106</v>
      </c>
      <c r="AN222" s="21">
        <f>AN202-Baseline!AN202</f>
        <v>118.91203975005109</v>
      </c>
      <c r="AO222" s="21">
        <f>AO202-Baseline!AO202</f>
        <v>118.61454749254862</v>
      </c>
      <c r="AP222" s="21">
        <f>AP202-Baseline!AP202</f>
        <v>118.3120278623786</v>
      </c>
      <c r="AQ222" s="21">
        <f>AQ202-Baseline!AQ202</f>
        <v>118.00476495651701</v>
      </c>
      <c r="AR222" s="21">
        <f>AR202-Baseline!AR202</f>
        <v>117.69298313843736</v>
      </c>
      <c r="AS222" s="21">
        <f>AS202-Baseline!AS202</f>
        <v>117.37686217863148</v>
      </c>
      <c r="AT222" s="21">
        <f>AT202-Baseline!AT202</f>
        <v>117.05658350970393</v>
      </c>
      <c r="AU222" s="21">
        <f>AU202-Baseline!AU202</f>
        <v>116.73234748002487</v>
      </c>
      <c r="AV222" s="21">
        <f>AV202-Baseline!AV202</f>
        <v>116.40433729790981</v>
      </c>
      <c r="AW222" s="21">
        <f>AW202-Baseline!AW202</f>
        <v>116.07272142029375</v>
      </c>
      <c r="AX222" s="21">
        <f>AX202-Baseline!AX202</f>
        <v>114.16638402315158</v>
      </c>
      <c r="AY222" s="21">
        <f>AY202-Baseline!AY202</f>
        <v>112.08806024334385</v>
      </c>
      <c r="AZ222" s="21">
        <f>AZ202-Baseline!AZ202</f>
        <v>110.04065184769919</v>
      </c>
      <c r="BA222" s="21">
        <f>BA202-Baseline!BA202</f>
        <v>108.0240917182518</v>
      </c>
      <c r="BB222" s="21">
        <f>BB202-Baseline!BB202</f>
        <v>106.03529949597332</v>
      </c>
    </row>
    <row r="223" spans="1:54" outlineLevel="2">
      <c r="B223" s="19"/>
      <c r="C223" s="19"/>
      <c r="D223" s="19"/>
      <c r="E223" s="15"/>
    </row>
    <row r="224" spans="1:54" outlineLevel="2">
      <c r="A224" s="477" t="s">
        <v>501</v>
      </c>
      <c r="B224" s="150" t="s">
        <v>498</v>
      </c>
      <c r="C224" s="19"/>
      <c r="D224" s="135" t="s">
        <v>390</v>
      </c>
      <c r="E224" s="21">
        <f>E204-Baseline!E204</f>
        <v>14.79928162991003</v>
      </c>
      <c r="F224" s="21">
        <f>F204-Baseline!F204</f>
        <v>29.472405839141146</v>
      </c>
      <c r="G224" s="21">
        <f>G204-Baseline!G204</f>
        <v>43.994170541355246</v>
      </c>
      <c r="H224" s="21">
        <f>H204-Baseline!H204</f>
        <v>58.366670187266564</v>
      </c>
      <c r="I224" s="21">
        <f>I204-Baseline!I204</f>
        <v>72.617399249733481</v>
      </c>
      <c r="J224" s="21">
        <f>J204-Baseline!J204</f>
        <v>86.747481911961657</v>
      </c>
      <c r="K224" s="21">
        <f>K204-Baseline!K204</f>
        <v>100.73348918336491</v>
      </c>
      <c r="L224" s="21">
        <f>L204-Baseline!L204</f>
        <v>114.60150919335493</v>
      </c>
      <c r="M224" s="21">
        <f>M204-Baseline!M204</f>
        <v>128.35263649450621</v>
      </c>
      <c r="N224" s="21">
        <f>N204-Baseline!N204</f>
        <v>141.96467684821314</v>
      </c>
      <c r="O224" s="21">
        <f>O204-Baseline!O204</f>
        <v>155.45997749929745</v>
      </c>
      <c r="P224" s="21">
        <f>P204-Baseline!P204</f>
        <v>168.83842670191657</v>
      </c>
      <c r="Q224" s="21">
        <f>Q204-Baseline!Q204</f>
        <v>182.10117981478209</v>
      </c>
      <c r="R224" s="21">
        <f>R204-Baseline!R204</f>
        <v>195.27106905858506</v>
      </c>
      <c r="S224" s="21">
        <f>S204-Baseline!S204</f>
        <v>208.3271662502566</v>
      </c>
      <c r="T224" s="21">
        <f>T204-Baseline!T204</f>
        <v>221.27060624673689</v>
      </c>
      <c r="U224" s="21">
        <f>U204-Baseline!U204</f>
        <v>234.10251401471004</v>
      </c>
      <c r="V224" s="21">
        <f>V204-Baseline!V204</f>
        <v>246.84422176186308</v>
      </c>
      <c r="W224" s="21">
        <f>W204-Baseline!W204</f>
        <v>259.47626845751148</v>
      </c>
      <c r="X224" s="21">
        <f>X204-Baseline!X204</f>
        <v>272.01928277192411</v>
      </c>
      <c r="Y224" s="21">
        <f>Y204-Baseline!Y204</f>
        <v>284.45449373095477</v>
      </c>
      <c r="Z224" s="21">
        <f>Z204-Baseline!Z204</f>
        <v>296.80185270682227</v>
      </c>
      <c r="AA224" s="21">
        <f>AA204-Baseline!AA204</f>
        <v>309.06179393570034</v>
      </c>
      <c r="AB224" s="21">
        <f>AB204-Baseline!AB204</f>
        <v>321.23476027158148</v>
      </c>
      <c r="AC224" s="21">
        <f>AC204-Baseline!AC204</f>
        <v>410.32923232440771</v>
      </c>
      <c r="AD224" s="21">
        <f>AD204-Baseline!AD204</f>
        <v>498.90141851841793</v>
      </c>
      <c r="AE224" s="21">
        <f>AE204-Baseline!AE204</f>
        <v>586.9644379082946</v>
      </c>
      <c r="AF224" s="21">
        <f>AF204-Baseline!AF204</f>
        <v>674.50956618503551</v>
      </c>
      <c r="AG224" s="21">
        <f>AG204-Baseline!AG204</f>
        <v>761.53050446288398</v>
      </c>
      <c r="AH224" s="21">
        <f>AH204-Baseline!AH204</f>
        <v>848.02375084230709</v>
      </c>
      <c r="AI224" s="21">
        <f>AI204-Baseline!AI204</f>
        <v>933.98944944007167</v>
      </c>
      <c r="AJ224" s="21">
        <f>AJ204-Baseline!AJ204</f>
        <v>1019.8364793097891</v>
      </c>
      <c r="AK224" s="21">
        <f>AK204-Baseline!AK204</f>
        <v>1105.5586379491517</v>
      </c>
      <c r="AL224" s="21">
        <f>AL204-Baseline!AL204</f>
        <v>1191.1508525936488</v>
      </c>
      <c r="AM224" s="21">
        <f>AM204-Baseline!AM204</f>
        <v>1276.6085571602298</v>
      </c>
      <c r="AN224" s="21">
        <f>AN204-Baseline!AN204</f>
        <v>1361.8298368647802</v>
      </c>
      <c r="AO224" s="21">
        <f>AO204-Baseline!AO204</f>
        <v>1446.7962346662937</v>
      </c>
      <c r="AP224" s="21">
        <f>AP204-Baseline!AP204</f>
        <v>1531.5053027833669</v>
      </c>
      <c r="AQ224" s="21">
        <f>AQ204-Baseline!AQ204</f>
        <v>1615.9548457795865</v>
      </c>
      <c r="AR224" s="21">
        <f>AR204-Baseline!AR204</f>
        <v>1700.1427721833613</v>
      </c>
      <c r="AS224" s="21">
        <f>AS204-Baseline!AS204</f>
        <v>1784.0670677203016</v>
      </c>
      <c r="AT224" s="21">
        <f>AT204-Baseline!AT204</f>
        <v>1867.7258225154812</v>
      </c>
      <c r="AU224" s="21">
        <f>AU204-Baseline!AU204</f>
        <v>1951.1172527272436</v>
      </c>
      <c r="AV224" s="21">
        <f>AV204-Baseline!AV204</f>
        <v>2034.2396805473893</v>
      </c>
      <c r="AW224" s="21">
        <f>AW204-Baseline!AW204</f>
        <v>2117.0915177108959</v>
      </c>
      <c r="AX224" s="21">
        <f>AX204-Baseline!AX204</f>
        <v>2198.5540318201697</v>
      </c>
      <c r="AY224" s="21">
        <f>AY204-Baseline!AY204</f>
        <v>2278.5067177065953</v>
      </c>
      <c r="AZ224" s="21">
        <f>AZ204-Baseline!AZ204</f>
        <v>2356.9733157190408</v>
      </c>
      <c r="BA224" s="21">
        <f>BA204-Baseline!BA204</f>
        <v>2433.977442042325</v>
      </c>
      <c r="BB224" s="21">
        <f>BB204-Baseline!BB204</f>
        <v>2509.5404119870886</v>
      </c>
    </row>
    <row r="225" spans="1:54" outlineLevel="2">
      <c r="A225" s="478"/>
      <c r="B225" s="150" t="s">
        <v>499</v>
      </c>
      <c r="C225" s="19"/>
      <c r="D225" s="135" t="s">
        <v>390</v>
      </c>
      <c r="E225" s="21">
        <f>E205-Baseline!E205</f>
        <v>10.965146656526059</v>
      </c>
      <c r="F225" s="21">
        <f>F205-Baseline!F205</f>
        <v>21.796100156313923</v>
      </c>
      <c r="G225" s="21">
        <f>G205-Baseline!G205</f>
        <v>32.496163010384336</v>
      </c>
      <c r="H225" s="21">
        <f>H205-Baseline!H205</f>
        <v>43.06854963873522</v>
      </c>
      <c r="I225" s="21">
        <f>I205-Baseline!I205</f>
        <v>53.516388310446892</v>
      </c>
      <c r="J225" s="21">
        <f>J205-Baseline!J205</f>
        <v>63.842723736711747</v>
      </c>
      <c r="K225" s="21">
        <f>K205-Baseline!K205</f>
        <v>74.050519573280084</v>
      </c>
      <c r="L225" s="21">
        <f>L205-Baseline!L205</f>
        <v>84.142660852708801</v>
      </c>
      <c r="M225" s="21">
        <f>M205-Baseline!M205</f>
        <v>94.121956333784084</v>
      </c>
      <c r="N225" s="21">
        <f>N205-Baseline!N205</f>
        <v>103.99113954269123</v>
      </c>
      <c r="O225" s="21">
        <f>O205-Baseline!O205</f>
        <v>113.7512048005282</v>
      </c>
      <c r="P225" s="21">
        <f>P205-Baseline!P205</f>
        <v>123.40394194610305</v>
      </c>
      <c r="Q225" s="21">
        <f>Q205-Baseline!Q205</f>
        <v>132.95195413529547</v>
      </c>
      <c r="R225" s="21">
        <f>R205-Baseline!R205</f>
        <v>142.39777640956902</v>
      </c>
      <c r="S225" s="21">
        <f>S205-Baseline!S205</f>
        <v>151.74304409447421</v>
      </c>
      <c r="T225" s="21">
        <f>T205-Baseline!T205</f>
        <v>160.99016626336459</v>
      </c>
      <c r="U225" s="21">
        <f>U205-Baseline!U205</f>
        <v>170.14148959158757</v>
      </c>
      <c r="V225" s="21">
        <f>V205-Baseline!V205</f>
        <v>179.199300199373</v>
      </c>
      <c r="W225" s="21">
        <f>W205-Baseline!W205</f>
        <v>188.16582542392808</v>
      </c>
      <c r="X225" s="21">
        <f>X205-Baseline!X205</f>
        <v>197.04323555124449</v>
      </c>
      <c r="Y225" s="21">
        <f>Y205-Baseline!Y205</f>
        <v>205.83364466525123</v>
      </c>
      <c r="Z225" s="21">
        <f>Z205-Baseline!Z205</f>
        <v>214.53911350385906</v>
      </c>
      <c r="AA225" s="21">
        <f>AA205-Baseline!AA205</f>
        <v>223.16165106032139</v>
      </c>
      <c r="AB225" s="21">
        <f>AB205-Baseline!AB205</f>
        <v>231.70321564750958</v>
      </c>
      <c r="AC225" s="21">
        <f>AC205-Baseline!AC205</f>
        <v>286.17686708378994</v>
      </c>
      <c r="AD225" s="21">
        <f>AD205-Baseline!AD205</f>
        <v>340.22133528355249</v>
      </c>
      <c r="AE225" s="21">
        <f>AE205-Baseline!AE205</f>
        <v>393.84044301320148</v>
      </c>
      <c r="AF225" s="21">
        <f>AF205-Baseline!AF205</f>
        <v>447.03637885737658</v>
      </c>
      <c r="AG225" s="21">
        <f>AG205-Baseline!AG205</f>
        <v>499.81046745301944</v>
      </c>
      <c r="AH225" s="21">
        <f>AH205-Baseline!AH205</f>
        <v>552.16414150066601</v>
      </c>
      <c r="AI225" s="21">
        <f>AI205-Baseline!AI205</f>
        <v>604.10027278075768</v>
      </c>
      <c r="AJ225" s="21">
        <f>AJ205-Baseline!AJ205</f>
        <v>655.86718035128411</v>
      </c>
      <c r="AK225" s="21">
        <f>AK205-Baseline!AK205</f>
        <v>707.46410650373116</v>
      </c>
      <c r="AL225" s="21">
        <f>AL205-Baseline!AL205</f>
        <v>758.89039210562373</v>
      </c>
      <c r="AM225" s="21">
        <f>AM205-Baseline!AM205</f>
        <v>810.14552518869084</v>
      </c>
      <c r="AN225" s="21">
        <f>AN205-Baseline!AN205</f>
        <v>861.17179272209387</v>
      </c>
      <c r="AO225" s="21">
        <f>AO205-Baseline!AO205</f>
        <v>911.96077508668577</v>
      </c>
      <c r="AP225" s="21">
        <f>AP205-Baseline!AP205</f>
        <v>962.51339809629133</v>
      </c>
      <c r="AQ225" s="21">
        <f>AQ205-Baseline!AQ205</f>
        <v>1012.8306230897221</v>
      </c>
      <c r="AR225" s="21">
        <f>AR205-Baseline!AR205</f>
        <v>1062.9134286070428</v>
      </c>
      <c r="AS225" s="21">
        <f>AS205-Baseline!AS205</f>
        <v>1112.7627970679168</v>
      </c>
      <c r="AT225" s="21">
        <f>AT205-Baseline!AT205</f>
        <v>1162.3797168248368</v>
      </c>
      <c r="AU225" s="21">
        <f>AU205-Baseline!AU205</f>
        <v>1211.7651899253706</v>
      </c>
      <c r="AV225" s="21">
        <f>AV205-Baseline!AV205</f>
        <v>1260.9202278148005</v>
      </c>
      <c r="AW225" s="21">
        <f>AW205-Baseline!AW205</f>
        <v>1309.8458477951681</v>
      </c>
      <c r="AX225" s="21">
        <f>AX205-Baseline!AX205</f>
        <v>1357.8898028055239</v>
      </c>
      <c r="AY225" s="21">
        <f>AY205-Baseline!AY205</f>
        <v>1404.9852913848642</v>
      </c>
      <c r="AZ225" s="21">
        <f>AZ205-Baseline!AZ205</f>
        <v>1451.1498063114514</v>
      </c>
      <c r="BA225" s="21">
        <f>BA205-Baseline!BA205</f>
        <v>1496.400612475931</v>
      </c>
      <c r="BB225" s="21">
        <f>BB205-Baseline!BB205</f>
        <v>1540.7534281920798</v>
      </c>
    </row>
    <row r="226" spans="1:54" outlineLevel="2">
      <c r="A226" s="479"/>
      <c r="B226" s="150" t="s">
        <v>500</v>
      </c>
      <c r="C226" s="19"/>
      <c r="D226" s="135" t="s">
        <v>390</v>
      </c>
      <c r="E226" s="21">
        <f>E206-Baseline!E206</f>
        <v>18.657727229246706</v>
      </c>
      <c r="F226" s="21">
        <f>F206-Baseline!F206</f>
        <v>37.158563448166163</v>
      </c>
      <c r="G226" s="21">
        <f>G206-Baseline!G206</f>
        <v>55.506348919150298</v>
      </c>
      <c r="H226" s="21">
        <f>H206-Baseline!H206</f>
        <v>73.704825624652642</v>
      </c>
      <c r="I226" s="21">
        <f>I206-Baseline!I206</f>
        <v>91.757639406359075</v>
      </c>
      <c r="J226" s="21">
        <f>J206-Baseline!J206</f>
        <v>109.66834274992229</v>
      </c>
      <c r="K226" s="21">
        <f>K206-Baseline!K206</f>
        <v>127.44039747455992</v>
      </c>
      <c r="L226" s="21">
        <f>L206-Baseline!L206</f>
        <v>145.07717734315574</v>
      </c>
      <c r="M226" s="21">
        <f>M206-Baseline!M206</f>
        <v>162.58197059740451</v>
      </c>
      <c r="N226" s="21">
        <f>N206-Baseline!N206</f>
        <v>179.95798117741774</v>
      </c>
      <c r="O226" s="21">
        <f>O206-Baseline!O206</f>
        <v>197.20516321448079</v>
      </c>
      <c r="P226" s="21">
        <f>P206-Baseline!P206</f>
        <v>214.32501360113352</v>
      </c>
      <c r="Q226" s="21">
        <f>Q206-Baseline!Q206</f>
        <v>231.32062073913065</v>
      </c>
      <c r="R226" s="21">
        <f>R206-Baseline!R206</f>
        <v>248.19499573701046</v>
      </c>
      <c r="S226" s="21">
        <f>S206-Baseline!S206</f>
        <v>264.94857373076246</v>
      </c>
      <c r="T226" s="21">
        <f>T206-Baseline!T206</f>
        <v>281.58423054425623</v>
      </c>
      <c r="U226" s="21">
        <f>U206-Baseline!U206</f>
        <v>298.10477063027986</v>
      </c>
      <c r="V226" s="21">
        <f>V206-Baseline!V206</f>
        <v>314.51292908197013</v>
      </c>
      <c r="W226" s="21">
        <f>W206-Baseline!W206</f>
        <v>330.8113735852188</v>
      </c>
      <c r="X226" s="21">
        <f>X206-Baseline!X206</f>
        <v>347.0027063097649</v>
      </c>
      <c r="Y226" s="21">
        <f>Y206-Baseline!Y206</f>
        <v>363.08946492525013</v>
      </c>
      <c r="Z226" s="21">
        <f>Z206-Baseline!Z206</f>
        <v>379.07412561370739</v>
      </c>
      <c r="AA226" s="21">
        <f>AA206-Baseline!AA206</f>
        <v>394.95910483616984</v>
      </c>
      <c r="AB226" s="21">
        <f>AB206-Baseline!AB206</f>
        <v>410.74676054061871</v>
      </c>
      <c r="AC226" s="21">
        <f>AC206-Baseline!AC206</f>
        <v>534.2818061004125</v>
      </c>
      <c r="AD226" s="21">
        <f>AD206-Baseline!AD206</f>
        <v>657.18017029083455</v>
      </c>
      <c r="AE226" s="21">
        <f>AE206-Baseline!AE206</f>
        <v>779.43970999778389</v>
      </c>
      <c r="AF226" s="21">
        <f>AF206-Baseline!AF206</f>
        <v>901.05371274079039</v>
      </c>
      <c r="AG226" s="21">
        <f>AG206-Baseline!AG206</f>
        <v>1022.0131978676769</v>
      </c>
      <c r="AH226" s="21">
        <f>AH206-Baseline!AH206</f>
        <v>1142.3098233885571</v>
      </c>
      <c r="AI226" s="21">
        <f>AI206-Baseline!AI206</f>
        <v>1261.9398773195794</v>
      </c>
      <c r="AJ226" s="21">
        <f>AJ206-Baseline!AJ206</f>
        <v>1381.471453360753</v>
      </c>
      <c r="AK226" s="21">
        <f>AK206-Baseline!AK206</f>
        <v>1500.8952069148538</v>
      </c>
      <c r="AL226" s="21">
        <f>AL206-Baseline!AL206</f>
        <v>1620.2022397337273</v>
      </c>
      <c r="AM226" s="21">
        <f>AM206-Baseline!AM206</f>
        <v>1739.3842417550384</v>
      </c>
      <c r="AN226" s="21">
        <f>AN206-Baseline!AN206</f>
        <v>1858.2962815050894</v>
      </c>
      <c r="AO226" s="21">
        <f>AO206-Baseline!AO206</f>
        <v>1976.910828997638</v>
      </c>
      <c r="AP226" s="21">
        <f>AP206-Baseline!AP206</f>
        <v>2095.2228568600167</v>
      </c>
      <c r="AQ226" s="21">
        <f>AQ206-Baseline!AQ206</f>
        <v>2213.2276218165339</v>
      </c>
      <c r="AR226" s="21">
        <f>AR206-Baseline!AR206</f>
        <v>2330.9206049549712</v>
      </c>
      <c r="AS226" s="21">
        <f>AS206-Baseline!AS206</f>
        <v>2448.2974671336028</v>
      </c>
      <c r="AT226" s="21">
        <f>AT206-Baseline!AT206</f>
        <v>2565.3540506433069</v>
      </c>
      <c r="AU226" s="21">
        <f>AU206-Baseline!AU206</f>
        <v>2682.0863981233319</v>
      </c>
      <c r="AV226" s="21">
        <f>AV206-Baseline!AV206</f>
        <v>2798.4907354212419</v>
      </c>
      <c r="AW226" s="21">
        <f>AW206-Baseline!AW206</f>
        <v>2914.5634568415358</v>
      </c>
      <c r="AX226" s="21">
        <f>AX206-Baseline!AX206</f>
        <v>3028.7298408646875</v>
      </c>
      <c r="AY226" s="21">
        <f>AY206-Baseline!AY206</f>
        <v>3140.8179011080315</v>
      </c>
      <c r="AZ226" s="21">
        <f>AZ206-Baseline!AZ206</f>
        <v>3250.8585529557308</v>
      </c>
      <c r="BA226" s="21">
        <f>BA206-Baseline!BA206</f>
        <v>3358.8826446739827</v>
      </c>
      <c r="BB226" s="21">
        <f>BB206-Baseline!BB206</f>
        <v>3464.9179441699562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505</v>
      </c>
      <c r="C229" s="57"/>
      <c r="D229" s="56" t="s">
        <v>390</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7E842A8D-1873-4982-8C14-B7BBF23DB914}">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7EEF19F3-F92D-4C39-85DA-D12DCFC23A39}">
          <x14:formula1>
            <xm:f>'Fixed Data'!$E$55:$E$58</xm:f>
          </x14:formula1>
          <xm:sqref>B158:B169 B143:B154</xm:sqref>
        </x14:dataValidation>
        <x14:dataValidation type="list" allowBlank="1" showInputMessage="1" showErrorMessage="1" xr:uid="{24B73EF4-8705-452C-91F5-DBA73A833AE9}">
          <x14:formula1>
            <xm:f>'Fixed Data'!$C$64:$C$65</xm:f>
          </x14:formula1>
          <xm:sqref>B66:B70</xm:sqref>
        </x14:dataValidation>
        <x14:dataValidation type="list" allowBlank="1" showInputMessage="1" showErrorMessage="1" xr:uid="{5EF38B1A-1AC8-4CA7-AC31-0CA8DC99E0C7}">
          <x14:formula1>
            <xm:f>'Fixed Data'!$C$55:$C$61</xm:f>
          </x14:formula1>
          <xm:sqref>C54:C63</xm:sqref>
        </x14:dataValidation>
        <x14:dataValidation type="list" allowBlank="1" showInputMessage="1" showErrorMessage="1" xr:uid="{66CC1B3A-7B17-4454-A577-C8F5957BC998}">
          <x14:formula1>
            <xm:f>'Fixed Data'!$A$55:$A$78</xm:f>
          </x14:formula1>
          <xm:sqref>B54:B63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tint="0.59999389629810485"/>
  </sheetPr>
  <dimension ref="B6:F33"/>
  <sheetViews>
    <sheetView topLeftCell="A13" zoomScale="85" zoomScaleNormal="85" workbookViewId="0">
      <selection activeCell="C31" sqref="C31"/>
    </sheetView>
  </sheetViews>
  <sheetFormatPr defaultColWidth="8.84375" defaultRowHeight="13.5"/>
  <cols>
    <col min="1" max="1" width="8.84375" style="41"/>
    <col min="2" max="2" width="15.23046875" style="41" customWidth="1"/>
    <col min="3" max="3" width="36" style="41" customWidth="1"/>
    <col min="4" max="4" width="28.23046875" style="41" customWidth="1"/>
    <col min="5" max="5" width="31.15234375" style="41" customWidth="1"/>
    <col min="6" max="6" width="16.84375" style="41" customWidth="1"/>
    <col min="7" max="16384" width="8.84375" style="41"/>
  </cols>
  <sheetData>
    <row r="6" spans="2:6" ht="14">
      <c r="B6" s="105" t="s">
        <v>7</v>
      </c>
      <c r="C6" s="105" t="s">
        <v>8</v>
      </c>
      <c r="D6" s="105" t="s">
        <v>9</v>
      </c>
      <c r="E6" s="105" t="s">
        <v>10</v>
      </c>
      <c r="F6" s="105" t="s">
        <v>11</v>
      </c>
    </row>
    <row r="7" spans="2:6" ht="27">
      <c r="B7" s="106" t="s">
        <v>12</v>
      </c>
      <c r="C7" s="107" t="s">
        <v>13</v>
      </c>
      <c r="D7" s="112" t="s">
        <v>14</v>
      </c>
      <c r="E7" s="108" t="s">
        <v>15</v>
      </c>
      <c r="F7" s="111" t="s">
        <v>16</v>
      </c>
    </row>
    <row r="8" spans="2:6" ht="27">
      <c r="B8" s="107" t="s">
        <v>12</v>
      </c>
      <c r="C8" s="109" t="s">
        <v>17</v>
      </c>
      <c r="D8" s="109" t="s">
        <v>18</v>
      </c>
      <c r="E8" s="108" t="s">
        <v>19</v>
      </c>
      <c r="F8" s="106" t="s">
        <v>16</v>
      </c>
    </row>
    <row r="9" spans="2:6" ht="27">
      <c r="B9" s="107" t="s">
        <v>12</v>
      </c>
      <c r="C9" s="109" t="s">
        <v>17</v>
      </c>
      <c r="D9" s="109" t="s">
        <v>20</v>
      </c>
      <c r="E9" s="108" t="s">
        <v>21</v>
      </c>
      <c r="F9" s="106" t="s">
        <v>16</v>
      </c>
    </row>
    <row r="10" spans="2:6" ht="40.5">
      <c r="B10" s="107" t="s">
        <v>12</v>
      </c>
      <c r="C10" s="109" t="s">
        <v>17</v>
      </c>
      <c r="D10" s="109" t="s">
        <v>22</v>
      </c>
      <c r="E10" s="108" t="s">
        <v>23</v>
      </c>
      <c r="F10" s="106" t="s">
        <v>16</v>
      </c>
    </row>
    <row r="11" spans="2:6">
      <c r="B11" s="107" t="s">
        <v>12</v>
      </c>
      <c r="C11" s="109" t="s">
        <v>17</v>
      </c>
      <c r="D11" s="109" t="s">
        <v>24</v>
      </c>
      <c r="E11" s="108" t="s">
        <v>25</v>
      </c>
      <c r="F11" s="106" t="s">
        <v>16</v>
      </c>
    </row>
    <row r="12" spans="2:6" ht="40.5">
      <c r="B12" s="107" t="s">
        <v>12</v>
      </c>
      <c r="C12" s="109" t="s">
        <v>17</v>
      </c>
      <c r="D12" s="109" t="s">
        <v>26</v>
      </c>
      <c r="E12" s="108" t="s">
        <v>27</v>
      </c>
      <c r="F12" s="106" t="s">
        <v>16</v>
      </c>
    </row>
    <row r="13" spans="2:6" ht="40.5">
      <c r="B13" s="107" t="s">
        <v>28</v>
      </c>
      <c r="C13" s="109" t="s">
        <v>29</v>
      </c>
      <c r="D13" s="109" t="s">
        <v>30</v>
      </c>
      <c r="E13" s="108" t="s">
        <v>31</v>
      </c>
      <c r="F13" s="106" t="s">
        <v>16</v>
      </c>
    </row>
    <row r="14" spans="2:6" ht="40.5">
      <c r="B14" s="107" t="s">
        <v>28</v>
      </c>
      <c r="C14" s="109" t="s">
        <v>29</v>
      </c>
      <c r="D14" s="109" t="s">
        <v>32</v>
      </c>
      <c r="E14" s="108" t="s">
        <v>33</v>
      </c>
      <c r="F14" s="106" t="s">
        <v>16</v>
      </c>
    </row>
    <row r="15" spans="2:6">
      <c r="B15" s="107" t="s">
        <v>28</v>
      </c>
      <c r="C15" s="109" t="s">
        <v>29</v>
      </c>
      <c r="D15" s="109" t="s">
        <v>34</v>
      </c>
      <c r="E15" s="108" t="s">
        <v>35</v>
      </c>
      <c r="F15" s="106" t="s">
        <v>16</v>
      </c>
    </row>
    <row r="16" spans="2:6">
      <c r="B16" s="107" t="s">
        <v>28</v>
      </c>
      <c r="C16" s="109" t="s">
        <v>13</v>
      </c>
      <c r="D16" s="109" t="s">
        <v>36</v>
      </c>
      <c r="E16" s="108" t="s">
        <v>37</v>
      </c>
      <c r="F16" s="106" t="s">
        <v>16</v>
      </c>
    </row>
    <row r="17" spans="2:6">
      <c r="B17" s="107" t="s">
        <v>28</v>
      </c>
      <c r="C17" s="109" t="s">
        <v>13</v>
      </c>
      <c r="D17" s="109" t="s">
        <v>38</v>
      </c>
      <c r="E17" s="108" t="s">
        <v>39</v>
      </c>
      <c r="F17" s="106" t="s">
        <v>16</v>
      </c>
    </row>
    <row r="18" spans="2:6">
      <c r="B18" s="107" t="s">
        <v>28</v>
      </c>
      <c r="C18" s="109" t="s">
        <v>29</v>
      </c>
      <c r="D18" s="109" t="s">
        <v>40</v>
      </c>
      <c r="E18" s="108" t="s">
        <v>41</v>
      </c>
      <c r="F18" s="106" t="s">
        <v>16</v>
      </c>
    </row>
    <row r="19" spans="2:6">
      <c r="B19" s="107" t="s">
        <v>28</v>
      </c>
      <c r="C19" s="110" t="s">
        <v>29</v>
      </c>
      <c r="D19" s="110" t="s">
        <v>42</v>
      </c>
      <c r="E19" s="108" t="s">
        <v>43</v>
      </c>
      <c r="F19" s="106" t="s">
        <v>16</v>
      </c>
    </row>
    <row r="20" spans="2:6" ht="27">
      <c r="B20" s="107" t="s">
        <v>28</v>
      </c>
      <c r="C20" s="110" t="s">
        <v>13</v>
      </c>
      <c r="D20" s="110" t="s">
        <v>44</v>
      </c>
      <c r="E20" s="108" t="s">
        <v>45</v>
      </c>
      <c r="F20" s="106" t="s">
        <v>16</v>
      </c>
    </row>
    <row r="21" spans="2:6" ht="40.5">
      <c r="B21" s="107" t="s">
        <v>46</v>
      </c>
      <c r="C21" s="110" t="s">
        <v>13</v>
      </c>
      <c r="D21" s="110" t="s">
        <v>47</v>
      </c>
      <c r="E21" s="108" t="s">
        <v>48</v>
      </c>
      <c r="F21" s="106" t="s">
        <v>16</v>
      </c>
    </row>
    <row r="22" spans="2:6" ht="54">
      <c r="B22" s="107" t="s">
        <v>46</v>
      </c>
      <c r="C22" s="107" t="s">
        <v>29</v>
      </c>
      <c r="D22" s="107" t="s">
        <v>49</v>
      </c>
      <c r="E22" s="108" t="s">
        <v>50</v>
      </c>
      <c r="F22" s="106" t="s">
        <v>16</v>
      </c>
    </row>
    <row r="23" spans="2:6" ht="27">
      <c r="B23" s="107" t="s">
        <v>46</v>
      </c>
      <c r="C23" s="107" t="s">
        <v>29</v>
      </c>
      <c r="D23" s="107" t="s">
        <v>51</v>
      </c>
      <c r="E23" s="108" t="s">
        <v>52</v>
      </c>
      <c r="F23" s="106" t="s">
        <v>53</v>
      </c>
    </row>
    <row r="24" spans="2:6" ht="27">
      <c r="B24" s="107" t="s">
        <v>46</v>
      </c>
      <c r="C24" s="107" t="s">
        <v>54</v>
      </c>
      <c r="D24" s="107" t="s">
        <v>55</v>
      </c>
      <c r="E24" s="108" t="s">
        <v>56</v>
      </c>
      <c r="F24" s="106" t="s">
        <v>53</v>
      </c>
    </row>
    <row r="25" spans="2:6" ht="14">
      <c r="B25" s="107" t="s">
        <v>46</v>
      </c>
      <c r="C25" s="109" t="s">
        <v>54</v>
      </c>
      <c r="D25" s="306" t="s">
        <v>57</v>
      </c>
      <c r="E25" s="108" t="s">
        <v>58</v>
      </c>
      <c r="F25" s="106" t="s">
        <v>53</v>
      </c>
    </row>
    <row r="26" spans="2:6" ht="27">
      <c r="B26" s="107" t="s">
        <v>59</v>
      </c>
      <c r="C26" s="109" t="s">
        <v>60</v>
      </c>
      <c r="D26" s="109" t="s">
        <v>61</v>
      </c>
      <c r="E26" s="108" t="s">
        <v>62</v>
      </c>
      <c r="F26" s="106" t="s">
        <v>16</v>
      </c>
    </row>
    <row r="27" spans="2:6" ht="27">
      <c r="B27" s="107" t="s">
        <v>59</v>
      </c>
      <c r="C27" s="109" t="s">
        <v>63</v>
      </c>
      <c r="D27" s="109" t="s">
        <v>64</v>
      </c>
      <c r="E27" s="108" t="s">
        <v>65</v>
      </c>
      <c r="F27" s="106" t="s">
        <v>16</v>
      </c>
    </row>
    <row r="28" spans="2:6" ht="40.5">
      <c r="B28" s="107" t="s">
        <v>59</v>
      </c>
      <c r="C28" s="109" t="s">
        <v>29</v>
      </c>
      <c r="D28" s="109" t="s">
        <v>66</v>
      </c>
      <c r="E28" s="108" t="s">
        <v>67</v>
      </c>
      <c r="F28" s="106" t="s">
        <v>16</v>
      </c>
    </row>
    <row r="29" spans="2:6" ht="27">
      <c r="B29" s="107" t="s">
        <v>59</v>
      </c>
      <c r="C29" s="109" t="s">
        <v>29</v>
      </c>
      <c r="D29" s="109" t="s">
        <v>68</v>
      </c>
      <c r="E29" s="108" t="s">
        <v>69</v>
      </c>
      <c r="F29" s="106" t="s">
        <v>16</v>
      </c>
    </row>
    <row r="30" spans="2:6" ht="27">
      <c r="B30" s="107" t="s">
        <v>59</v>
      </c>
      <c r="C30" s="109" t="s">
        <v>29</v>
      </c>
      <c r="D30" s="109" t="s">
        <v>70</v>
      </c>
      <c r="E30" s="108" t="s">
        <v>71</v>
      </c>
      <c r="F30" s="106" t="s">
        <v>16</v>
      </c>
    </row>
    <row r="31" spans="2:6" ht="27">
      <c r="B31" s="107" t="s">
        <v>72</v>
      </c>
      <c r="C31" s="109" t="s">
        <v>29</v>
      </c>
      <c r="D31" s="109" t="s">
        <v>73</v>
      </c>
      <c r="E31" s="108" t="s">
        <v>74</v>
      </c>
      <c r="F31" s="106" t="s">
        <v>16</v>
      </c>
    </row>
    <row r="32" spans="2:6">
      <c r="B32" s="104" t="s">
        <v>72</v>
      </c>
      <c r="C32" s="104" t="s">
        <v>29</v>
      </c>
      <c r="D32" s="104" t="s">
        <v>75</v>
      </c>
      <c r="E32" s="104" t="s">
        <v>76</v>
      </c>
      <c r="F32" s="104" t="s">
        <v>16</v>
      </c>
    </row>
    <row r="33" spans="2:6">
      <c r="B33" s="104"/>
      <c r="C33" s="104"/>
      <c r="D33" s="104"/>
      <c r="E33" s="104"/>
      <c r="F33" s="104"/>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01772-AA83-47DC-B86D-14C61624E03A}">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506</v>
      </c>
    </row>
    <row r="2" spans="1:19">
      <c r="A2" s="470" t="s">
        <v>507</v>
      </c>
      <c r="B2" s="470"/>
      <c r="C2" s="470"/>
      <c r="D2" s="470"/>
      <c r="E2" s="470"/>
      <c r="F2" s="470"/>
      <c r="G2" s="470"/>
      <c r="H2" s="470"/>
      <c r="I2" s="470"/>
      <c r="J2" s="470"/>
      <c r="K2" s="470"/>
      <c r="L2" s="470"/>
      <c r="M2" s="470"/>
      <c r="N2" s="470"/>
      <c r="O2" s="470"/>
      <c r="P2" s="470"/>
      <c r="Q2" s="470"/>
      <c r="R2" s="470"/>
      <c r="S2" s="470"/>
    </row>
    <row r="3" spans="1:19">
      <c r="A3" s="470"/>
      <c r="B3" s="470"/>
      <c r="C3" s="470"/>
      <c r="D3" s="470"/>
      <c r="E3" s="470"/>
      <c r="F3" s="470"/>
      <c r="G3" s="470"/>
      <c r="H3" s="470"/>
      <c r="I3" s="470"/>
      <c r="J3" s="470"/>
      <c r="K3" s="470"/>
      <c r="L3" s="470"/>
      <c r="M3" s="470"/>
      <c r="N3" s="470"/>
      <c r="O3" s="470"/>
      <c r="P3" s="470"/>
      <c r="Q3" s="470"/>
      <c r="R3" s="470"/>
      <c r="S3" s="470"/>
    </row>
    <row r="4" spans="1:19">
      <c r="A4" s="470"/>
      <c r="B4" s="470"/>
      <c r="C4" s="470"/>
      <c r="D4" s="470"/>
      <c r="E4" s="470"/>
      <c r="F4" s="470"/>
      <c r="G4" s="470"/>
      <c r="H4" s="470"/>
      <c r="I4" s="470"/>
      <c r="J4" s="470"/>
      <c r="K4" s="470"/>
      <c r="L4" s="470"/>
      <c r="M4" s="470"/>
      <c r="N4" s="470"/>
      <c r="O4" s="470"/>
      <c r="P4" s="470"/>
      <c r="Q4" s="470"/>
      <c r="R4" s="470"/>
      <c r="S4" s="470"/>
    </row>
    <row r="19" spans="1:19">
      <c r="A19" s="4" t="s">
        <v>509</v>
      </c>
    </row>
    <row r="20" spans="1:19">
      <c r="A20" s="470" t="s">
        <v>510</v>
      </c>
      <c r="B20" s="470"/>
      <c r="C20" s="470"/>
      <c r="D20" s="470"/>
      <c r="E20" s="470"/>
      <c r="F20" s="470"/>
      <c r="G20" s="470"/>
      <c r="H20" s="470"/>
      <c r="I20" s="470"/>
      <c r="J20" s="470"/>
      <c r="K20" s="470"/>
      <c r="L20" s="470"/>
      <c r="M20" s="470"/>
      <c r="N20" s="470"/>
      <c r="O20" s="470"/>
      <c r="P20" s="470"/>
      <c r="Q20" s="470"/>
      <c r="R20" s="470"/>
      <c r="S20" s="470"/>
    </row>
    <row r="21" spans="1:19" ht="25.5" customHeight="1">
      <c r="A21" s="470"/>
      <c r="B21" s="470"/>
      <c r="C21" s="470"/>
      <c r="D21" s="470"/>
      <c r="E21" s="470"/>
      <c r="F21" s="470"/>
      <c r="G21" s="470"/>
      <c r="H21" s="470"/>
      <c r="I21" s="470"/>
      <c r="J21" s="470"/>
      <c r="K21" s="470"/>
      <c r="L21" s="470"/>
      <c r="M21" s="470"/>
      <c r="N21" s="470"/>
      <c r="O21" s="470"/>
      <c r="P21" s="470"/>
      <c r="Q21" s="470"/>
      <c r="R21" s="470"/>
      <c r="S21" s="470"/>
    </row>
    <row r="23" spans="1:19">
      <c r="A23" s="158" t="s">
        <v>352</v>
      </c>
      <c r="B23" s="404"/>
      <c r="C23" s="404"/>
      <c r="D23" s="404"/>
      <c r="E23" s="404"/>
      <c r="F23" s="404"/>
      <c r="G23" s="404"/>
      <c r="H23" s="404"/>
      <c r="I23" s="404"/>
      <c r="J23" s="404"/>
      <c r="K23" s="404"/>
      <c r="L23" s="404"/>
      <c r="M23" s="404"/>
      <c r="N23" s="404"/>
      <c r="O23" s="404"/>
      <c r="P23" s="404"/>
      <c r="Q23" s="404"/>
      <c r="R23" s="404"/>
      <c r="S23" s="404"/>
    </row>
    <row r="24" spans="1:19">
      <c r="A24" s="158" t="s">
        <v>493</v>
      </c>
      <c r="B24" s="404"/>
      <c r="C24" s="404"/>
      <c r="D24" s="404"/>
      <c r="E24" s="404"/>
      <c r="F24" s="404"/>
      <c r="G24" s="404"/>
      <c r="H24" s="404"/>
      <c r="I24" s="404"/>
      <c r="J24" s="404"/>
      <c r="K24" s="404"/>
      <c r="L24" s="404"/>
      <c r="M24" s="404"/>
      <c r="N24" s="404"/>
      <c r="O24" s="404"/>
      <c r="P24" s="404"/>
      <c r="Q24" s="404"/>
      <c r="R24" s="404"/>
      <c r="S24" s="404"/>
    </row>
    <row r="25" spans="1:19">
      <c r="A25" s="159" t="s">
        <v>396</v>
      </c>
      <c r="B25" s="404"/>
      <c r="C25" s="404"/>
      <c r="D25" s="404"/>
      <c r="E25" s="404"/>
      <c r="F25" s="404"/>
      <c r="G25" s="404"/>
      <c r="H25" s="404"/>
      <c r="I25" s="404"/>
      <c r="J25" s="404"/>
      <c r="K25" s="404"/>
      <c r="L25" s="404"/>
      <c r="M25" s="404"/>
      <c r="N25" s="404"/>
      <c r="O25" s="404"/>
      <c r="P25" s="404"/>
      <c r="Q25" s="404"/>
      <c r="R25" s="404"/>
      <c r="S25" s="404"/>
    </row>
    <row r="26" spans="1:19">
      <c r="A26" s="159" t="s">
        <v>472</v>
      </c>
      <c r="B26" s="404"/>
      <c r="C26" s="404"/>
      <c r="D26" s="404"/>
      <c r="E26" s="404"/>
      <c r="F26" s="404"/>
      <c r="G26" s="404"/>
      <c r="H26" s="404"/>
      <c r="I26" s="404"/>
      <c r="J26" s="404"/>
      <c r="K26" s="404"/>
      <c r="L26" s="404"/>
      <c r="M26" s="404"/>
      <c r="N26" s="404"/>
      <c r="O26" s="404"/>
      <c r="P26" s="404"/>
      <c r="Q26" s="404"/>
      <c r="R26" s="404"/>
      <c r="S26" s="404"/>
    </row>
    <row r="27" spans="1:19">
      <c r="A27" s="159" t="s">
        <v>473</v>
      </c>
      <c r="B27" s="404"/>
      <c r="C27" s="404"/>
      <c r="D27" s="404"/>
      <c r="E27" s="404"/>
      <c r="F27" s="404"/>
      <c r="G27" s="404"/>
      <c r="H27" s="404"/>
      <c r="I27" s="404"/>
      <c r="J27" s="404"/>
      <c r="K27" s="404"/>
      <c r="L27" s="404"/>
      <c r="M27" s="404"/>
      <c r="N27" s="404"/>
      <c r="O27" s="404"/>
      <c r="P27" s="404"/>
      <c r="Q27" s="404"/>
      <c r="R27" s="404"/>
      <c r="S27" s="404"/>
    </row>
    <row r="31" spans="1:19">
      <c r="A31" s="4" t="s">
        <v>514</v>
      </c>
    </row>
    <row r="32" spans="1:19">
      <c r="A32" t="s">
        <v>515</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35" t="s">
        <v>344</v>
      </c>
      <c r="J2" s="436"/>
      <c r="K2" s="436"/>
      <c r="L2" s="436"/>
      <c r="M2" s="436"/>
      <c r="N2" s="436"/>
      <c r="O2" s="436"/>
      <c r="P2" s="436"/>
      <c r="Q2" s="436"/>
      <c r="R2" s="436"/>
      <c r="S2" s="436"/>
      <c r="T2" s="436"/>
      <c r="U2" s="437"/>
    </row>
    <row r="3" spans="1:21" ht="13.5" customHeight="1" outlineLevel="1" thickBot="1">
      <c r="A3" s="3"/>
      <c r="B3" s="7"/>
      <c r="F3" s="24"/>
      <c r="G3" s="10"/>
      <c r="I3" s="438" t="s">
        <v>345</v>
      </c>
      <c r="J3" s="439"/>
      <c r="K3" s="439"/>
      <c r="L3" s="439"/>
      <c r="M3" s="439"/>
      <c r="N3" s="440"/>
      <c r="O3" s="1"/>
      <c r="P3" s="444" t="s">
        <v>346</v>
      </c>
      <c r="Q3" s="445"/>
      <c r="R3" s="445"/>
      <c r="S3" s="445"/>
      <c r="T3" s="445"/>
      <c r="U3" s="446"/>
    </row>
    <row r="4" spans="1:21" ht="56.25" customHeight="1" outlineLevel="1">
      <c r="A4" s="31" t="s">
        <v>157</v>
      </c>
      <c r="B4" s="86"/>
      <c r="E4" s="53" t="s">
        <v>347</v>
      </c>
      <c r="F4" s="91"/>
      <c r="G4" s="28"/>
      <c r="H4" s="10"/>
      <c r="I4" s="441"/>
      <c r="J4" s="442"/>
      <c r="K4" s="442"/>
      <c r="L4" s="442"/>
      <c r="M4" s="442"/>
      <c r="N4" s="443"/>
      <c r="P4" s="447"/>
      <c r="Q4" s="448"/>
      <c r="R4" s="448"/>
      <c r="S4" s="448"/>
      <c r="T4" s="448"/>
      <c r="U4" s="449"/>
    </row>
    <row r="5" spans="1:21" outlineLevel="1">
      <c r="A5" s="13" t="s">
        <v>348</v>
      </c>
      <c r="B5" s="88"/>
      <c r="E5" s="14"/>
      <c r="H5" s="10"/>
      <c r="I5" s="480"/>
      <c r="J5" s="462"/>
      <c r="K5" s="462"/>
      <c r="L5" s="462"/>
      <c r="M5" s="462"/>
      <c r="N5" s="463"/>
      <c r="P5" s="480"/>
      <c r="Q5" s="462"/>
      <c r="R5" s="462"/>
      <c r="S5" s="462"/>
      <c r="T5" s="462"/>
      <c r="U5" s="463"/>
    </row>
    <row r="6" spans="1:21" outlineLevel="1">
      <c r="A6" s="13" t="s">
        <v>351</v>
      </c>
      <c r="B6" s="88"/>
      <c r="E6" s="53" t="s">
        <v>353</v>
      </c>
      <c r="F6" s="90"/>
      <c r="H6" s="10"/>
      <c r="I6" s="464"/>
      <c r="J6" s="465"/>
      <c r="K6" s="465"/>
      <c r="L6" s="465"/>
      <c r="M6" s="465"/>
      <c r="N6" s="466"/>
      <c r="P6" s="464"/>
      <c r="Q6" s="465"/>
      <c r="R6" s="465"/>
      <c r="S6" s="465"/>
      <c r="T6" s="465"/>
      <c r="U6" s="466"/>
    </row>
    <row r="7" spans="1:21" outlineLevel="1">
      <c r="A7" s="13" t="s">
        <v>355</v>
      </c>
      <c r="B7" s="88"/>
      <c r="E7" s="14"/>
      <c r="H7" s="10"/>
      <c r="I7" s="464"/>
      <c r="J7" s="465"/>
      <c r="K7" s="465"/>
      <c r="L7" s="465"/>
      <c r="M7" s="465"/>
      <c r="N7" s="466"/>
      <c r="P7" s="464"/>
      <c r="Q7" s="465"/>
      <c r="R7" s="465"/>
      <c r="S7" s="465"/>
      <c r="T7" s="465"/>
      <c r="U7" s="466"/>
    </row>
    <row r="8" spans="1:21" ht="41" outlineLevel="1" thickBot="1">
      <c r="A8" s="34" t="s">
        <v>356</v>
      </c>
      <c r="B8" s="89"/>
      <c r="E8" s="14"/>
      <c r="H8" s="10"/>
      <c r="I8" s="464"/>
      <c r="J8" s="465"/>
      <c r="K8" s="465"/>
      <c r="L8" s="465"/>
      <c r="M8" s="465"/>
      <c r="N8" s="466"/>
      <c r="P8" s="464"/>
      <c r="Q8" s="465"/>
      <c r="R8" s="465"/>
      <c r="S8" s="465"/>
      <c r="T8" s="465"/>
      <c r="U8" s="466"/>
    </row>
    <row r="9" spans="1:21" outlineLevel="1">
      <c r="E9" s="14"/>
      <c r="H9" s="10"/>
      <c r="I9" s="464"/>
      <c r="J9" s="465"/>
      <c r="K9" s="465"/>
      <c r="L9" s="465"/>
      <c r="M9" s="465"/>
      <c r="N9" s="466"/>
      <c r="P9" s="464"/>
      <c r="Q9" s="465"/>
      <c r="R9" s="465"/>
      <c r="S9" s="465"/>
      <c r="T9" s="465"/>
      <c r="U9" s="466"/>
    </row>
    <row r="10" spans="1:21" ht="14" outlineLevel="1" thickBot="1">
      <c r="A10" s="32" t="s">
        <v>358</v>
      </c>
      <c r="B10" s="35">
        <f>Baseline!B10</f>
        <v>2027</v>
      </c>
      <c r="E10" s="14"/>
      <c r="H10" s="10"/>
      <c r="I10" s="464"/>
      <c r="J10" s="465"/>
      <c r="K10" s="465"/>
      <c r="L10" s="465"/>
      <c r="M10" s="465"/>
      <c r="N10" s="466"/>
      <c r="P10" s="464"/>
      <c r="Q10" s="465"/>
      <c r="R10" s="465"/>
      <c r="S10" s="465"/>
      <c r="T10" s="465"/>
      <c r="U10" s="466"/>
    </row>
    <row r="11" spans="1:21" outlineLevel="1">
      <c r="A11" s="16"/>
      <c r="H11" s="10"/>
      <c r="I11" s="464"/>
      <c r="J11" s="465"/>
      <c r="K11" s="465"/>
      <c r="L11" s="465"/>
      <c r="M11" s="465"/>
      <c r="N11" s="466"/>
      <c r="P11" s="464"/>
      <c r="Q11" s="465"/>
      <c r="R11" s="465"/>
      <c r="S11" s="465"/>
      <c r="T11" s="465"/>
      <c r="U11" s="466"/>
    </row>
    <row r="12" spans="1:21" ht="40.5" outlineLevel="1">
      <c r="A12" s="26" t="s">
        <v>359</v>
      </c>
      <c r="B12" s="26" t="s">
        <v>360</v>
      </c>
      <c r="C12" s="26" t="s">
        <v>361</v>
      </c>
      <c r="D12" s="26" t="s">
        <v>362</v>
      </c>
      <c r="E12" s="26" t="s">
        <v>363</v>
      </c>
      <c r="F12" s="26" t="s">
        <v>364</v>
      </c>
      <c r="G12" s="26" t="s">
        <v>365</v>
      </c>
      <c r="I12" s="464"/>
      <c r="J12" s="465"/>
      <c r="K12" s="465"/>
      <c r="L12" s="465"/>
      <c r="M12" s="465"/>
      <c r="N12" s="466"/>
      <c r="P12" s="464"/>
      <c r="Q12" s="465"/>
      <c r="R12" s="465"/>
      <c r="S12" s="465"/>
      <c r="T12" s="465"/>
      <c r="U12" s="466"/>
    </row>
    <row r="13" spans="1:21" outlineLevel="1">
      <c r="A13" s="58">
        <v>2035</v>
      </c>
      <c r="B13" s="21">
        <f t="shared" ref="B13:B18" si="0">INDEX($E$204:$AW$204,1,MATCH($A13,$E$53:$BB$53,0))</f>
        <v>0</v>
      </c>
      <c r="C13" s="21">
        <f>B13-Baseline!B13</f>
        <v>128.35263649450621</v>
      </c>
      <c r="D13" s="21">
        <f t="shared" ref="D13:D18" si="1">INDEX($E$205:$AW$205,1,MATCH($A13,$E$53:$BB$53,0))</f>
        <v>0</v>
      </c>
      <c r="E13" s="21">
        <f>D13-Baseline!D13</f>
        <v>94.121956333784084</v>
      </c>
      <c r="F13" s="21">
        <f t="shared" ref="F13:F18" si="2">INDEX($E$206:$AW$206,1,MATCH($A13,$E$53:$BB$53,0))</f>
        <v>0</v>
      </c>
      <c r="G13" s="21">
        <f>F13-Baseline!F13</f>
        <v>162.58197059740451</v>
      </c>
      <c r="I13" s="464"/>
      <c r="J13" s="465"/>
      <c r="K13" s="465"/>
      <c r="L13" s="465"/>
      <c r="M13" s="465"/>
      <c r="N13" s="466"/>
      <c r="P13" s="464"/>
      <c r="Q13" s="465"/>
      <c r="R13" s="465"/>
      <c r="S13" s="465"/>
      <c r="T13" s="465"/>
      <c r="U13" s="466"/>
    </row>
    <row r="14" spans="1:21" outlineLevel="1">
      <c r="A14" s="58">
        <v>2040</v>
      </c>
      <c r="B14" s="21">
        <f t="shared" si="0"/>
        <v>0</v>
      </c>
      <c r="C14" s="21">
        <f>B14-Baseline!B14</f>
        <v>195.27106905858506</v>
      </c>
      <c r="D14" s="21">
        <f t="shared" si="1"/>
        <v>0</v>
      </c>
      <c r="E14" s="21">
        <f>D14-Baseline!D14</f>
        <v>142.39777640956902</v>
      </c>
      <c r="F14" s="21">
        <f t="shared" si="2"/>
        <v>0</v>
      </c>
      <c r="G14" s="21">
        <f>F14-Baseline!F14</f>
        <v>248.19499573701046</v>
      </c>
      <c r="I14" s="464"/>
      <c r="J14" s="465"/>
      <c r="K14" s="465"/>
      <c r="L14" s="465"/>
      <c r="M14" s="465"/>
      <c r="N14" s="466"/>
      <c r="P14" s="464"/>
      <c r="Q14" s="465"/>
      <c r="R14" s="465"/>
      <c r="S14" s="465"/>
      <c r="T14" s="465"/>
      <c r="U14" s="466"/>
    </row>
    <row r="15" spans="1:21" outlineLevel="1">
      <c r="A15" s="58">
        <v>2045</v>
      </c>
      <c r="B15" s="21">
        <f t="shared" si="0"/>
        <v>0</v>
      </c>
      <c r="C15" s="21">
        <f>B15-Baseline!B15</f>
        <v>259.47626845751148</v>
      </c>
      <c r="D15" s="21">
        <f t="shared" si="1"/>
        <v>0</v>
      </c>
      <c r="E15" s="21">
        <f>D15-Baseline!D15</f>
        <v>188.16582542392808</v>
      </c>
      <c r="F15" s="21">
        <f t="shared" si="2"/>
        <v>0</v>
      </c>
      <c r="G15" s="21">
        <f>F15-Baseline!F15</f>
        <v>330.8113735852188</v>
      </c>
      <c r="I15" s="464"/>
      <c r="J15" s="465"/>
      <c r="K15" s="465"/>
      <c r="L15" s="465"/>
      <c r="M15" s="465"/>
      <c r="N15" s="466"/>
      <c r="P15" s="464"/>
      <c r="Q15" s="465"/>
      <c r="R15" s="465"/>
      <c r="S15" s="465"/>
      <c r="T15" s="465"/>
      <c r="U15" s="466"/>
    </row>
    <row r="16" spans="1:21" outlineLevel="1">
      <c r="A16" s="58">
        <v>2050</v>
      </c>
      <c r="B16" s="21">
        <f t="shared" si="0"/>
        <v>0</v>
      </c>
      <c r="C16" s="21">
        <f>B16-Baseline!B16</f>
        <v>321.23476027158148</v>
      </c>
      <c r="D16" s="21">
        <f t="shared" si="1"/>
        <v>0</v>
      </c>
      <c r="E16" s="21">
        <f>D16-Baseline!D16</f>
        <v>231.70321564750958</v>
      </c>
      <c r="F16" s="21">
        <f t="shared" si="2"/>
        <v>0</v>
      </c>
      <c r="G16" s="21">
        <f>F16-Baseline!F16</f>
        <v>410.74676054061871</v>
      </c>
      <c r="I16" s="464"/>
      <c r="J16" s="465"/>
      <c r="K16" s="465"/>
      <c r="L16" s="465"/>
      <c r="M16" s="465"/>
      <c r="N16" s="466"/>
      <c r="P16" s="464"/>
      <c r="Q16" s="465"/>
      <c r="R16" s="465"/>
      <c r="S16" s="465"/>
      <c r="T16" s="465"/>
      <c r="U16" s="466"/>
    </row>
    <row r="17" spans="1:21" outlineLevel="1">
      <c r="A17" s="58">
        <v>2060</v>
      </c>
      <c r="B17" s="21">
        <f t="shared" si="0"/>
        <v>0</v>
      </c>
      <c r="C17" s="21">
        <f>B17-Baseline!B17</f>
        <v>1191.1508525936488</v>
      </c>
      <c r="D17" s="21">
        <f t="shared" si="1"/>
        <v>0</v>
      </c>
      <c r="E17" s="21">
        <f>D17-Baseline!D17</f>
        <v>758.89039210562373</v>
      </c>
      <c r="F17" s="21">
        <f t="shared" si="2"/>
        <v>0</v>
      </c>
      <c r="G17" s="21">
        <f>F17-Baseline!F17</f>
        <v>1620.2022397337273</v>
      </c>
      <c r="I17" s="464"/>
      <c r="J17" s="465"/>
      <c r="K17" s="465"/>
      <c r="L17" s="465"/>
      <c r="M17" s="465"/>
      <c r="N17" s="466"/>
      <c r="P17" s="464"/>
      <c r="Q17" s="465"/>
      <c r="R17" s="465"/>
      <c r="S17" s="465"/>
      <c r="T17" s="465"/>
      <c r="U17" s="466"/>
    </row>
    <row r="18" spans="1:21" outlineLevel="1">
      <c r="A18" s="58">
        <v>2070</v>
      </c>
      <c r="B18" s="21">
        <f t="shared" si="0"/>
        <v>0</v>
      </c>
      <c r="C18" s="21">
        <f>B18-Baseline!B18</f>
        <v>2034.2396805473893</v>
      </c>
      <c r="D18" s="21">
        <f t="shared" si="1"/>
        <v>0</v>
      </c>
      <c r="E18" s="21">
        <f>D18-Baseline!D18</f>
        <v>1260.9202278148005</v>
      </c>
      <c r="F18" s="21">
        <f t="shared" si="2"/>
        <v>0</v>
      </c>
      <c r="G18" s="21">
        <f>F18-Baseline!F18</f>
        <v>2798.4907354212419</v>
      </c>
      <c r="I18" s="467"/>
      <c r="J18" s="468"/>
      <c r="K18" s="468"/>
      <c r="L18" s="468"/>
      <c r="M18" s="468"/>
      <c r="N18" s="469"/>
      <c r="P18" s="467"/>
      <c r="Q18" s="468"/>
      <c r="R18" s="468"/>
      <c r="S18" s="468"/>
      <c r="T18" s="468"/>
      <c r="U18" s="469"/>
    </row>
    <row r="19" spans="1:21" ht="14" outlineLevel="1" thickBot="1">
      <c r="A19" s="425"/>
      <c r="B19" s="425"/>
      <c r="I19" s="250"/>
      <c r="J19" s="251"/>
      <c r="K19" s="251"/>
      <c r="L19" s="251"/>
      <c r="M19" s="251"/>
      <c r="N19" s="251"/>
      <c r="P19" s="249"/>
      <c r="Q19" s="249"/>
      <c r="R19" s="249"/>
      <c r="S19" s="249"/>
      <c r="T19" s="249"/>
      <c r="U19" s="232"/>
    </row>
    <row r="20" spans="1:21" ht="26.25" customHeight="1" outlineLevel="1">
      <c r="A20" s="54" t="s">
        <v>366</v>
      </c>
      <c r="B20" s="55">
        <f>Baseline!B20</f>
        <v>0.33700000000000002</v>
      </c>
      <c r="E20" s="154"/>
      <c r="I20" s="459" t="s">
        <v>367</v>
      </c>
      <c r="J20" s="460"/>
      <c r="K20" s="460"/>
      <c r="L20" s="460"/>
      <c r="M20" s="460"/>
      <c r="N20" s="461"/>
      <c r="P20" s="459" t="s">
        <v>368</v>
      </c>
      <c r="Q20" s="460"/>
      <c r="R20" s="460"/>
      <c r="S20" s="460"/>
      <c r="T20" s="460"/>
      <c r="U20" s="461"/>
    </row>
    <row r="21" spans="1:21" ht="12.75" customHeight="1" outlineLevel="1">
      <c r="A21" s="154"/>
      <c r="B21" s="155"/>
      <c r="I21" s="480"/>
      <c r="J21" s="462"/>
      <c r="K21" s="462"/>
      <c r="L21" s="462"/>
      <c r="M21" s="462"/>
      <c r="N21" s="463"/>
      <c r="P21" s="480"/>
      <c r="Q21" s="462"/>
      <c r="R21" s="462"/>
      <c r="S21" s="462"/>
      <c r="T21" s="462"/>
      <c r="U21" s="463"/>
    </row>
    <row r="22" spans="1:21" ht="12.75" customHeight="1" outlineLevel="1">
      <c r="A22" s="154"/>
      <c r="B22" s="155"/>
      <c r="I22" s="464"/>
      <c r="J22" s="465"/>
      <c r="K22" s="465"/>
      <c r="L22" s="465"/>
      <c r="M22" s="465"/>
      <c r="N22" s="466"/>
      <c r="P22" s="464"/>
      <c r="Q22" s="465"/>
      <c r="R22" s="465"/>
      <c r="S22" s="465"/>
      <c r="T22" s="465"/>
      <c r="U22" s="466"/>
    </row>
    <row r="23" spans="1:21" outlineLevel="1">
      <c r="A23" s="154"/>
      <c r="B23" s="407" t="s">
        <v>370</v>
      </c>
      <c r="C23" s="408"/>
      <c r="D23" s="408"/>
      <c r="E23" s="408"/>
      <c r="F23" s="408"/>
      <c r="G23" s="409"/>
      <c r="I23" s="464"/>
      <c r="J23" s="465"/>
      <c r="K23" s="465"/>
      <c r="L23" s="465"/>
      <c r="M23" s="465"/>
      <c r="N23" s="466"/>
      <c r="P23" s="464"/>
      <c r="Q23" s="465"/>
      <c r="R23" s="465"/>
      <c r="S23" s="465"/>
      <c r="T23" s="465"/>
      <c r="U23" s="466"/>
    </row>
    <row r="24" spans="1:21" outlineLevel="1">
      <c r="B24" s="17">
        <v>2027</v>
      </c>
      <c r="C24" s="17">
        <v>2028</v>
      </c>
      <c r="D24" s="17">
        <v>2029</v>
      </c>
      <c r="E24" s="17">
        <v>2030</v>
      </c>
      <c r="F24" s="17">
        <v>2031</v>
      </c>
      <c r="G24" s="17" t="s">
        <v>371</v>
      </c>
      <c r="I24" s="464"/>
      <c r="J24" s="465"/>
      <c r="K24" s="465"/>
      <c r="L24" s="465"/>
      <c r="M24" s="465"/>
      <c r="N24" s="466"/>
      <c r="P24" s="464"/>
      <c r="Q24" s="465"/>
      <c r="R24" s="465"/>
      <c r="S24" s="465"/>
      <c r="T24" s="465"/>
      <c r="U24" s="466"/>
    </row>
    <row r="25" spans="1:21" ht="14" outlineLevel="1" thickBot="1">
      <c r="B25" s="30" t="s">
        <v>372</v>
      </c>
      <c r="C25" s="30" t="s">
        <v>372</v>
      </c>
      <c r="D25" s="30" t="s">
        <v>372</v>
      </c>
      <c r="E25" s="30" t="s">
        <v>372</v>
      </c>
      <c r="F25" s="30" t="s">
        <v>372</v>
      </c>
      <c r="G25" s="30" t="s">
        <v>372</v>
      </c>
      <c r="I25" s="464"/>
      <c r="J25" s="465"/>
      <c r="K25" s="465"/>
      <c r="L25" s="465"/>
      <c r="M25" s="465"/>
      <c r="N25" s="466"/>
      <c r="P25" s="464"/>
      <c r="Q25" s="465"/>
      <c r="R25" s="465"/>
      <c r="S25" s="465"/>
      <c r="T25" s="465"/>
      <c r="U25" s="466"/>
    </row>
    <row r="26" spans="1:21" outlineLevel="1">
      <c r="A26" s="54" t="s">
        <v>373</v>
      </c>
      <c r="B26" s="21">
        <f>E64</f>
        <v>0</v>
      </c>
      <c r="C26" s="21">
        <f>F64</f>
        <v>0</v>
      </c>
      <c r="D26" s="21">
        <f>G64</f>
        <v>0</v>
      </c>
      <c r="E26" s="21">
        <f>H64</f>
        <v>0</v>
      </c>
      <c r="F26" s="21">
        <f>I64</f>
        <v>0</v>
      </c>
      <c r="G26" s="21">
        <f>SUM(J64:BB64)</f>
        <v>0</v>
      </c>
      <c r="I26" s="464"/>
      <c r="J26" s="465"/>
      <c r="K26" s="465"/>
      <c r="L26" s="465"/>
      <c r="M26" s="465"/>
      <c r="N26" s="466"/>
      <c r="P26" s="464"/>
      <c r="Q26" s="465"/>
      <c r="R26" s="465"/>
      <c r="S26" s="465"/>
      <c r="T26" s="465"/>
      <c r="U26" s="466"/>
    </row>
    <row r="27" spans="1:21" outlineLevel="1">
      <c r="A27" s="54" t="s">
        <v>374</v>
      </c>
      <c r="B27" s="21">
        <f>E71+E77</f>
        <v>0</v>
      </c>
      <c r="C27" s="21">
        <f>F71+F77</f>
        <v>0</v>
      </c>
      <c r="D27" s="21">
        <f>G71+G77</f>
        <v>0</v>
      </c>
      <c r="E27" s="21">
        <f>H71+H77</f>
        <v>0</v>
      </c>
      <c r="F27" s="21">
        <f>I71+I77</f>
        <v>0</v>
      </c>
      <c r="G27" s="21">
        <f>SUM(J71:BB71)+SUM(J77:BB77)</f>
        <v>0</v>
      </c>
      <c r="I27" s="464"/>
      <c r="J27" s="465"/>
      <c r="K27" s="465"/>
      <c r="L27" s="465"/>
      <c r="M27" s="465"/>
      <c r="N27" s="466"/>
      <c r="P27" s="464"/>
      <c r="Q27" s="465"/>
      <c r="R27" s="465"/>
      <c r="S27" s="465"/>
      <c r="T27" s="465"/>
      <c r="U27" s="466"/>
    </row>
    <row r="28" spans="1:21" outlineLevel="1">
      <c r="A28" s="154"/>
      <c r="B28" s="248"/>
      <c r="C28" s="248"/>
      <c r="D28" s="248"/>
      <c r="E28" s="248"/>
      <c r="F28" s="248"/>
      <c r="G28" s="248"/>
      <c r="I28" s="464"/>
      <c r="J28" s="465"/>
      <c r="K28" s="465"/>
      <c r="L28" s="465"/>
      <c r="M28" s="465"/>
      <c r="N28" s="466"/>
      <c r="P28" s="464"/>
      <c r="Q28" s="465"/>
      <c r="R28" s="465"/>
      <c r="S28" s="465"/>
      <c r="T28" s="465"/>
      <c r="U28" s="466"/>
    </row>
    <row r="29" spans="1:21" ht="14" outlineLevel="1" thickBot="1">
      <c r="A29" s="154"/>
      <c r="B29" s="248"/>
      <c r="C29" s="248"/>
      <c r="D29" s="248"/>
      <c r="E29" s="248"/>
      <c r="F29" s="248"/>
      <c r="G29" s="248"/>
      <c r="I29" s="464"/>
      <c r="J29" s="465"/>
      <c r="K29" s="465"/>
      <c r="L29" s="465"/>
      <c r="M29" s="465"/>
      <c r="N29" s="466"/>
      <c r="P29" s="464"/>
      <c r="Q29" s="465"/>
      <c r="R29" s="465"/>
      <c r="S29" s="465"/>
      <c r="T29" s="465"/>
      <c r="U29" s="466"/>
    </row>
    <row r="30" spans="1:21" ht="14" outlineLevel="1" thickBot="1">
      <c r="A30" s="308"/>
      <c r="B30" s="309" t="s">
        <v>375</v>
      </c>
      <c r="C30" s="310" t="s">
        <v>376</v>
      </c>
      <c r="D30" s="411" t="s">
        <v>327</v>
      </c>
      <c r="E30" s="412"/>
      <c r="F30" s="412"/>
      <c r="G30" s="413"/>
      <c r="I30" s="464"/>
      <c r="J30" s="465"/>
      <c r="K30" s="465"/>
      <c r="L30" s="465"/>
      <c r="M30" s="465"/>
      <c r="N30" s="466"/>
      <c r="P30" s="464"/>
      <c r="Q30" s="465"/>
      <c r="R30" s="465"/>
      <c r="S30" s="465"/>
      <c r="T30" s="465"/>
      <c r="U30" s="466"/>
    </row>
    <row r="31" spans="1:21" outlineLevel="1">
      <c r="A31" s="431" t="s">
        <v>377</v>
      </c>
      <c r="B31" s="311"/>
      <c r="C31" s="307"/>
      <c r="D31" s="433"/>
      <c r="E31" s="433"/>
      <c r="F31" s="433"/>
      <c r="G31" s="434"/>
      <c r="I31" s="464"/>
      <c r="J31" s="465"/>
      <c r="K31" s="465"/>
      <c r="L31" s="465"/>
      <c r="M31" s="465"/>
      <c r="N31" s="466"/>
      <c r="P31" s="464"/>
      <c r="Q31" s="465"/>
      <c r="R31" s="465"/>
      <c r="S31" s="465"/>
      <c r="T31" s="465"/>
      <c r="U31" s="466"/>
    </row>
    <row r="32" spans="1:21" outlineLevel="1">
      <c r="A32" s="431"/>
      <c r="B32" s="312"/>
      <c r="C32" s="252"/>
      <c r="D32" s="416"/>
      <c r="E32" s="416"/>
      <c r="F32" s="416"/>
      <c r="G32" s="417"/>
      <c r="I32" s="464"/>
      <c r="J32" s="465"/>
      <c r="K32" s="465"/>
      <c r="L32" s="465"/>
      <c r="M32" s="465"/>
      <c r="N32" s="466"/>
      <c r="P32" s="464"/>
      <c r="Q32" s="465"/>
      <c r="R32" s="465"/>
      <c r="S32" s="465"/>
      <c r="T32" s="465"/>
      <c r="U32" s="466"/>
    </row>
    <row r="33" spans="1:21" outlineLevel="1">
      <c r="A33" s="431"/>
      <c r="B33" s="312"/>
      <c r="C33" s="252"/>
      <c r="D33" s="416"/>
      <c r="E33" s="416"/>
      <c r="F33" s="416"/>
      <c r="G33" s="417"/>
      <c r="I33" s="464"/>
      <c r="J33" s="465"/>
      <c r="K33" s="465"/>
      <c r="L33" s="465"/>
      <c r="M33" s="465"/>
      <c r="N33" s="466"/>
      <c r="P33" s="464"/>
      <c r="Q33" s="465"/>
      <c r="R33" s="465"/>
      <c r="S33" s="465"/>
      <c r="T33" s="465"/>
      <c r="U33" s="466"/>
    </row>
    <row r="34" spans="1:21" outlineLevel="1">
      <c r="A34" s="431"/>
      <c r="B34" s="312"/>
      <c r="C34" s="252"/>
      <c r="D34" s="416"/>
      <c r="E34" s="416"/>
      <c r="F34" s="416"/>
      <c r="G34" s="417"/>
      <c r="I34" s="464"/>
      <c r="J34" s="465"/>
      <c r="K34" s="465"/>
      <c r="L34" s="465"/>
      <c r="M34" s="465"/>
      <c r="N34" s="466"/>
      <c r="P34" s="464"/>
      <c r="Q34" s="465"/>
      <c r="R34" s="465"/>
      <c r="S34" s="465"/>
      <c r="T34" s="465"/>
      <c r="U34" s="466"/>
    </row>
    <row r="35" spans="1:21" outlineLevel="1">
      <c r="A35" s="431"/>
      <c r="B35" s="312"/>
      <c r="C35" s="252"/>
      <c r="D35" s="416"/>
      <c r="E35" s="416"/>
      <c r="F35" s="416"/>
      <c r="G35" s="417"/>
      <c r="I35" s="464"/>
      <c r="J35" s="465"/>
      <c r="K35" s="465"/>
      <c r="L35" s="465"/>
      <c r="M35" s="465"/>
      <c r="N35" s="466"/>
      <c r="P35" s="464"/>
      <c r="Q35" s="465"/>
      <c r="R35" s="465"/>
      <c r="S35" s="465"/>
      <c r="T35" s="465"/>
      <c r="U35" s="466"/>
    </row>
    <row r="36" spans="1:21" outlineLevel="1">
      <c r="A36" s="431"/>
      <c r="B36" s="312"/>
      <c r="C36" s="252"/>
      <c r="D36" s="416"/>
      <c r="E36" s="416"/>
      <c r="F36" s="416"/>
      <c r="G36" s="417"/>
      <c r="I36" s="464"/>
      <c r="J36" s="465"/>
      <c r="K36" s="465"/>
      <c r="L36" s="465"/>
      <c r="M36" s="465"/>
      <c r="N36" s="466"/>
      <c r="P36" s="464"/>
      <c r="Q36" s="465"/>
      <c r="R36" s="465"/>
      <c r="S36" s="465"/>
      <c r="T36" s="465"/>
      <c r="U36" s="466"/>
    </row>
    <row r="37" spans="1:21" outlineLevel="1">
      <c r="A37" s="431"/>
      <c r="B37" s="312"/>
      <c r="C37" s="252"/>
      <c r="D37" s="416"/>
      <c r="E37" s="416"/>
      <c r="F37" s="416"/>
      <c r="G37" s="417"/>
      <c r="I37" s="464"/>
      <c r="J37" s="465"/>
      <c r="K37" s="465"/>
      <c r="L37" s="465"/>
      <c r="M37" s="465"/>
      <c r="N37" s="466"/>
      <c r="P37" s="464"/>
      <c r="Q37" s="465"/>
      <c r="R37" s="465"/>
      <c r="S37" s="465"/>
      <c r="T37" s="465"/>
      <c r="U37" s="466"/>
    </row>
    <row r="38" spans="1:21" outlineLevel="1">
      <c r="A38" s="431"/>
      <c r="B38" s="312"/>
      <c r="C38" s="252"/>
      <c r="D38" s="416"/>
      <c r="E38" s="416"/>
      <c r="F38" s="416"/>
      <c r="G38" s="417"/>
      <c r="I38" s="464"/>
      <c r="J38" s="465"/>
      <c r="K38" s="465"/>
      <c r="L38" s="465"/>
      <c r="M38" s="465"/>
      <c r="N38" s="466"/>
      <c r="P38" s="464"/>
      <c r="Q38" s="465"/>
      <c r="R38" s="465"/>
      <c r="S38" s="465"/>
      <c r="T38" s="465"/>
      <c r="U38" s="466"/>
    </row>
    <row r="39" spans="1:21" outlineLevel="1">
      <c r="A39" s="431"/>
      <c r="B39" s="312"/>
      <c r="C39" s="252"/>
      <c r="D39" s="416"/>
      <c r="E39" s="416"/>
      <c r="F39" s="416"/>
      <c r="G39" s="417"/>
      <c r="I39" s="464"/>
      <c r="J39" s="465"/>
      <c r="K39" s="465"/>
      <c r="L39" s="465"/>
      <c r="M39" s="465"/>
      <c r="N39" s="466"/>
      <c r="P39" s="464"/>
      <c r="Q39" s="465"/>
      <c r="R39" s="465"/>
      <c r="S39" s="465"/>
      <c r="T39" s="465"/>
      <c r="U39" s="466"/>
    </row>
    <row r="40" spans="1:21" ht="14" outlineLevel="1" thickBot="1">
      <c r="A40" s="432"/>
      <c r="B40" s="313"/>
      <c r="C40" s="314"/>
      <c r="D40" s="414"/>
      <c r="E40" s="414"/>
      <c r="F40" s="414"/>
      <c r="G40" s="415"/>
      <c r="I40" s="464"/>
      <c r="J40" s="465"/>
      <c r="K40" s="465"/>
      <c r="L40" s="465"/>
      <c r="M40" s="465"/>
      <c r="N40" s="466"/>
      <c r="P40" s="464"/>
      <c r="Q40" s="465"/>
      <c r="R40" s="465"/>
      <c r="S40" s="465"/>
      <c r="T40" s="465"/>
      <c r="U40" s="466"/>
    </row>
    <row r="41" spans="1:21" outlineLevel="1">
      <c r="A41" s="154"/>
      <c r="B41" s="248"/>
      <c r="C41" s="248"/>
      <c r="D41" s="248"/>
      <c r="E41" s="248"/>
      <c r="F41" s="248"/>
      <c r="G41" s="248"/>
      <c r="I41" s="464"/>
      <c r="J41" s="465"/>
      <c r="K41" s="465"/>
      <c r="L41" s="465"/>
      <c r="M41" s="465"/>
      <c r="N41" s="466"/>
      <c r="P41" s="464"/>
      <c r="Q41" s="465"/>
      <c r="R41" s="465"/>
      <c r="S41" s="465"/>
      <c r="T41" s="465"/>
      <c r="U41" s="466"/>
    </row>
    <row r="42" spans="1:21" outlineLevel="1">
      <c r="A42" s="154"/>
      <c r="B42" s="248"/>
      <c r="C42" s="248"/>
      <c r="D42" s="248"/>
      <c r="E42" s="248"/>
      <c r="F42" s="248"/>
      <c r="G42" s="248"/>
      <c r="I42" s="464"/>
      <c r="J42" s="465"/>
      <c r="K42" s="465"/>
      <c r="L42" s="465"/>
      <c r="M42" s="465"/>
      <c r="N42" s="466"/>
      <c r="P42" s="464"/>
      <c r="Q42" s="465"/>
      <c r="R42" s="465"/>
      <c r="S42" s="465"/>
      <c r="T42" s="465"/>
      <c r="U42" s="466"/>
    </row>
    <row r="43" spans="1:21" outlineLevel="1">
      <c r="A43" s="154"/>
      <c r="B43" s="248"/>
      <c r="C43" s="248"/>
      <c r="D43" s="248"/>
      <c r="E43" s="248"/>
      <c r="F43" s="248"/>
      <c r="G43" s="248"/>
      <c r="I43" s="464"/>
      <c r="J43" s="465"/>
      <c r="K43" s="465"/>
      <c r="L43" s="465"/>
      <c r="M43" s="465"/>
      <c r="N43" s="466"/>
      <c r="P43" s="464"/>
      <c r="Q43" s="465"/>
      <c r="R43" s="465"/>
      <c r="S43" s="465"/>
      <c r="T43" s="465"/>
      <c r="U43" s="466"/>
    </row>
    <row r="44" spans="1:21" outlineLevel="1">
      <c r="A44" s="154"/>
      <c r="B44" s="248"/>
      <c r="C44" s="248"/>
      <c r="D44" s="248"/>
      <c r="E44" s="248"/>
      <c r="F44" s="248"/>
      <c r="G44" s="248"/>
      <c r="I44" s="464"/>
      <c r="J44" s="465"/>
      <c r="K44" s="465"/>
      <c r="L44" s="465"/>
      <c r="M44" s="465"/>
      <c r="N44" s="466"/>
      <c r="P44" s="464"/>
      <c r="Q44" s="465"/>
      <c r="R44" s="465"/>
      <c r="S44" s="465"/>
      <c r="T44" s="465"/>
      <c r="U44" s="466"/>
    </row>
    <row r="45" spans="1:21" outlineLevel="1">
      <c r="A45" s="154"/>
      <c r="B45" s="248"/>
      <c r="C45" s="248"/>
      <c r="D45" s="248"/>
      <c r="E45" s="248"/>
      <c r="F45" s="248"/>
      <c r="G45" s="248"/>
      <c r="I45" s="467"/>
      <c r="J45" s="468"/>
      <c r="K45" s="468"/>
      <c r="L45" s="468"/>
      <c r="M45" s="468"/>
      <c r="N45" s="469"/>
      <c r="P45" s="467"/>
      <c r="Q45" s="468"/>
      <c r="R45" s="468"/>
      <c r="S45" s="468"/>
      <c r="T45" s="468"/>
      <c r="U45" s="469"/>
    </row>
    <row r="46" spans="1:21" outlineLevel="1">
      <c r="A46" s="154"/>
      <c r="B46" s="248"/>
      <c r="C46" s="248"/>
      <c r="D46" s="248"/>
      <c r="E46" s="248"/>
      <c r="F46" s="248"/>
      <c r="G46" s="248"/>
    </row>
    <row r="47" spans="1:21">
      <c r="A47" s="154"/>
      <c r="B47" s="155"/>
    </row>
    <row r="48" spans="1:21" ht="15">
      <c r="A48" s="12" t="s">
        <v>380</v>
      </c>
    </row>
    <row r="49" spans="1:54" ht="15" outlineLevel="1">
      <c r="A49" s="12"/>
    </row>
    <row r="50" spans="1:54" ht="14" outlineLevel="1" thickBot="1">
      <c r="A50" s="4" t="s">
        <v>381</v>
      </c>
    </row>
    <row r="51" spans="1:54" outlineLevel="2">
      <c r="B51" s="19"/>
      <c r="C51" s="19"/>
      <c r="D51" s="19"/>
      <c r="E51" s="418" t="s">
        <v>274</v>
      </c>
      <c r="F51" s="406"/>
      <c r="G51" s="406"/>
      <c r="H51" s="406"/>
      <c r="I51" s="406"/>
      <c r="J51" s="406" t="s">
        <v>275</v>
      </c>
      <c r="K51" s="406"/>
      <c r="L51" s="406"/>
      <c r="M51" s="406"/>
      <c r="N51" s="406"/>
      <c r="O51" s="406" t="s">
        <v>276</v>
      </c>
      <c r="P51" s="406"/>
      <c r="Q51" s="406"/>
      <c r="R51" s="406"/>
      <c r="S51" s="406"/>
      <c r="T51" s="406" t="s">
        <v>277</v>
      </c>
      <c r="U51" s="406"/>
      <c r="V51" s="406"/>
      <c r="W51" s="406"/>
      <c r="X51" s="406"/>
      <c r="Y51" s="406" t="s">
        <v>382</v>
      </c>
      <c r="Z51" s="406"/>
      <c r="AA51" s="406"/>
      <c r="AB51" s="406"/>
      <c r="AC51" s="406"/>
      <c r="AD51" s="406" t="s">
        <v>383</v>
      </c>
      <c r="AE51" s="406"/>
      <c r="AF51" s="406"/>
      <c r="AG51" s="406"/>
      <c r="AH51" s="406"/>
      <c r="AI51" s="406" t="s">
        <v>384</v>
      </c>
      <c r="AJ51" s="406"/>
      <c r="AK51" s="406"/>
      <c r="AL51" s="406"/>
      <c r="AM51" s="406"/>
      <c r="AN51" s="406" t="s">
        <v>385</v>
      </c>
      <c r="AO51" s="406"/>
      <c r="AP51" s="406"/>
      <c r="AQ51" s="406"/>
      <c r="AR51" s="406"/>
      <c r="AS51" s="406" t="s">
        <v>386</v>
      </c>
      <c r="AT51" s="406"/>
      <c r="AU51" s="406"/>
      <c r="AV51" s="406"/>
      <c r="AW51" s="406"/>
      <c r="AX51" s="406" t="s">
        <v>387</v>
      </c>
      <c r="AY51" s="406"/>
      <c r="AZ51" s="406"/>
      <c r="BA51" s="406"/>
      <c r="BB51" s="410"/>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375</v>
      </c>
      <c r="C53" s="19" t="s">
        <v>388</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6" t="s">
        <v>389</v>
      </c>
      <c r="B54" s="127"/>
      <c r="C54" s="127"/>
      <c r="D54" s="124" t="s">
        <v>390</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7"/>
      <c r="B55" s="36"/>
      <c r="C55" s="121"/>
      <c r="D55" s="2" t="s">
        <v>390</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7"/>
      <c r="B56" s="36"/>
      <c r="C56" s="121"/>
      <c r="D56" s="2" t="s">
        <v>390</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7"/>
      <c r="B57" s="36"/>
      <c r="C57" s="121"/>
      <c r="D57" s="2" t="s">
        <v>390</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7"/>
      <c r="B58" s="36"/>
      <c r="C58" s="121"/>
      <c r="D58" s="2" t="s">
        <v>390</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7"/>
      <c r="B59" s="36"/>
      <c r="C59" s="121"/>
      <c r="D59" s="2" t="s">
        <v>390</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7"/>
      <c r="B60" s="36"/>
      <c r="C60" s="121"/>
      <c r="D60" s="2" t="s">
        <v>390</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7"/>
      <c r="B61" s="36"/>
      <c r="C61" s="121"/>
      <c r="D61" s="2" t="s">
        <v>390</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7"/>
      <c r="B62" s="36"/>
      <c r="C62" s="121"/>
      <c r="D62" s="2" t="s">
        <v>390</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7"/>
      <c r="B63" s="36"/>
      <c r="C63" s="121"/>
      <c r="D63" s="2" t="s">
        <v>390</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28"/>
      <c r="B64" s="122" t="s">
        <v>391</v>
      </c>
      <c r="C64" s="296" t="s">
        <v>392</v>
      </c>
      <c r="D64" s="123" t="s">
        <v>390</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19" t="s">
        <v>393</v>
      </c>
      <c r="B66" s="266"/>
      <c r="C66" s="267"/>
      <c r="D66" s="268" t="s">
        <v>390</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0"/>
      <c r="B67" s="252"/>
      <c r="C67" s="267"/>
      <c r="D67" s="269" t="s">
        <v>390</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0"/>
      <c r="B68" s="252"/>
      <c r="C68" s="267"/>
      <c r="D68" s="269" t="s">
        <v>390</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0"/>
      <c r="B69" s="252"/>
      <c r="C69" s="267"/>
      <c r="D69" s="269" t="s">
        <v>390</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0"/>
      <c r="B70" s="252"/>
      <c r="C70" s="267"/>
      <c r="D70" s="269" t="s">
        <v>390</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1"/>
      <c r="B71" s="122" t="s">
        <v>394</v>
      </c>
      <c r="C71" s="123"/>
      <c r="D71" s="270" t="s">
        <v>390</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19" t="s">
        <v>395</v>
      </c>
      <c r="B75" s="127" t="s">
        <v>396</v>
      </c>
      <c r="C75" s="274"/>
      <c r="D75" s="124" t="s">
        <v>390</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0"/>
      <c r="B76" s="121"/>
      <c r="C76" s="272"/>
      <c r="D76" s="2" t="s">
        <v>390</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1"/>
      <c r="B77" s="273" t="s">
        <v>397</v>
      </c>
      <c r="C77" s="271"/>
      <c r="D77" s="123" t="s">
        <v>390</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398</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399</v>
      </c>
      <c r="C81" s="6" t="s">
        <v>400</v>
      </c>
      <c r="D81" t="s">
        <v>401</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402</v>
      </c>
      <c r="C82" t="s">
        <v>403</v>
      </c>
      <c r="D82" t="s">
        <v>390</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404</v>
      </c>
      <c r="C83" t="s">
        <v>405</v>
      </c>
      <c r="D83" t="s">
        <v>390</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406</v>
      </c>
      <c r="C84" t="s">
        <v>407</v>
      </c>
      <c r="D84" t="s">
        <v>390</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408</v>
      </c>
      <c r="C85" t="s">
        <v>409</v>
      </c>
      <c r="D85" t="s">
        <v>390</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410</v>
      </c>
      <c r="C86" t="s">
        <v>411</v>
      </c>
      <c r="D86" t="s">
        <v>390</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412</v>
      </c>
      <c r="C87" t="s">
        <v>413</v>
      </c>
      <c r="D87" t="s">
        <v>390</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414</v>
      </c>
      <c r="C88" t="s">
        <v>415</v>
      </c>
      <c r="D88" t="s">
        <v>390</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416</v>
      </c>
      <c r="C89" t="s">
        <v>417</v>
      </c>
      <c r="D89" t="s">
        <v>390</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418</v>
      </c>
      <c r="C90" t="s">
        <v>419</v>
      </c>
      <c r="D90" t="s">
        <v>390</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420</v>
      </c>
      <c r="C91" t="s">
        <v>421</v>
      </c>
      <c r="D91" t="s">
        <v>390</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422</v>
      </c>
      <c r="C92" t="s">
        <v>423</v>
      </c>
      <c r="D92" t="s">
        <v>390</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424</v>
      </c>
      <c r="C93" t="s">
        <v>425</v>
      </c>
      <c r="D93" t="s">
        <v>390</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426</v>
      </c>
      <c r="C94" t="s">
        <v>427</v>
      </c>
      <c r="D94" t="s">
        <v>390</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428</v>
      </c>
      <c r="C95" t="s">
        <v>429</v>
      </c>
      <c r="D95" t="s">
        <v>390</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430</v>
      </c>
      <c r="C96" t="s">
        <v>431</v>
      </c>
      <c r="D96" t="s">
        <v>390</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432</v>
      </c>
      <c r="C97" t="s">
        <v>433</v>
      </c>
      <c r="D97" t="s">
        <v>390</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434</v>
      </c>
      <c r="C98" t="s">
        <v>435</v>
      </c>
      <c r="D98" t="s">
        <v>390</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436</v>
      </c>
      <c r="C99" t="s">
        <v>437</v>
      </c>
      <c r="D99" t="s">
        <v>390</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438</v>
      </c>
      <c r="C100" t="s">
        <v>439</v>
      </c>
      <c r="D100" t="s">
        <v>390</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440</v>
      </c>
      <c r="C101" t="s">
        <v>441</v>
      </c>
      <c r="D101" t="s">
        <v>390</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442</v>
      </c>
      <c r="C102" t="s">
        <v>443</v>
      </c>
      <c r="D102" t="s">
        <v>390</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444</v>
      </c>
      <c r="C103" t="s">
        <v>445</v>
      </c>
      <c r="D103" t="s">
        <v>390</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446</v>
      </c>
      <c r="C104" t="s">
        <v>447</v>
      </c>
      <c r="D104" t="s">
        <v>390</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448</v>
      </c>
      <c r="C105" t="s">
        <v>449</v>
      </c>
      <c r="D105" t="s">
        <v>390</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450</v>
      </c>
      <c r="C106" t="s">
        <v>451</v>
      </c>
      <c r="D106" t="s">
        <v>390</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452</v>
      </c>
      <c r="C107" t="s">
        <v>453</v>
      </c>
      <c r="D107" t="s">
        <v>390</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523</v>
      </c>
      <c r="C108" t="s">
        <v>524</v>
      </c>
      <c r="D108" t="s">
        <v>390</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525</v>
      </c>
      <c r="C109" t="s">
        <v>526</v>
      </c>
      <c r="D109" t="s">
        <v>390</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527</v>
      </c>
      <c r="C110" t="s">
        <v>528</v>
      </c>
      <c r="D110" t="s">
        <v>390</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529</v>
      </c>
      <c r="C111" t="s">
        <v>530</v>
      </c>
      <c r="D111" t="s">
        <v>390</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531</v>
      </c>
      <c r="C112" t="s">
        <v>532</v>
      </c>
      <c r="D112" t="s">
        <v>390</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533</v>
      </c>
      <c r="C113" t="s">
        <v>534</v>
      </c>
      <c r="D113" t="s">
        <v>390</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535</v>
      </c>
      <c r="C114" t="s">
        <v>536</v>
      </c>
      <c r="D114" t="s">
        <v>390</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537</v>
      </c>
      <c r="C115" t="s">
        <v>538</v>
      </c>
      <c r="D115" t="s">
        <v>390</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539</v>
      </c>
      <c r="C116" t="s">
        <v>540</v>
      </c>
      <c r="D116" t="s">
        <v>390</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541</v>
      </c>
      <c r="C117" t="s">
        <v>542</v>
      </c>
      <c r="D117" t="s">
        <v>390</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543</v>
      </c>
      <c r="C118" t="s">
        <v>544</v>
      </c>
      <c r="D118" t="s">
        <v>390</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545</v>
      </c>
      <c r="C119" t="s">
        <v>546</v>
      </c>
      <c r="D119" t="s">
        <v>390</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547</v>
      </c>
      <c r="C120" t="s">
        <v>548</v>
      </c>
      <c r="D120" t="s">
        <v>390</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549</v>
      </c>
      <c r="C121" t="s">
        <v>550</v>
      </c>
      <c r="D121" t="s">
        <v>390</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551</v>
      </c>
      <c r="C122" t="s">
        <v>552</v>
      </c>
      <c r="D122" t="s">
        <v>390</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553</v>
      </c>
      <c r="C123" t="s">
        <v>554</v>
      </c>
      <c r="D123" t="s">
        <v>390</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555</v>
      </c>
      <c r="C124" t="s">
        <v>556</v>
      </c>
      <c r="D124" t="s">
        <v>390</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557</v>
      </c>
      <c r="C125" t="s">
        <v>558</v>
      </c>
      <c r="D125" t="s">
        <v>390</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559</v>
      </c>
      <c r="C126" t="s">
        <v>560</v>
      </c>
      <c r="D126" t="s">
        <v>390</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561</v>
      </c>
      <c r="C127" t="s">
        <v>562</v>
      </c>
      <c r="D127" t="s">
        <v>390</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454</v>
      </c>
      <c r="C128" t="s">
        <v>455</v>
      </c>
      <c r="D128" t="s">
        <v>390</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456</v>
      </c>
      <c r="C129" t="s">
        <v>457</v>
      </c>
      <c r="D129" t="s">
        <v>390</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458</v>
      </c>
      <c r="C130" t="s">
        <v>459</v>
      </c>
      <c r="D130" t="s">
        <v>390</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460</v>
      </c>
      <c r="C131" t="s">
        <v>461</v>
      </c>
      <c r="D131" t="s">
        <v>390</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462</v>
      </c>
      <c r="C132" t="s">
        <v>463</v>
      </c>
      <c r="D132" t="s">
        <v>390</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464</v>
      </c>
      <c r="C133" s="7" t="s">
        <v>465</v>
      </c>
      <c r="D133" s="7" t="s">
        <v>390</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466</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467</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468</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469</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470</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2" t="s">
        <v>471</v>
      </c>
      <c r="B143" s="135" t="s">
        <v>286</v>
      </c>
      <c r="C143" s="135" t="s">
        <v>396</v>
      </c>
      <c r="D143" s="135" t="s">
        <v>390</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3"/>
      <c r="B144" s="135" t="s">
        <v>286</v>
      </c>
      <c r="C144" s="135"/>
      <c r="D144" s="135" t="s">
        <v>390</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3"/>
      <c r="B145" s="135" t="s">
        <v>286</v>
      </c>
      <c r="C145" s="135"/>
      <c r="D145" s="135" t="s">
        <v>390</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3"/>
      <c r="B146" s="135" t="s">
        <v>289</v>
      </c>
      <c r="C146" s="135" t="s">
        <v>472</v>
      </c>
      <c r="D146" s="135" t="s">
        <v>390</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3"/>
      <c r="B147" s="135" t="s">
        <v>289</v>
      </c>
      <c r="C147" s="135" t="s">
        <v>473</v>
      </c>
      <c r="D147" s="135" t="s">
        <v>390</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3"/>
      <c r="B148" s="135" t="s">
        <v>289</v>
      </c>
      <c r="C148" s="135"/>
      <c r="D148" s="135" t="s">
        <v>390</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3"/>
      <c r="B149" s="135" t="s">
        <v>289</v>
      </c>
      <c r="C149" s="135"/>
      <c r="D149" s="135" t="s">
        <v>390</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3"/>
      <c r="B150" s="135" t="s">
        <v>292</v>
      </c>
      <c r="C150" s="315" t="s">
        <v>474</v>
      </c>
      <c r="D150" s="135" t="s">
        <v>390</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3"/>
      <c r="B151" s="135" t="s">
        <v>292</v>
      </c>
      <c r="C151" s="315" t="s">
        <v>475</v>
      </c>
      <c r="D151" s="135" t="s">
        <v>390</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3"/>
      <c r="B152" s="135" t="s">
        <v>292</v>
      </c>
      <c r="C152" s="315" t="s">
        <v>476</v>
      </c>
      <c r="D152" s="135" t="s">
        <v>390</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3"/>
      <c r="B153" s="135" t="s">
        <v>477</v>
      </c>
      <c r="C153" s="135"/>
      <c r="D153" s="135" t="s">
        <v>390</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4"/>
      <c r="B154" s="135" t="s">
        <v>477</v>
      </c>
      <c r="C154" s="135"/>
      <c r="D154" s="135" t="s">
        <v>390</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381</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470</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2" t="s">
        <v>478</v>
      </c>
      <c r="B158" s="135" t="s">
        <v>286</v>
      </c>
      <c r="C158" s="315" t="s">
        <v>396</v>
      </c>
      <c r="D158" s="135" t="s">
        <v>479</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3"/>
      <c r="B159" s="135" t="s">
        <v>286</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3"/>
      <c r="B160" s="135" t="s">
        <v>286</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3"/>
      <c r="B161" s="135" t="s">
        <v>289</v>
      </c>
      <c r="C161" s="315" t="s">
        <v>472</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3"/>
      <c r="B162" s="135" t="s">
        <v>289</v>
      </c>
      <c r="C162" s="315" t="s">
        <v>473</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3"/>
      <c r="B163" s="135" t="s">
        <v>289</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3"/>
      <c r="B164" s="135" t="s">
        <v>289</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3"/>
      <c r="B165" s="135" t="s">
        <v>477</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3"/>
      <c r="B166" s="135" t="s">
        <v>477</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3"/>
      <c r="B167" s="135" t="s">
        <v>477</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3"/>
      <c r="B168" s="135" t="s">
        <v>477</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4"/>
      <c r="B169" s="135" t="s">
        <v>477</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482</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2" t="s">
        <v>483</v>
      </c>
      <c r="B172" s="135" t="s">
        <v>286</v>
      </c>
      <c r="C172" s="135" t="s">
        <v>396</v>
      </c>
      <c r="D172" s="135" t="s">
        <v>390</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3"/>
      <c r="B173" s="135" t="s">
        <v>286</v>
      </c>
      <c r="C173" s="135"/>
      <c r="D173" s="135" t="s">
        <v>390</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4"/>
      <c r="B174" s="135" t="s">
        <v>286</v>
      </c>
      <c r="C174" s="135"/>
      <c r="D174" s="135" t="s">
        <v>390</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2" t="s">
        <v>484</v>
      </c>
      <c r="B176" s="135" t="s">
        <v>286</v>
      </c>
      <c r="C176" s="135" t="s">
        <v>396</v>
      </c>
      <c r="D176" s="135" t="s">
        <v>390</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3"/>
      <c r="B177" s="135" t="s">
        <v>286</v>
      </c>
      <c r="C177" s="135"/>
      <c r="D177" s="135" t="s">
        <v>390</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4"/>
      <c r="B178" s="135" t="s">
        <v>286</v>
      </c>
      <c r="C178" s="135"/>
      <c r="D178" s="135" t="s">
        <v>390</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485</v>
      </c>
      <c r="B182" s="19"/>
      <c r="C182" s="19"/>
      <c r="D182" s="19"/>
      <c r="E182" s="15"/>
    </row>
    <row r="183" spans="1:54" ht="15" outlineLevel="1">
      <c r="A183" s="12"/>
      <c r="B183" s="19"/>
      <c r="C183" s="19"/>
      <c r="D183" s="19"/>
      <c r="E183" s="15"/>
    </row>
    <row r="184" spans="1:54" s="4" customFormat="1" outlineLevel="1">
      <c r="A184" s="4" t="s">
        <v>486</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29" t="s">
        <v>487</v>
      </c>
      <c r="B186" s="150" t="s">
        <v>488</v>
      </c>
      <c r="C186" s="6" t="s">
        <v>489</v>
      </c>
      <c r="D186" s="10" t="s">
        <v>401</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0"/>
      <c r="B187" s="150" t="s">
        <v>490</v>
      </c>
      <c r="C187" s="6" t="s">
        <v>491</v>
      </c>
      <c r="D187" s="10" t="s">
        <v>401</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2" t="s">
        <v>492</v>
      </c>
      <c r="B190" s="150" t="s">
        <v>352</v>
      </c>
      <c r="C190" s="19"/>
      <c r="D190" s="135" t="s">
        <v>390</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3"/>
      <c r="B191" s="150" t="s">
        <v>493</v>
      </c>
      <c r="C191" s="19"/>
      <c r="D191" s="135" t="s">
        <v>390</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3"/>
      <c r="B192" s="150" t="s">
        <v>565</v>
      </c>
      <c r="C192" s="19"/>
      <c r="D192" s="135" t="s">
        <v>390</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3"/>
      <c r="B193" s="150" t="s">
        <v>494</v>
      </c>
      <c r="C193" s="19"/>
      <c r="D193" s="135" t="s">
        <v>390</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3"/>
      <c r="B194" s="150" t="s">
        <v>495</v>
      </c>
      <c r="C194" s="19"/>
      <c r="D194" s="135" t="s">
        <v>390</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3"/>
      <c r="B195" s="150" t="s">
        <v>496</v>
      </c>
      <c r="C195" s="19"/>
      <c r="D195" s="135" t="s">
        <v>390</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3"/>
      <c r="B196" s="150" t="s">
        <v>289</v>
      </c>
      <c r="C196" s="19"/>
      <c r="D196" s="135" t="s">
        <v>390</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3"/>
      <c r="B197" s="150" t="s">
        <v>292</v>
      </c>
      <c r="C197" s="19"/>
      <c r="D197" s="135" t="s">
        <v>390</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4"/>
      <c r="B198" s="150" t="s">
        <v>477</v>
      </c>
      <c r="C198" s="19"/>
      <c r="D198" s="135" t="s">
        <v>390</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2" t="s">
        <v>497</v>
      </c>
      <c r="B200" s="150" t="s">
        <v>498</v>
      </c>
      <c r="C200" s="19"/>
      <c r="D200" s="135" t="s">
        <v>390</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3"/>
      <c r="B201" s="150" t="s">
        <v>499</v>
      </c>
      <c r="C201" s="19"/>
      <c r="D201" s="135" t="s">
        <v>390</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4"/>
      <c r="B202" s="150" t="s">
        <v>500</v>
      </c>
      <c r="C202" s="19"/>
      <c r="D202" s="135" t="s">
        <v>390</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2" t="s">
        <v>501</v>
      </c>
      <c r="B204" s="150" t="s">
        <v>502</v>
      </c>
      <c r="C204" s="19"/>
      <c r="D204" s="135" t="s">
        <v>390</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3"/>
      <c r="B205" s="150" t="s">
        <v>503</v>
      </c>
      <c r="C205" s="19"/>
      <c r="D205" s="135" t="s">
        <v>390</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4"/>
      <c r="B206" s="150" t="s">
        <v>504</v>
      </c>
      <c r="C206" s="19"/>
      <c r="D206" s="135" t="s">
        <v>390</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566</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7" t="s">
        <v>492</v>
      </c>
      <c r="B210" s="150" t="s">
        <v>567</v>
      </c>
      <c r="C210" s="19"/>
      <c r="D210" s="135" t="s">
        <v>390</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8"/>
      <c r="B211" s="150" t="s">
        <v>493</v>
      </c>
      <c r="C211" s="19"/>
      <c r="D211" s="135" t="s">
        <v>390</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8"/>
      <c r="B212" s="150" t="s">
        <v>565</v>
      </c>
      <c r="C212" s="19"/>
      <c r="D212" s="135" t="s">
        <v>390</v>
      </c>
      <c r="E212" s="21">
        <f>E192-Baseline!E192</f>
        <v>1.2881006524165262</v>
      </c>
      <c r="F212" s="21">
        <f>F77*F186-Baseline!F77*Baseline!F186</f>
        <v>1.2650354622643762</v>
      </c>
      <c r="G212" s="21">
        <f>G77*G186-Baseline!G77*Baseline!G186</f>
        <v>1.2424597687106524</v>
      </c>
      <c r="H212" s="21">
        <f>H77*H186-Baseline!H77*Baseline!H186</f>
        <v>1.2203611361734088</v>
      </c>
      <c r="I212" s="21">
        <f>I77*I186-Baseline!I77*Baseline!I186</f>
        <v>1.1987274912355854</v>
      </c>
      <c r="J212" s="21">
        <f>J77*J186-Baseline!J77*Baseline!J186</f>
        <v>1.177547111225121</v>
      </c>
      <c r="K212" s="21">
        <f>K77*K186-Baseline!K77*Baseline!K186</f>
        <v>1.1568086131695376</v>
      </c>
      <c r="L212" s="21">
        <f>L77*L186-Baseline!L77*Baseline!L186</f>
        <v>1.1365009431124671</v>
      </c>
      <c r="M212" s="21">
        <f>M77*M186-Baseline!M77*Baseline!M186</f>
        <v>1.1166133657800712</v>
      </c>
      <c r="N212" s="21">
        <f>N77*N186-Baseline!N77*Baseline!N186</f>
        <v>1.0971354545856584</v>
      </c>
      <c r="O212" s="21">
        <f>O77*O186-Baseline!O77*Baseline!O186</f>
        <v>1.0778408975456264</v>
      </c>
      <c r="P212" s="21">
        <f>P77*P186-Baseline!P77*Baseline!P186</f>
        <v>1.0588367818245372</v>
      </c>
      <c r="Q212" s="21">
        <f>Q77*Q186-Baseline!Q77*Baseline!Q186</f>
        <v>1.0402280515002449</v>
      </c>
      <c r="R212" s="21">
        <f>R77*R186-Baseline!R77*Baseline!R186</f>
        <v>1.0220048408827611</v>
      </c>
      <c r="S212" s="21">
        <f>S77*S186-Baseline!S77*Baseline!S186</f>
        <v>1.0041575682257977</v>
      </c>
      <c r="T212" s="21">
        <f>T77*T186-Baseline!T77*Baseline!T186</f>
        <v>0.98667692682896935</v>
      </c>
      <c r="U212" s="21">
        <f>U77*U186-Baseline!U77*Baseline!U186</f>
        <v>0.96955387643090551</v>
      </c>
      <c r="V212" s="21">
        <f>V77*V186-Baseline!V77*Baseline!V186</f>
        <v>0.95277963488357831</v>
      </c>
      <c r="W212" s="21">
        <f>W77*W186-Baseline!W77*Baseline!W186</f>
        <v>0.93634567009846592</v>
      </c>
      <c r="X212" s="21">
        <f>X77*X186-Baseline!X77*Baseline!X186</f>
        <v>0.92024369225552616</v>
      </c>
      <c r="Y212" s="21">
        <f>Y77*Y186-Baseline!Y77*Baseline!Y186</f>
        <v>0.90446564626618431</v>
      </c>
      <c r="Z212" s="21">
        <f>Z77*Z186-Baseline!Z77*Baseline!Z186</f>
        <v>0.88900370448191701</v>
      </c>
      <c r="AA212" s="21">
        <f>AA77*AA186-Baseline!AA77*Baseline!AA186</f>
        <v>0.87385025964023788</v>
      </c>
      <c r="AB212" s="21">
        <f>AB77*AB186-Baseline!AB77*Baseline!AB186</f>
        <v>0.85899791804019576</v>
      </c>
      <c r="AC212" s="21">
        <f>AC77*AC186-Baseline!AC77*Baseline!AC186</f>
        <v>8.0711790993994903</v>
      </c>
      <c r="AD212" s="21">
        <f>AD77*AD186-Baseline!AD77*Baseline!AD186</f>
        <v>7.9337569475941532</v>
      </c>
      <c r="AE212" s="21">
        <f>AE77*AE186-Baseline!AE77*Baseline!AE186</f>
        <v>7.7990610678104799</v>
      </c>
      <c r="AF212" s="21">
        <f>AF77*AF186-Baseline!AF77*Baseline!AF186</f>
        <v>7.6670264941132906</v>
      </c>
      <c r="AG212" s="21">
        <f>AG77*AG186-Baseline!AG77*Baseline!AG186</f>
        <v>7.537590071560591</v>
      </c>
      <c r="AH212" s="21">
        <f>AH77*AH186-Baseline!AH77*Baseline!AH186</f>
        <v>7.4106904004324239</v>
      </c>
      <c r="AI212" s="21">
        <f>AI77*AI186-Baseline!AI77*Baseline!AI186</f>
        <v>7.2862677822682507</v>
      </c>
      <c r="AJ212" s="21">
        <f>AJ77*AJ186-Baseline!AJ77*Baseline!AJ186</f>
        <v>7.1990421490489824</v>
      </c>
      <c r="AK212" s="21">
        <f>AK77*AK186-Baseline!AK77*Baseline!AK186</f>
        <v>7.1131835105986205</v>
      </c>
      <c r="AL212" s="21">
        <f>AL77*AL186-Baseline!AL77*Baseline!AL186</f>
        <v>7.0286630698099763</v>
      </c>
      <c r="AM212" s="21">
        <f>AM77*AM186-Baseline!AM77*Baseline!AM186</f>
        <v>6.9454527648784037</v>
      </c>
      <c r="AN212" s="21">
        <f>AN77*AN186-Baseline!AN77*Baseline!AN186</f>
        <v>6.8554787389028489</v>
      </c>
      <c r="AO212" s="21">
        <f>AO77*AO186-Baseline!AO77*Baseline!AO186</f>
        <v>6.7658000069578792</v>
      </c>
      <c r="AP212" s="21">
        <f>AP77*AP186-Baseline!AP77*Baseline!AP186</f>
        <v>6.6777005542653107</v>
      </c>
      <c r="AQ212" s="21">
        <f>AQ77*AQ186-Baseline!AQ77*Baseline!AQ186</f>
        <v>6.5911440784058977</v>
      </c>
      <c r="AR212" s="21">
        <f>AR77*AR186-Baseline!AR77*Baseline!AR186</f>
        <v>6.5060952432787271</v>
      </c>
      <c r="AS212" s="21">
        <f>AS77*AS186-Baseline!AS77*Baseline!AS186</f>
        <v>6.4225196518107488</v>
      </c>
      <c r="AT212" s="21">
        <f>AT77*AT186-Baseline!AT77*Baseline!AT186</f>
        <v>6.3403838194531144</v>
      </c>
      <c r="AU212" s="21">
        <f>AU77*AU186-Baseline!AU77*Baseline!AU186</f>
        <v>6.2596551484415217</v>
      </c>
      <c r="AV212" s="21">
        <f>AV77*AV186-Baseline!AV77*Baseline!AV186</f>
        <v>6.1803019027983819</v>
      </c>
      <c r="AW212" s="21">
        <f>AW77*AW186-Baseline!AW77*Baseline!AW186</f>
        <v>6.1022931840552967</v>
      </c>
      <c r="AX212" s="21">
        <f>AX77*AX186-Baseline!AX77*Baseline!AX186</f>
        <v>5.9430882323142509</v>
      </c>
      <c r="AY212" s="21">
        <f>AY77*AY186-Baseline!AY77*Baseline!AY186</f>
        <v>5.7779956149670726</v>
      </c>
      <c r="AZ212" s="21">
        <f>AZ77*AZ186-Baseline!AZ77*Baseline!AZ186</f>
        <v>5.6176363441205686</v>
      </c>
      <c r="BA212" s="21">
        <f>BA77*BA186-Baseline!BA77*Baseline!BA186</f>
        <v>5.4618732611276206</v>
      </c>
      <c r="BB212" s="21">
        <f>BB77*BB186-Baseline!BB77*Baseline!BB186</f>
        <v>5.3104291009942584</v>
      </c>
    </row>
    <row r="213" spans="1:54" outlineLevel="2">
      <c r="A213" s="478"/>
      <c r="B213" s="150" t="s">
        <v>494</v>
      </c>
      <c r="C213" s="19"/>
      <c r="D213" s="135" t="s">
        <v>390</v>
      </c>
      <c r="E213" s="21">
        <f>E193-Baseline!E193</f>
        <v>7.6804252611109192</v>
      </c>
      <c r="F213" s="21">
        <f>F193-Baseline!F193</f>
        <v>7.6771120703512059</v>
      </c>
      <c r="G213" s="21">
        <f>G193-Baseline!G193</f>
        <v>7.6455631566005442</v>
      </c>
      <c r="H213" s="21">
        <f>H193-Baseline!H193</f>
        <v>7.6131580561361671</v>
      </c>
      <c r="I213" s="21">
        <f>I193-Baseline!I193</f>
        <v>7.6053779457526254</v>
      </c>
      <c r="J213" s="21">
        <f>J193-Baseline!J193</f>
        <v>7.5959311958618363</v>
      </c>
      <c r="K213" s="21">
        <f>K193-Baseline!K193</f>
        <v>7.5603408788695692</v>
      </c>
      <c r="L213" s="21">
        <f>L193-Baseline!L193</f>
        <v>7.5481980251448526</v>
      </c>
      <c r="M213" s="21">
        <f>M193-Baseline!M193</f>
        <v>7.534580707847419</v>
      </c>
      <c r="N213" s="21">
        <f>N193-Baseline!N193</f>
        <v>7.4962708315168305</v>
      </c>
      <c r="O213" s="21">
        <f>O193-Baseline!O193</f>
        <v>7.4787937828603752</v>
      </c>
      <c r="P213" s="21">
        <f>P193-Baseline!P193</f>
        <v>7.4592686764598533</v>
      </c>
      <c r="Q213" s="21">
        <f>Q193-Baseline!Q193</f>
        <v>7.4385383980754574</v>
      </c>
      <c r="R213" s="21">
        <f>R193-Baseline!R193</f>
        <v>7.438343331332546</v>
      </c>
      <c r="S213" s="21">
        <f>S193-Baseline!S193</f>
        <v>7.4149846622550992</v>
      </c>
      <c r="T213" s="21">
        <f>T193-Baseline!T193</f>
        <v>7.3905851509384313</v>
      </c>
      <c r="U213" s="21">
        <f>U193-Baseline!U193</f>
        <v>7.3651928176218222</v>
      </c>
      <c r="V213" s="21">
        <f>V193-Baseline!V193</f>
        <v>7.3590710623308757</v>
      </c>
      <c r="W213" s="21">
        <f>W193-Baseline!W193</f>
        <v>7.3314811104401221</v>
      </c>
      <c r="X213" s="21">
        <f>X193-Baseline!X193</f>
        <v>7.3225654857110269</v>
      </c>
      <c r="Y213" s="21">
        <f>Y193-Baseline!Y193</f>
        <v>7.2929765957631432</v>
      </c>
      <c r="Z213" s="21">
        <f>Z193-Baseline!Z193</f>
        <v>7.2814860631276161</v>
      </c>
      <c r="AA213" s="21">
        <f>AA193-Baseline!AA193</f>
        <v>7.268624504488673</v>
      </c>
      <c r="AB213" s="21">
        <f>AB193-Baseline!AB193</f>
        <v>7.2544473073232911</v>
      </c>
      <c r="AC213" s="21">
        <f>AC193-Baseline!AC193</f>
        <v>69.151517677813175</v>
      </c>
      <c r="AD213" s="21">
        <f>AD193-Baseline!AD193</f>
        <v>68.954665988546722</v>
      </c>
      <c r="AE213" s="21">
        <f>AE193-Baseline!AE193</f>
        <v>68.764127647206521</v>
      </c>
      <c r="AF213" s="21">
        <f>AF193-Baseline!AF193</f>
        <v>68.558225879540217</v>
      </c>
      <c r="AG213" s="21">
        <f>AG193-Baseline!AG193</f>
        <v>68.339547946073807</v>
      </c>
      <c r="AH213" s="21">
        <f>AH193-Baseline!AH193</f>
        <v>68.111048066241153</v>
      </c>
      <c r="AI213" s="21">
        <f>AI193-Baseline!AI193</f>
        <v>67.876528640697032</v>
      </c>
      <c r="AJ213" s="21">
        <f>AJ193-Baseline!AJ193</f>
        <v>67.962456531862415</v>
      </c>
      <c r="AK213" s="21">
        <f>AK193-Baseline!AK193</f>
        <v>68.038646184943588</v>
      </c>
      <c r="AL213" s="21">
        <f>AL193-Baseline!AL193</f>
        <v>68.106302648163123</v>
      </c>
      <c r="AM213" s="21">
        <f>AM193-Baseline!AM193</f>
        <v>68.166005949487769</v>
      </c>
      <c r="AN213" s="21">
        <f>AN193-Baseline!AN193</f>
        <v>68.137898276151503</v>
      </c>
      <c r="AO213" s="21">
        <f>AO193-Baseline!AO193</f>
        <v>68.09019799742552</v>
      </c>
      <c r="AP213" s="21">
        <f>AP193-Baseline!AP193</f>
        <v>68.036147530227439</v>
      </c>
      <c r="AQ213" s="21">
        <f>AQ193-Baseline!AQ193</f>
        <v>67.976087980551185</v>
      </c>
      <c r="AR213" s="21">
        <f>AR193-Baseline!AR193</f>
        <v>67.910209693079352</v>
      </c>
      <c r="AS213" s="21">
        <f>AS193-Baseline!AS193</f>
        <v>67.838673930869206</v>
      </c>
      <c r="AT213" s="21">
        <f>AT193-Baseline!AT193</f>
        <v>67.761666910436674</v>
      </c>
      <c r="AU213" s="21">
        <f>AU193-Baseline!AU193</f>
        <v>67.679394296622803</v>
      </c>
      <c r="AV213" s="21">
        <f>AV193-Baseline!AV193</f>
        <v>67.592039630472257</v>
      </c>
      <c r="AW213" s="21">
        <f>AW193-Baseline!AW193</f>
        <v>67.499767898489779</v>
      </c>
      <c r="AX213" s="21">
        <f>AX193-Baseline!AX193</f>
        <v>66.479773600643952</v>
      </c>
      <c r="AY213" s="21">
        <f>AY193-Baseline!AY193</f>
        <v>65.353483134369611</v>
      </c>
      <c r="AZ213" s="21">
        <f>AZ193-Baseline!AZ193</f>
        <v>64.240151541657866</v>
      </c>
      <c r="BA213" s="21">
        <f>BA193-Baseline!BA193</f>
        <v>63.139962930900722</v>
      </c>
      <c r="BB213" s="21">
        <f>BB193-Baseline!BB193</f>
        <v>62.051396113708485</v>
      </c>
    </row>
    <row r="214" spans="1:54" outlineLevel="2">
      <c r="A214" s="478"/>
      <c r="B214" s="150" t="s">
        <v>495</v>
      </c>
      <c r="C214" s="19"/>
      <c r="D214" s="135" t="s">
        <v>390</v>
      </c>
      <c r="E214" s="21">
        <f>E194-Baseline!E194</f>
        <v>3.8462902877269474</v>
      </c>
      <c r="F214" s="21">
        <f>F194-Baseline!F194</f>
        <v>3.8349413609079512</v>
      </c>
      <c r="G214" s="21">
        <f>G194-Baseline!G194</f>
        <v>3.8238613084568565</v>
      </c>
      <c r="H214" s="21">
        <f>H194-Baseline!H194</f>
        <v>3.8130450385757331</v>
      </c>
      <c r="I214" s="21">
        <f>I194-Baseline!I194</f>
        <v>3.8024875549973784</v>
      </c>
      <c r="J214" s="21">
        <f>J194-Baseline!J194</f>
        <v>3.7921839598985105</v>
      </c>
      <c r="K214" s="21">
        <f>K194-Baseline!K194</f>
        <v>3.7821294440346502</v>
      </c>
      <c r="L214" s="21">
        <f>L194-Baseline!L194</f>
        <v>3.7723192945835553</v>
      </c>
      <c r="M214" s="21">
        <f>M194-Baseline!M194</f>
        <v>3.7627488877714197</v>
      </c>
      <c r="N214" s="21">
        <f>N194-Baseline!N194</f>
        <v>3.7534136867170558</v>
      </c>
      <c r="O214" s="21">
        <f>O194-Baseline!O194</f>
        <v>3.7435583896130478</v>
      </c>
      <c r="P214" s="21">
        <f>P194-Baseline!P194</f>
        <v>3.7335566194155643</v>
      </c>
      <c r="Q214" s="21">
        <f>Q194-Baseline!Q194</f>
        <v>3.723797474402359</v>
      </c>
      <c r="R214" s="21">
        <f>R194-Baseline!R194</f>
        <v>3.7142763618031305</v>
      </c>
      <c r="S214" s="21">
        <f>S194-Baseline!S194</f>
        <v>3.7041551554887624</v>
      </c>
      <c r="T214" s="21">
        <f>T194-Baseline!T194</f>
        <v>3.694267323348515</v>
      </c>
      <c r="U214" s="21">
        <f>U194-Baseline!U194</f>
        <v>3.6846083778716756</v>
      </c>
      <c r="V214" s="21">
        <f>V194-Baseline!V194</f>
        <v>3.6751739229632725</v>
      </c>
      <c r="W214" s="21">
        <f>W194-Baseline!W194</f>
        <v>3.6659596393467826</v>
      </c>
      <c r="X214" s="21">
        <f>X194-Baseline!X194</f>
        <v>3.6569612986148332</v>
      </c>
      <c r="Y214" s="21">
        <f>Y194-Baseline!Y194</f>
        <v>3.6481747507392326</v>
      </c>
      <c r="Z214" s="21">
        <f>Z194-Baseline!Z194</f>
        <v>3.6395959258679347</v>
      </c>
      <c r="AA214" s="21">
        <f>AA194-Baseline!AA194</f>
        <v>3.6312208320729407</v>
      </c>
      <c r="AB214" s="21">
        <f>AB194-Baseline!AB194</f>
        <v>3.6230455586303436</v>
      </c>
      <c r="AC214" s="21">
        <f>AC194-Baseline!AC194</f>
        <v>34.530697061267333</v>
      </c>
      <c r="AD214" s="21">
        <f>AD194-Baseline!AD194</f>
        <v>34.42694799429907</v>
      </c>
      <c r="AE214" s="21">
        <f>AE194-Baseline!AE194</f>
        <v>34.32021598697888</v>
      </c>
      <c r="AF214" s="21">
        <f>AF194-Baseline!AF194</f>
        <v>34.209033446974473</v>
      </c>
      <c r="AG214" s="21">
        <f>AG194-Baseline!AG194</f>
        <v>34.092698263868108</v>
      </c>
      <c r="AH214" s="21">
        <f>AH194-Baseline!AH194</f>
        <v>33.971475734464597</v>
      </c>
      <c r="AI214" s="21">
        <f>AI194-Baseline!AI194</f>
        <v>33.846961323024196</v>
      </c>
      <c r="AJ214" s="21">
        <f>AJ194-Baseline!AJ194</f>
        <v>33.88233423267144</v>
      </c>
      <c r="AK214" s="21">
        <f>AK194-Baseline!AK194</f>
        <v>33.913413698027931</v>
      </c>
      <c r="AL214" s="21">
        <f>AL194-Baseline!AL194</f>
        <v>33.940373605558655</v>
      </c>
      <c r="AM214" s="21">
        <f>AM194-Baseline!AM194</f>
        <v>33.963434465973883</v>
      </c>
      <c r="AN214" s="21">
        <f>AN194-Baseline!AN194</f>
        <v>33.942886105004071</v>
      </c>
      <c r="AO214" s="21">
        <f>AO194-Baseline!AO194</f>
        <v>33.912782560503807</v>
      </c>
      <c r="AP214" s="21">
        <f>AP194-Baseline!AP194</f>
        <v>33.879702422759848</v>
      </c>
      <c r="AQ214" s="21">
        <f>AQ194-Baseline!AQ194</f>
        <v>33.843769977762278</v>
      </c>
      <c r="AR214" s="21">
        <f>AR194-Baseline!AR194</f>
        <v>33.805088806625243</v>
      </c>
      <c r="AS214" s="21">
        <f>AS194-Baseline!AS194</f>
        <v>33.763746854802839</v>
      </c>
      <c r="AT214" s="21">
        <f>AT194-Baseline!AT194</f>
        <v>33.719831872177046</v>
      </c>
      <c r="AU214" s="21">
        <f>AU194-Baseline!AU194</f>
        <v>33.673437185394363</v>
      </c>
      <c r="AV214" s="21">
        <f>AV194-Baseline!AV194</f>
        <v>33.624649699756233</v>
      </c>
      <c r="AW214" s="21">
        <f>AW194-Baseline!AW194</f>
        <v>33.573550715350784</v>
      </c>
      <c r="AX214" s="21">
        <f>AX194-Baseline!AX194</f>
        <v>33.061214501726063</v>
      </c>
      <c r="AY214" s="21">
        <f>AY194-Baseline!AY194</f>
        <v>32.496285827284609</v>
      </c>
      <c r="AZ214" s="21">
        <f>AZ194-Baseline!AZ194</f>
        <v>31.938068455799485</v>
      </c>
      <c r="BA214" s="21">
        <f>BA194-Baseline!BA194</f>
        <v>31.386642772095879</v>
      </c>
      <c r="BB214" s="21">
        <f>BB194-Baseline!BB194</f>
        <v>30.841241885093829</v>
      </c>
    </row>
    <row r="215" spans="1:54" outlineLevel="2">
      <c r="A215" s="478"/>
      <c r="B215" s="150" t="s">
        <v>496</v>
      </c>
      <c r="C215" s="19"/>
      <c r="D215" s="135" t="s">
        <v>390</v>
      </c>
      <c r="E215" s="21">
        <f>E195-Baseline!E195</f>
        <v>11.538870860447597</v>
      </c>
      <c r="F215" s="21">
        <f>F195-Baseline!F195</f>
        <v>11.504824080039548</v>
      </c>
      <c r="G215" s="21">
        <f>G195-Baseline!G195</f>
        <v>11.471583925370572</v>
      </c>
      <c r="H215" s="21">
        <f>H195-Baseline!H195</f>
        <v>11.439135115727201</v>
      </c>
      <c r="I215" s="21">
        <f>I195-Baseline!I195</f>
        <v>11.407462664992137</v>
      </c>
      <c r="J215" s="21">
        <f>J195-Baseline!J195</f>
        <v>11.376551877196871</v>
      </c>
      <c r="K215" s="21">
        <f>K195-Baseline!K195</f>
        <v>11.346388332103952</v>
      </c>
      <c r="L215" s="21">
        <f>L195-Baseline!L195</f>
        <v>11.316957883750662</v>
      </c>
      <c r="M215" s="21">
        <f>M195-Baseline!M195</f>
        <v>11.288246660944894</v>
      </c>
      <c r="N215" s="21">
        <f>N195-Baseline!N195</f>
        <v>11.26024105782313</v>
      </c>
      <c r="O215" s="21">
        <f>O195-Baseline!O195</f>
        <v>11.230675168839147</v>
      </c>
      <c r="P215" s="21">
        <f>P195-Baseline!P195</f>
        <v>11.200669860493459</v>
      </c>
      <c r="Q215" s="21">
        <f>Q195-Baseline!Q195</f>
        <v>11.171392423207077</v>
      </c>
      <c r="R215" s="21">
        <f>R195-Baseline!R195</f>
        <v>11.142829085409389</v>
      </c>
      <c r="S215" s="21">
        <f>S195-Baseline!S195</f>
        <v>11.112465464335544</v>
      </c>
      <c r="T215" s="21">
        <f>T195-Baseline!T195</f>
        <v>11.082801967951895</v>
      </c>
      <c r="U215" s="21">
        <f>U195-Baseline!U195</f>
        <v>11.053825135672342</v>
      </c>
      <c r="V215" s="21">
        <f>V195-Baseline!V195</f>
        <v>11.025521766868094</v>
      </c>
      <c r="W215" s="21">
        <f>W195-Baseline!W195</f>
        <v>10.99787891804035</v>
      </c>
      <c r="X215" s="21">
        <f>X195-Baseline!X195</f>
        <v>10.970883895844498</v>
      </c>
      <c r="Y215" s="21">
        <f>Y195-Baseline!Y195</f>
        <v>10.944524252217697</v>
      </c>
      <c r="Z215" s="21">
        <f>Z195-Baseline!Z195</f>
        <v>10.91878777571741</v>
      </c>
      <c r="AA215" s="21">
        <f>AA195-Baseline!AA195</f>
        <v>10.893662498073061</v>
      </c>
      <c r="AB215" s="21">
        <f>AB195-Baseline!AB195</f>
        <v>10.869136675891031</v>
      </c>
      <c r="AC215" s="21">
        <f>AC195-Baseline!AC195</f>
        <v>103.59209118478068</v>
      </c>
      <c r="AD215" s="21">
        <f>AD195-Baseline!AD195</f>
        <v>103.28084398495861</v>
      </c>
      <c r="AE215" s="21">
        <f>AE195-Baseline!AE195</f>
        <v>102.96064796427923</v>
      </c>
      <c r="AF215" s="21">
        <f>AF195-Baseline!AF195</f>
        <v>102.62710034580581</v>
      </c>
      <c r="AG215" s="21">
        <f>AG195-Baseline!AG195</f>
        <v>102.27809479511185</v>
      </c>
      <c r="AH215" s="21">
        <f>AH195-Baseline!AH195</f>
        <v>101.91442720769814</v>
      </c>
      <c r="AI215" s="21">
        <f>AI195-Baseline!AI195</f>
        <v>101.54088397395473</v>
      </c>
      <c r="AJ215" s="21">
        <f>AJ195-Baseline!AJ195</f>
        <v>101.64700270331856</v>
      </c>
      <c r="AK215" s="21">
        <f>AK195-Baseline!AK195</f>
        <v>101.74024109968168</v>
      </c>
      <c r="AL215" s="21">
        <f>AL195-Baseline!AL195</f>
        <v>101.8211208225396</v>
      </c>
      <c r="AM215" s="21">
        <f>AM195-Baseline!AM195</f>
        <v>101.89030340421783</v>
      </c>
      <c r="AN215" s="21">
        <f>AN195-Baseline!AN195</f>
        <v>101.82865832165213</v>
      </c>
      <c r="AO215" s="21">
        <f>AO195-Baseline!AO195</f>
        <v>101.73834768846055</v>
      </c>
      <c r="AP215" s="21">
        <f>AP195-Baseline!AP195</f>
        <v>101.63910727553285</v>
      </c>
      <c r="AQ215" s="21">
        <f>AQ195-Baseline!AQ195</f>
        <v>101.5313099408485</v>
      </c>
      <c r="AR215" s="21">
        <f>AR195-Baseline!AR195</f>
        <v>101.41526642774183</v>
      </c>
      <c r="AS215" s="21">
        <f>AS195-Baseline!AS195</f>
        <v>101.29124057256034</v>
      </c>
      <c r="AT215" s="21">
        <f>AT195-Baseline!AT195</f>
        <v>101.159495624961</v>
      </c>
      <c r="AU215" s="21">
        <f>AU195-Baseline!AU195</f>
        <v>101.02031156488535</v>
      </c>
      <c r="AV215" s="21">
        <f>AV195-Baseline!AV195</f>
        <v>100.87394910823625</v>
      </c>
      <c r="AW215" s="21">
        <f>AW195-Baseline!AW195</f>
        <v>100.72065215527681</v>
      </c>
      <c r="AX215" s="21">
        <f>AX195-Baseline!AX195</f>
        <v>99.183643514521762</v>
      </c>
      <c r="AY215" s="21">
        <f>AY195-Baseline!AY195</f>
        <v>97.488857491288087</v>
      </c>
      <c r="AZ215" s="21">
        <f>AZ195-Baseline!AZ195</f>
        <v>95.814205376911559</v>
      </c>
      <c r="BA215" s="21">
        <f>BA195-Baseline!BA195</f>
        <v>94.159928325868123</v>
      </c>
      <c r="BB215" s="21">
        <f>BB195-Baseline!BB195</f>
        <v>92.523725664918231</v>
      </c>
    </row>
    <row r="216" spans="1:54" outlineLevel="2">
      <c r="A216" s="478"/>
      <c r="B216" s="150" t="s">
        <v>289</v>
      </c>
      <c r="C216" s="19"/>
      <c r="D216" s="135" t="s">
        <v>390</v>
      </c>
      <c r="E216" s="21">
        <f>E196-Baseline!E196</f>
        <v>1.2203237481887774</v>
      </c>
      <c r="F216" s="21">
        <f>F196-Baseline!F196</f>
        <v>1.2169846982031263</v>
      </c>
      <c r="G216" s="21">
        <f>G196-Baseline!G196</f>
        <v>1.2137721557428849</v>
      </c>
      <c r="H216" s="21">
        <f>H196-Baseline!H196</f>
        <v>1.2106846564003322</v>
      </c>
      <c r="I216" s="21">
        <f>I196-Baseline!I196</f>
        <v>1.2077207595366573</v>
      </c>
      <c r="J216" s="21">
        <f>J196-Baseline!J196</f>
        <v>1.2048790479418729</v>
      </c>
      <c r="K216" s="21">
        <f>K196-Baseline!K196</f>
        <v>1.202158127499801</v>
      </c>
      <c r="L216" s="21">
        <f>L196-Baseline!L196</f>
        <v>1.1995566268580748</v>
      </c>
      <c r="M216" s="21">
        <f>M196-Baseline!M196</f>
        <v>1.197073197103073</v>
      </c>
      <c r="N216" s="21">
        <f>N196-Baseline!N196</f>
        <v>1.1947065114397244</v>
      </c>
      <c r="O216" s="21">
        <f>O196-Baseline!O196</f>
        <v>1.1923137430051649</v>
      </c>
      <c r="P216" s="21">
        <f>P196-Baseline!P196</f>
        <v>1.1899635212886661</v>
      </c>
      <c r="Q216" s="21">
        <f>Q196-Baseline!Q196</f>
        <v>1.1877282124872375</v>
      </c>
      <c r="R216" s="21">
        <f>R196-Baseline!R196</f>
        <v>1.1856065393922071</v>
      </c>
      <c r="S216" s="21">
        <f>S196-Baseline!S196</f>
        <v>1.1835972458805544</v>
      </c>
      <c r="T216" s="21">
        <f>T196-Baseline!T196</f>
        <v>1.1816990966149084</v>
      </c>
      <c r="U216" s="21">
        <f>U196-Baseline!U196</f>
        <v>1.1799108767480369</v>
      </c>
      <c r="V216" s="21">
        <f>V196-Baseline!V196</f>
        <v>1.1782313916317668</v>
      </c>
      <c r="W216" s="21">
        <f>W196-Baseline!W196</f>
        <v>1.1766594665302712</v>
      </c>
      <c r="X216" s="21">
        <f>X196-Baseline!X196</f>
        <v>1.175193946337644</v>
      </c>
      <c r="Y216" s="21">
        <f>Y196-Baseline!Y196</f>
        <v>1.1738336952997279</v>
      </c>
      <c r="Z216" s="21">
        <f>Z196-Baseline!Z196</f>
        <v>1.1725775967400958</v>
      </c>
      <c r="AA216" s="21">
        <f>AA196-Baseline!AA196</f>
        <v>1.1714245527901601</v>
      </c>
      <c r="AB216" s="21">
        <f>AB196-Baseline!AB196</f>
        <v>1.170373484123336</v>
      </c>
      <c r="AC216" s="21">
        <f>AC196-Baseline!AC196</f>
        <v>1.4700788196123755</v>
      </c>
      <c r="AD216" s="21">
        <f>AD196-Baseline!AD196</f>
        <v>1.4682151615788115</v>
      </c>
      <c r="AE216" s="21">
        <f>AE196-Baseline!AE196</f>
        <v>1.4664833347116395</v>
      </c>
      <c r="AF216" s="21">
        <f>AF196-Baseline!AF196</f>
        <v>1.4648819383693854</v>
      </c>
      <c r="AG216" s="21">
        <f>AG196-Baseline!AG196</f>
        <v>1.4634095954850508</v>
      </c>
      <c r="AH216" s="21">
        <f>AH196-Baseline!AH196</f>
        <v>1.4620649522328333</v>
      </c>
      <c r="AI216" s="21">
        <f>AI196-Baseline!AI196</f>
        <v>1.4608466776998301</v>
      </c>
      <c r="AJ216" s="21">
        <f>AJ196-Baseline!AJ196</f>
        <v>1.4628376730408135</v>
      </c>
      <c r="AK216" s="21">
        <f>AK196-Baseline!AK196</f>
        <v>1.4649548582839362</v>
      </c>
      <c r="AL216" s="21">
        <f>AL196-Baseline!AL196</f>
        <v>1.4671977482725662</v>
      </c>
      <c r="AM216" s="21">
        <f>AM196-Baseline!AM196</f>
        <v>1.4695658722478291</v>
      </c>
      <c r="AN216" s="21">
        <f>AN196-Baseline!AN196</f>
        <v>1.4712106241318363</v>
      </c>
      <c r="AO216" s="21">
        <f>AO196-Baseline!AO196</f>
        <v>1.4728480133917508</v>
      </c>
      <c r="AP216" s="21">
        <f>AP196-Baseline!AP196</f>
        <v>1.474614444871494</v>
      </c>
      <c r="AQ216" s="21">
        <f>AQ196-Baseline!AQ196</f>
        <v>1.476509385124581</v>
      </c>
      <c r="AR216" s="21">
        <f>AR196-Baseline!AR196</f>
        <v>1.478532315626361</v>
      </c>
      <c r="AS216" s="21">
        <f>AS196-Baseline!AS196</f>
        <v>1.4806827326446605</v>
      </c>
      <c r="AT216" s="21">
        <f>AT196-Baseline!AT196</f>
        <v>1.4829601471125027</v>
      </c>
      <c r="AU216" s="21">
        <f>AU196-Baseline!AU196</f>
        <v>1.485364084502885</v>
      </c>
      <c r="AV216" s="21">
        <f>AV196-Baseline!AV196</f>
        <v>1.4878940847056166</v>
      </c>
      <c r="AW216" s="21">
        <f>AW196-Baseline!AW196</f>
        <v>1.490549701906154</v>
      </c>
      <c r="AX216" s="21">
        <f>AX196-Baseline!AX196</f>
        <v>1.4790303199611388</v>
      </c>
      <c r="AY216" s="21">
        <f>AY196-Baseline!AY196</f>
        <v>1.4658875395780009</v>
      </c>
      <c r="AZ216" s="21">
        <f>AZ196-Baseline!AZ196</f>
        <v>1.4529531937061189</v>
      </c>
      <c r="BA216" s="21">
        <f>BA196-Baseline!BA196</f>
        <v>1.4402249424358649</v>
      </c>
      <c r="BB216" s="21">
        <f>BB196-Baseline!BB196</f>
        <v>1.4276081939869678</v>
      </c>
    </row>
    <row r="217" spans="1:54" outlineLevel="2">
      <c r="A217" s="478"/>
      <c r="B217" s="150" t="s">
        <v>292</v>
      </c>
      <c r="C217" s="19"/>
      <c r="D217" s="135"/>
      <c r="E217" s="21">
        <f>E197-Baseline!E197</f>
        <v>4.6104319681938071</v>
      </c>
      <c r="F217" s="21">
        <f>F197-Baseline!F197</f>
        <v>4.5139919784124096</v>
      </c>
      <c r="G217" s="21">
        <f>G197-Baseline!G197</f>
        <v>4.4199696211600203</v>
      </c>
      <c r="H217" s="21">
        <f>H197-Baseline!H197</f>
        <v>4.3282957972014113</v>
      </c>
      <c r="I217" s="21">
        <f>I197-Baseline!I197</f>
        <v>4.23890286594205</v>
      </c>
      <c r="J217" s="21">
        <f>J197-Baseline!J197</f>
        <v>4.1517253071993467</v>
      </c>
      <c r="K217" s="21">
        <f>K197-Baseline!K197</f>
        <v>4.0666996518643437</v>
      </c>
      <c r="L217" s="21">
        <f>L197-Baseline!L197</f>
        <v>3.9837644148746181</v>
      </c>
      <c r="M217" s="21">
        <f>M197-Baseline!M197</f>
        <v>3.9028600304207264</v>
      </c>
      <c r="N217" s="21">
        <f>N197-Baseline!N197</f>
        <v>3.8239275561647141</v>
      </c>
      <c r="O217" s="21">
        <f>O197-Baseline!O197</f>
        <v>3.7463522276731278</v>
      </c>
      <c r="P217" s="21">
        <f>P197-Baseline!P197</f>
        <v>3.6703802230460782</v>
      </c>
      <c r="Q217" s="21">
        <f>Q197-Baseline!Q197</f>
        <v>3.5962584508025741</v>
      </c>
      <c r="R217" s="21">
        <f>R197-Baseline!R197</f>
        <v>3.5239345321954483</v>
      </c>
      <c r="S217" s="21">
        <f>S197-Baseline!S197</f>
        <v>3.4533577153100863</v>
      </c>
      <c r="T217" s="21">
        <f>T197-Baseline!T197</f>
        <v>3.384478822097984</v>
      </c>
      <c r="U217" s="21">
        <f>U197-Baseline!U197</f>
        <v>3.3172501971723727</v>
      </c>
      <c r="V217" s="21">
        <f>V197-Baseline!V197</f>
        <v>3.2516256583068142</v>
      </c>
      <c r="W217" s="21">
        <f>W197-Baseline!W197</f>
        <v>3.1875604485795663</v>
      </c>
      <c r="X217" s="21">
        <f>X197-Baseline!X197</f>
        <v>3.125011190108419</v>
      </c>
      <c r="Y217" s="21">
        <f>Y197-Baseline!Y197</f>
        <v>3.063935021701591</v>
      </c>
      <c r="Z217" s="21">
        <f>Z197-Baseline!Z197</f>
        <v>3.0042916115178673</v>
      </c>
      <c r="AA217" s="21">
        <f>AA197-Baseline!AA197</f>
        <v>2.9460419119589818</v>
      </c>
      <c r="AB217" s="21">
        <f>AB197-Baseline!AB197</f>
        <v>2.8891476263943252</v>
      </c>
      <c r="AC217" s="21">
        <f>AC197-Baseline!AC197</f>
        <v>10.401696456001172</v>
      </c>
      <c r="AD217" s="21">
        <f>AD197-Baseline!AD197</f>
        <v>10.215548096290497</v>
      </c>
      <c r="AE217" s="21">
        <f>AE197-Baseline!AE197</f>
        <v>10.033347340147991</v>
      </c>
      <c r="AF217" s="21">
        <f>AF197-Baseline!AF197</f>
        <v>9.8549939647179556</v>
      </c>
      <c r="AG217" s="21">
        <f>AG197-Baseline!AG197</f>
        <v>9.6803906647290798</v>
      </c>
      <c r="AH217" s="21">
        <f>AH197-Baseline!AH197</f>
        <v>9.5094429605167257</v>
      </c>
      <c r="AI217" s="21">
        <f>AI197-Baseline!AI197</f>
        <v>9.3420554970994356</v>
      </c>
      <c r="AJ217" s="21">
        <f>AJ197-Baseline!AJ197</f>
        <v>9.2226935157652363</v>
      </c>
      <c r="AK217" s="21">
        <f>AK197-Baseline!AK197</f>
        <v>9.1053740855365302</v>
      </c>
      <c r="AL217" s="21">
        <f>AL197-Baseline!AL197</f>
        <v>8.9900511782513899</v>
      </c>
      <c r="AM217" s="21">
        <f>AM197-Baseline!AM197</f>
        <v>8.876679979966994</v>
      </c>
      <c r="AN217" s="21">
        <f>AN197-Baseline!AN197</f>
        <v>8.7566920653642732</v>
      </c>
      <c r="AO217" s="21">
        <f>AO197-Baseline!AO197</f>
        <v>8.6375517837384397</v>
      </c>
      <c r="AP217" s="21">
        <f>AP197-Baseline!AP197</f>
        <v>8.5206055877089426</v>
      </c>
      <c r="AQ217" s="21">
        <f>AQ197-Baseline!AQ197</f>
        <v>8.4058015521380156</v>
      </c>
      <c r="AR217" s="21">
        <f>AR197-Baseline!AR197</f>
        <v>8.2930891517904382</v>
      </c>
      <c r="AS217" s="21">
        <f>AS197-Baseline!AS197</f>
        <v>8.1824192216157385</v>
      </c>
      <c r="AT217" s="21">
        <f>AT197-Baseline!AT197</f>
        <v>8.0737439181773194</v>
      </c>
      <c r="AU217" s="21">
        <f>AU197-Baseline!AU197</f>
        <v>7.9670166821951032</v>
      </c>
      <c r="AV217" s="21">
        <f>AV197-Baseline!AV197</f>
        <v>7.862192202169564</v>
      </c>
      <c r="AW217" s="21">
        <f>AW197-Baseline!AW197</f>
        <v>7.7592263790554954</v>
      </c>
      <c r="AX217" s="21">
        <f>AX197-Baseline!AX197</f>
        <v>7.5606219563544252</v>
      </c>
      <c r="AY217" s="21">
        <f>AY197-Baseline!AY197</f>
        <v>7.3553195975106886</v>
      </c>
      <c r="AZ217" s="21">
        <f>AZ197-Baseline!AZ197</f>
        <v>7.1558569329609485</v>
      </c>
      <c r="BA217" s="21">
        <f>BA197-Baseline!BA197</f>
        <v>6.9620651888201932</v>
      </c>
      <c r="BB217" s="21">
        <f>BB197-Baseline!BB197</f>
        <v>6.7735365360738626</v>
      </c>
    </row>
    <row r="218" spans="1:54" outlineLevel="2">
      <c r="A218" s="479"/>
      <c r="B218" s="150" t="s">
        <v>477</v>
      </c>
      <c r="C218" s="19"/>
      <c r="D218" s="135" t="s">
        <v>390</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7" t="s">
        <v>497</v>
      </c>
      <c r="B220" s="150" t="s">
        <v>498</v>
      </c>
      <c r="C220" s="19"/>
      <c r="D220" s="135" t="s">
        <v>390</v>
      </c>
      <c r="E220" s="21">
        <f>E200-Baseline!E200</f>
        <v>14.79928162991003</v>
      </c>
      <c r="F220" s="21">
        <f>F200-Baseline!F200</f>
        <v>14.673124209231117</v>
      </c>
      <c r="G220" s="21">
        <f>G200-Baseline!G200</f>
        <v>14.521764702214103</v>
      </c>
      <c r="H220" s="21">
        <f>H200-Baseline!H200</f>
        <v>14.372499645911319</v>
      </c>
      <c r="I220" s="21">
        <f>I200-Baseline!I200</f>
        <v>14.250729062466919</v>
      </c>
      <c r="J220" s="21">
        <f>J200-Baseline!J200</f>
        <v>14.130082662228176</v>
      </c>
      <c r="K220" s="21">
        <f>K200-Baseline!K200</f>
        <v>13.986007271403253</v>
      </c>
      <c r="L220" s="21">
        <f>L200-Baseline!L200</f>
        <v>13.868020009990012</v>
      </c>
      <c r="M220" s="21">
        <f>M200-Baseline!M200</f>
        <v>13.751127301151289</v>
      </c>
      <c r="N220" s="21">
        <f>N200-Baseline!N200</f>
        <v>13.612040353706927</v>
      </c>
      <c r="O220" s="21">
        <f>O200-Baseline!O200</f>
        <v>13.495300651084296</v>
      </c>
      <c r="P220" s="21">
        <f>P200-Baseline!P200</f>
        <v>13.378449202619134</v>
      </c>
      <c r="Q220" s="21">
        <f>Q200-Baseline!Q200</f>
        <v>13.262753112865513</v>
      </c>
      <c r="R220" s="21">
        <f>R200-Baseline!R200</f>
        <v>13.169889243802963</v>
      </c>
      <c r="S220" s="21">
        <f>S200-Baseline!S200</f>
        <v>13.056097191671537</v>
      </c>
      <c r="T220" s="21">
        <f>T200-Baseline!T200</f>
        <v>12.943439996480294</v>
      </c>
      <c r="U220" s="21">
        <f>U200-Baseline!U200</f>
        <v>12.831907767973137</v>
      </c>
      <c r="V220" s="21">
        <f>V200-Baseline!V200</f>
        <v>12.741707747153036</v>
      </c>
      <c r="W220" s="21">
        <f>W200-Baseline!W200</f>
        <v>12.632046695648425</v>
      </c>
      <c r="X220" s="21">
        <f>X200-Baseline!X200</f>
        <v>12.543014314412614</v>
      </c>
      <c r="Y220" s="21">
        <f>Y200-Baseline!Y200</f>
        <v>12.435210959030645</v>
      </c>
      <c r="Z220" s="21">
        <f>Z200-Baseline!Z200</f>
        <v>12.347358975867497</v>
      </c>
      <c r="AA220" s="21">
        <f>AA200-Baseline!AA200</f>
        <v>12.259941228878054</v>
      </c>
      <c r="AB220" s="21">
        <f>AB200-Baseline!AB200</f>
        <v>12.172966335881149</v>
      </c>
      <c r="AC220" s="21">
        <f>AC200-Baseline!AC200</f>
        <v>89.09447205282622</v>
      </c>
      <c r="AD220" s="21">
        <f>AD200-Baseline!AD200</f>
        <v>88.572186194010186</v>
      </c>
      <c r="AE220" s="21">
        <f>AE200-Baseline!AE200</f>
        <v>88.063019389876644</v>
      </c>
      <c r="AF220" s="21">
        <f>AF200-Baseline!AF200</f>
        <v>87.545128276740854</v>
      </c>
      <c r="AG220" s="21">
        <f>AG200-Baseline!AG200</f>
        <v>87.020938277848515</v>
      </c>
      <c r="AH220" s="21">
        <f>AH200-Baseline!AH200</f>
        <v>86.493246379423141</v>
      </c>
      <c r="AI220" s="21">
        <f>AI200-Baseline!AI200</f>
        <v>85.965698597764558</v>
      </c>
      <c r="AJ220" s="21">
        <f>AJ200-Baseline!AJ200</f>
        <v>85.847029869717431</v>
      </c>
      <c r="AK220" s="21">
        <f>AK200-Baseline!AK200</f>
        <v>85.722158639362661</v>
      </c>
      <c r="AL220" s="21">
        <f>AL200-Baseline!AL200</f>
        <v>85.592214644497062</v>
      </c>
      <c r="AM220" s="21">
        <f>AM200-Baseline!AM200</f>
        <v>85.457704566580986</v>
      </c>
      <c r="AN220" s="21">
        <f>AN200-Baseline!AN200</f>
        <v>85.221279704550469</v>
      </c>
      <c r="AO220" s="21">
        <f>AO200-Baseline!AO200</f>
        <v>84.966397801513594</v>
      </c>
      <c r="AP220" s="21">
        <f>AP200-Baseline!AP200</f>
        <v>84.709068117073187</v>
      </c>
      <c r="AQ220" s="21">
        <f>AQ200-Baseline!AQ200</f>
        <v>84.449542996219691</v>
      </c>
      <c r="AR220" s="21">
        <f>AR200-Baseline!AR200</f>
        <v>84.187926403774881</v>
      </c>
      <c r="AS220" s="21">
        <f>AS200-Baseline!AS200</f>
        <v>83.924295536940349</v>
      </c>
      <c r="AT220" s="21">
        <f>AT200-Baseline!AT200</f>
        <v>83.658754795179604</v>
      </c>
      <c r="AU220" s="21">
        <f>AU200-Baseline!AU200</f>
        <v>83.391430211762327</v>
      </c>
      <c r="AV220" s="21">
        <f>AV200-Baseline!AV200</f>
        <v>83.122427820145816</v>
      </c>
      <c r="AW220" s="21">
        <f>AW200-Baseline!AW200</f>
        <v>82.851837163506715</v>
      </c>
      <c r="AX220" s="21">
        <f>AX200-Baseline!AX200</f>
        <v>81.462514109273769</v>
      </c>
      <c r="AY220" s="21">
        <f>AY200-Baseline!AY200</f>
        <v>79.952685886425371</v>
      </c>
      <c r="AZ220" s="21">
        <f>AZ200-Baseline!AZ200</f>
        <v>78.466598012445502</v>
      </c>
      <c r="BA220" s="21">
        <f>BA200-Baseline!BA200</f>
        <v>77.004126323284396</v>
      </c>
      <c r="BB220" s="21">
        <f>BB200-Baseline!BB200</f>
        <v>75.56296994476358</v>
      </c>
    </row>
    <row r="221" spans="1:54" outlineLevel="2">
      <c r="A221" s="478"/>
      <c r="B221" s="150" t="s">
        <v>499</v>
      </c>
      <c r="C221" s="19"/>
      <c r="D221" s="135" t="s">
        <v>390</v>
      </c>
      <c r="E221" s="21">
        <f>E201-Baseline!E201</f>
        <v>10.965146656526059</v>
      </c>
      <c r="F221" s="21">
        <f>F201-Baseline!F201</f>
        <v>10.830953499787864</v>
      </c>
      <c r="G221" s="21">
        <f>G201-Baseline!G201</f>
        <v>10.700062854070413</v>
      </c>
      <c r="H221" s="21">
        <f>H201-Baseline!H201</f>
        <v>10.572386628350884</v>
      </c>
      <c r="I221" s="21">
        <f>I201-Baseline!I201</f>
        <v>10.447838671711672</v>
      </c>
      <c r="J221" s="21">
        <f>J201-Baseline!J201</f>
        <v>10.326335426264851</v>
      </c>
      <c r="K221" s="21">
        <f>K201-Baseline!K201</f>
        <v>10.207795836568334</v>
      </c>
      <c r="L221" s="21">
        <f>L201-Baseline!L201</f>
        <v>10.092141279428716</v>
      </c>
      <c r="M221" s="21">
        <f>M201-Baseline!M201</f>
        <v>9.9792954810752903</v>
      </c>
      <c r="N221" s="21">
        <f>N201-Baseline!N201</f>
        <v>9.8691832089071525</v>
      </c>
      <c r="O221" s="21">
        <f>O201-Baseline!O201</f>
        <v>9.7600652578369669</v>
      </c>
      <c r="P221" s="21">
        <f>P201-Baseline!P201</f>
        <v>9.6527371455748465</v>
      </c>
      <c r="Q221" s="21">
        <f>Q201-Baseline!Q201</f>
        <v>9.5480121891924146</v>
      </c>
      <c r="R221" s="21">
        <f>R201-Baseline!R201</f>
        <v>9.4458222742735458</v>
      </c>
      <c r="S221" s="21">
        <f>S201-Baseline!S201</f>
        <v>9.345267684905199</v>
      </c>
      <c r="T221" s="21">
        <f>T201-Baseline!T201</f>
        <v>9.2471221688903764</v>
      </c>
      <c r="U221" s="21">
        <f>U201-Baseline!U201</f>
        <v>9.1513233282229898</v>
      </c>
      <c r="V221" s="21">
        <f>V201-Baseline!V201</f>
        <v>9.0578106077854326</v>
      </c>
      <c r="W221" s="21">
        <f>W201-Baseline!W201</f>
        <v>8.9665252245550864</v>
      </c>
      <c r="X221" s="21">
        <f>X201-Baseline!X201</f>
        <v>8.8774101273164217</v>
      </c>
      <c r="Y221" s="21">
        <f>Y201-Baseline!Y201</f>
        <v>8.7904091140067369</v>
      </c>
      <c r="Z221" s="21">
        <f>Z201-Baseline!Z201</f>
        <v>8.7054688386078158</v>
      </c>
      <c r="AA221" s="21">
        <f>AA201-Baseline!AA201</f>
        <v>8.622537556462321</v>
      </c>
      <c r="AB221" s="21">
        <f>AB201-Baseline!AB201</f>
        <v>8.5415645871882013</v>
      </c>
      <c r="AC221" s="21">
        <f>AC201-Baseline!AC201</f>
        <v>54.473651436280363</v>
      </c>
      <c r="AD221" s="21">
        <f>AD201-Baseline!AD201</f>
        <v>54.044468199762534</v>
      </c>
      <c r="AE221" s="21">
        <f>AE201-Baseline!AE201</f>
        <v>53.619107729648988</v>
      </c>
      <c r="AF221" s="21">
        <f>AF201-Baseline!AF201</f>
        <v>53.195935844175104</v>
      </c>
      <c r="AG221" s="21">
        <f>AG201-Baseline!AG201</f>
        <v>52.774088595642837</v>
      </c>
      <c r="AH221" s="21">
        <f>AH201-Baseline!AH201</f>
        <v>52.353674047646578</v>
      </c>
      <c r="AI221" s="21">
        <f>AI201-Baseline!AI201</f>
        <v>51.936131280091708</v>
      </c>
      <c r="AJ221" s="21">
        <f>AJ201-Baseline!AJ201</f>
        <v>51.766907570526477</v>
      </c>
      <c r="AK221" s="21">
        <f>AK201-Baseline!AK201</f>
        <v>51.596926152447026</v>
      </c>
      <c r="AL221" s="21">
        <f>AL201-Baseline!AL201</f>
        <v>51.426285601892587</v>
      </c>
      <c r="AM221" s="21">
        <f>AM201-Baseline!AM201</f>
        <v>51.255133083067108</v>
      </c>
      <c r="AN221" s="21">
        <f>AN201-Baseline!AN201</f>
        <v>51.026267533403029</v>
      </c>
      <c r="AO221" s="21">
        <f>AO201-Baseline!AO201</f>
        <v>50.788982364591881</v>
      </c>
      <c r="AP221" s="21">
        <f>AP201-Baseline!AP201</f>
        <v>50.552623009605597</v>
      </c>
      <c r="AQ221" s="21">
        <f>AQ201-Baseline!AQ201</f>
        <v>50.31722499343077</v>
      </c>
      <c r="AR221" s="21">
        <f>AR201-Baseline!AR201</f>
        <v>50.082805517320772</v>
      </c>
      <c r="AS221" s="21">
        <f>AS201-Baseline!AS201</f>
        <v>49.84936846087399</v>
      </c>
      <c r="AT221" s="21">
        <f>AT201-Baseline!AT201</f>
        <v>49.616919756919984</v>
      </c>
      <c r="AU221" s="21">
        <f>AU201-Baseline!AU201</f>
        <v>49.385473100533872</v>
      </c>
      <c r="AV221" s="21">
        <f>AV201-Baseline!AV201</f>
        <v>49.155037889429799</v>
      </c>
      <c r="AW221" s="21">
        <f>AW201-Baseline!AW201</f>
        <v>48.925619980367735</v>
      </c>
      <c r="AX221" s="21">
        <f>AX201-Baseline!AX201</f>
        <v>48.04395501035588</v>
      </c>
      <c r="AY221" s="21">
        <f>AY201-Baseline!AY201</f>
        <v>47.095488579340369</v>
      </c>
      <c r="AZ221" s="21">
        <f>AZ201-Baseline!AZ201</f>
        <v>46.164514926587124</v>
      </c>
      <c r="BA221" s="21">
        <f>BA201-Baseline!BA201</f>
        <v>45.250806164479549</v>
      </c>
      <c r="BB221" s="21">
        <f>BB201-Baseline!BB201</f>
        <v>44.352815716148918</v>
      </c>
    </row>
    <row r="222" spans="1:54" outlineLevel="2">
      <c r="A222" s="479"/>
      <c r="B222" s="150" t="s">
        <v>500</v>
      </c>
      <c r="C222" s="19"/>
      <c r="D222" s="135" t="s">
        <v>390</v>
      </c>
      <c r="E222" s="21">
        <f>E202-Baseline!E202</f>
        <v>18.657727229246706</v>
      </c>
      <c r="F222" s="21">
        <f>F202-Baseline!F202</f>
        <v>18.50083621891946</v>
      </c>
      <c r="G222" s="21">
        <f>G202-Baseline!G202</f>
        <v>18.347785470984132</v>
      </c>
      <c r="H222" s="21">
        <f>H202-Baseline!H202</f>
        <v>18.198476705502351</v>
      </c>
      <c r="I222" s="21">
        <f>I202-Baseline!I202</f>
        <v>18.05281378170643</v>
      </c>
      <c r="J222" s="21">
        <f>J202-Baseline!J202</f>
        <v>17.91070334356321</v>
      </c>
      <c r="K222" s="21">
        <f>K202-Baseline!K202</f>
        <v>17.772054724637634</v>
      </c>
      <c r="L222" s="21">
        <f>L202-Baseline!L202</f>
        <v>17.636779868595823</v>
      </c>
      <c r="M222" s="21">
        <f>M202-Baseline!M202</f>
        <v>17.504793254248764</v>
      </c>
      <c r="N222" s="21">
        <f>N202-Baseline!N202</f>
        <v>17.376010580013226</v>
      </c>
      <c r="O222" s="21">
        <f>O202-Baseline!O202</f>
        <v>17.247182037063066</v>
      </c>
      <c r="P222" s="21">
        <f>P202-Baseline!P202</f>
        <v>17.11985038665274</v>
      </c>
      <c r="Q222" s="21">
        <f>Q202-Baseline!Q202</f>
        <v>16.995607137997133</v>
      </c>
      <c r="R222" s="21">
        <f>R202-Baseline!R202</f>
        <v>16.874374997879805</v>
      </c>
      <c r="S222" s="21">
        <f>S202-Baseline!S202</f>
        <v>16.753577993751982</v>
      </c>
      <c r="T222" s="21">
        <f>T202-Baseline!T202</f>
        <v>16.635656813493757</v>
      </c>
      <c r="U222" s="21">
        <f>U202-Baseline!U202</f>
        <v>16.520540086023658</v>
      </c>
      <c r="V222" s="21">
        <f>V202-Baseline!V202</f>
        <v>16.408158451690255</v>
      </c>
      <c r="W222" s="21">
        <f>W202-Baseline!W202</f>
        <v>16.298444503248653</v>
      </c>
      <c r="X222" s="21">
        <f>X202-Baseline!X202</f>
        <v>16.19133272454609</v>
      </c>
      <c r="Y222" s="21">
        <f>Y202-Baseline!Y202</f>
        <v>16.086758615485198</v>
      </c>
      <c r="Z222" s="21">
        <f>Z202-Baseline!Z202</f>
        <v>15.984660688457291</v>
      </c>
      <c r="AA222" s="21">
        <f>AA202-Baseline!AA202</f>
        <v>15.884979222462441</v>
      </c>
      <c r="AB222" s="21">
        <f>AB202-Baseline!AB202</f>
        <v>15.787655704448888</v>
      </c>
      <c r="AC222" s="21">
        <f>AC202-Baseline!AC202</f>
        <v>123.53504555979373</v>
      </c>
      <c r="AD222" s="21">
        <f>AD202-Baseline!AD202</f>
        <v>122.89836419042206</v>
      </c>
      <c r="AE222" s="21">
        <f>AE202-Baseline!AE202</f>
        <v>122.25953970694934</v>
      </c>
      <c r="AF222" s="21">
        <f>AF202-Baseline!AF202</f>
        <v>121.61400274300644</v>
      </c>
      <c r="AG222" s="21">
        <f>AG202-Baseline!AG202</f>
        <v>120.95948512688656</v>
      </c>
      <c r="AH222" s="21">
        <f>AH202-Baseline!AH202</f>
        <v>120.29662552088013</v>
      </c>
      <c r="AI222" s="21">
        <f>AI202-Baseline!AI202</f>
        <v>119.63005393102226</v>
      </c>
      <c r="AJ222" s="21">
        <f>AJ202-Baseline!AJ202</f>
        <v>119.53157604117359</v>
      </c>
      <c r="AK222" s="21">
        <f>AK202-Baseline!AK202</f>
        <v>119.42375355410076</v>
      </c>
      <c r="AL222" s="21">
        <f>AL202-Baseline!AL202</f>
        <v>119.30703281887354</v>
      </c>
      <c r="AM222" s="21">
        <f>AM202-Baseline!AM202</f>
        <v>119.18200202131106</v>
      </c>
      <c r="AN222" s="21">
        <f>AN202-Baseline!AN202</f>
        <v>118.91203975005109</v>
      </c>
      <c r="AO222" s="21">
        <f>AO202-Baseline!AO202</f>
        <v>118.61454749254862</v>
      </c>
      <c r="AP222" s="21">
        <f>AP202-Baseline!AP202</f>
        <v>118.3120278623786</v>
      </c>
      <c r="AQ222" s="21">
        <f>AQ202-Baseline!AQ202</f>
        <v>118.00476495651701</v>
      </c>
      <c r="AR222" s="21">
        <f>AR202-Baseline!AR202</f>
        <v>117.69298313843736</v>
      </c>
      <c r="AS222" s="21">
        <f>AS202-Baseline!AS202</f>
        <v>117.37686217863148</v>
      </c>
      <c r="AT222" s="21">
        <f>AT202-Baseline!AT202</f>
        <v>117.05658350970393</v>
      </c>
      <c r="AU222" s="21">
        <f>AU202-Baseline!AU202</f>
        <v>116.73234748002487</v>
      </c>
      <c r="AV222" s="21">
        <f>AV202-Baseline!AV202</f>
        <v>116.40433729790981</v>
      </c>
      <c r="AW222" s="21">
        <f>AW202-Baseline!AW202</f>
        <v>116.07272142029375</v>
      </c>
      <c r="AX222" s="21">
        <f>AX202-Baseline!AX202</f>
        <v>114.16638402315158</v>
      </c>
      <c r="AY222" s="21">
        <f>AY202-Baseline!AY202</f>
        <v>112.08806024334385</v>
      </c>
      <c r="AZ222" s="21">
        <f>AZ202-Baseline!AZ202</f>
        <v>110.04065184769919</v>
      </c>
      <c r="BA222" s="21">
        <f>BA202-Baseline!BA202</f>
        <v>108.0240917182518</v>
      </c>
      <c r="BB222" s="21">
        <f>BB202-Baseline!BB202</f>
        <v>106.03529949597332</v>
      </c>
    </row>
    <row r="223" spans="1:54" outlineLevel="2">
      <c r="B223" s="19"/>
      <c r="C223" s="19"/>
      <c r="D223" s="19"/>
      <c r="E223" s="15"/>
    </row>
    <row r="224" spans="1:54" outlineLevel="2">
      <c r="A224" s="477" t="s">
        <v>501</v>
      </c>
      <c r="B224" s="150" t="s">
        <v>498</v>
      </c>
      <c r="C224" s="19"/>
      <c r="D224" s="135" t="s">
        <v>390</v>
      </c>
      <c r="E224" s="21">
        <f>E204-Baseline!E204</f>
        <v>14.79928162991003</v>
      </c>
      <c r="F224" s="21">
        <f>F204-Baseline!F204</f>
        <v>29.472405839141146</v>
      </c>
      <c r="G224" s="21">
        <f>G204-Baseline!G204</f>
        <v>43.994170541355246</v>
      </c>
      <c r="H224" s="21">
        <f>H204-Baseline!H204</f>
        <v>58.366670187266564</v>
      </c>
      <c r="I224" s="21">
        <f>I204-Baseline!I204</f>
        <v>72.617399249733481</v>
      </c>
      <c r="J224" s="21">
        <f>J204-Baseline!J204</f>
        <v>86.747481911961657</v>
      </c>
      <c r="K224" s="21">
        <f>K204-Baseline!K204</f>
        <v>100.73348918336491</v>
      </c>
      <c r="L224" s="21">
        <f>L204-Baseline!L204</f>
        <v>114.60150919335493</v>
      </c>
      <c r="M224" s="21">
        <f>M204-Baseline!M204</f>
        <v>128.35263649450621</v>
      </c>
      <c r="N224" s="21">
        <f>N204-Baseline!N204</f>
        <v>141.96467684821314</v>
      </c>
      <c r="O224" s="21">
        <f>O204-Baseline!O204</f>
        <v>155.45997749929745</v>
      </c>
      <c r="P224" s="21">
        <f>P204-Baseline!P204</f>
        <v>168.83842670191657</v>
      </c>
      <c r="Q224" s="21">
        <f>Q204-Baseline!Q204</f>
        <v>182.10117981478209</v>
      </c>
      <c r="R224" s="21">
        <f>R204-Baseline!R204</f>
        <v>195.27106905858506</v>
      </c>
      <c r="S224" s="21">
        <f>S204-Baseline!S204</f>
        <v>208.3271662502566</v>
      </c>
      <c r="T224" s="21">
        <f>T204-Baseline!T204</f>
        <v>221.27060624673689</v>
      </c>
      <c r="U224" s="21">
        <f>U204-Baseline!U204</f>
        <v>234.10251401471004</v>
      </c>
      <c r="V224" s="21">
        <f>V204-Baseline!V204</f>
        <v>246.84422176186308</v>
      </c>
      <c r="W224" s="21">
        <f>W204-Baseline!W204</f>
        <v>259.47626845751148</v>
      </c>
      <c r="X224" s="21">
        <f>X204-Baseline!X204</f>
        <v>272.01928277192411</v>
      </c>
      <c r="Y224" s="21">
        <f>Y204-Baseline!Y204</f>
        <v>284.45449373095477</v>
      </c>
      <c r="Z224" s="21">
        <f>Z204-Baseline!Z204</f>
        <v>296.80185270682227</v>
      </c>
      <c r="AA224" s="21">
        <f>AA204-Baseline!AA204</f>
        <v>309.06179393570034</v>
      </c>
      <c r="AB224" s="21">
        <f>AB204-Baseline!AB204</f>
        <v>321.23476027158148</v>
      </c>
      <c r="AC224" s="21">
        <f>AC204-Baseline!AC204</f>
        <v>410.32923232440771</v>
      </c>
      <c r="AD224" s="21">
        <f>AD204-Baseline!AD204</f>
        <v>498.90141851841793</v>
      </c>
      <c r="AE224" s="21">
        <f>AE204-Baseline!AE204</f>
        <v>586.9644379082946</v>
      </c>
      <c r="AF224" s="21">
        <f>AF204-Baseline!AF204</f>
        <v>674.50956618503551</v>
      </c>
      <c r="AG224" s="21">
        <f>AG204-Baseline!AG204</f>
        <v>761.53050446288398</v>
      </c>
      <c r="AH224" s="21">
        <f>AH204-Baseline!AH204</f>
        <v>848.02375084230709</v>
      </c>
      <c r="AI224" s="21">
        <f>AI204-Baseline!AI204</f>
        <v>933.98944944007167</v>
      </c>
      <c r="AJ224" s="21">
        <f>AJ204-Baseline!AJ204</f>
        <v>1019.8364793097891</v>
      </c>
      <c r="AK224" s="21">
        <f>AK204-Baseline!AK204</f>
        <v>1105.5586379491517</v>
      </c>
      <c r="AL224" s="21">
        <f>AL204-Baseline!AL204</f>
        <v>1191.1508525936488</v>
      </c>
      <c r="AM224" s="21">
        <f>AM204-Baseline!AM204</f>
        <v>1276.6085571602298</v>
      </c>
      <c r="AN224" s="21">
        <f>AN204-Baseline!AN204</f>
        <v>1361.8298368647802</v>
      </c>
      <c r="AO224" s="21">
        <f>AO204-Baseline!AO204</f>
        <v>1446.7962346662937</v>
      </c>
      <c r="AP224" s="21">
        <f>AP204-Baseline!AP204</f>
        <v>1531.5053027833669</v>
      </c>
      <c r="AQ224" s="21">
        <f>AQ204-Baseline!AQ204</f>
        <v>1615.9548457795865</v>
      </c>
      <c r="AR224" s="21">
        <f>AR204-Baseline!AR204</f>
        <v>1700.1427721833613</v>
      </c>
      <c r="AS224" s="21">
        <f>AS204-Baseline!AS204</f>
        <v>1784.0670677203016</v>
      </c>
      <c r="AT224" s="21">
        <f>AT204-Baseline!AT204</f>
        <v>1867.7258225154812</v>
      </c>
      <c r="AU224" s="21">
        <f>AU204-Baseline!AU204</f>
        <v>1951.1172527272436</v>
      </c>
      <c r="AV224" s="21">
        <f>AV204-Baseline!AV204</f>
        <v>2034.2396805473893</v>
      </c>
      <c r="AW224" s="21">
        <f>AW204-Baseline!AW204</f>
        <v>2117.0915177108959</v>
      </c>
      <c r="AX224" s="21">
        <f>AX204-Baseline!AX204</f>
        <v>2198.5540318201697</v>
      </c>
      <c r="AY224" s="21">
        <f>AY204-Baseline!AY204</f>
        <v>2278.5067177065953</v>
      </c>
      <c r="AZ224" s="21">
        <f>AZ204-Baseline!AZ204</f>
        <v>2356.9733157190408</v>
      </c>
      <c r="BA224" s="21">
        <f>BA204-Baseline!BA204</f>
        <v>2433.977442042325</v>
      </c>
      <c r="BB224" s="21">
        <f>BB204-Baseline!BB204</f>
        <v>2509.5404119870886</v>
      </c>
    </row>
    <row r="225" spans="1:54" outlineLevel="2">
      <c r="A225" s="478"/>
      <c r="B225" s="150" t="s">
        <v>499</v>
      </c>
      <c r="C225" s="19"/>
      <c r="D225" s="135" t="s">
        <v>390</v>
      </c>
      <c r="E225" s="21">
        <f>E205-Baseline!E205</f>
        <v>10.965146656526059</v>
      </c>
      <c r="F225" s="21">
        <f>F205-Baseline!F205</f>
        <v>21.796100156313923</v>
      </c>
      <c r="G225" s="21">
        <f>G205-Baseline!G205</f>
        <v>32.496163010384336</v>
      </c>
      <c r="H225" s="21">
        <f>H205-Baseline!H205</f>
        <v>43.06854963873522</v>
      </c>
      <c r="I225" s="21">
        <f>I205-Baseline!I205</f>
        <v>53.516388310446892</v>
      </c>
      <c r="J225" s="21">
        <f>J205-Baseline!J205</f>
        <v>63.842723736711747</v>
      </c>
      <c r="K225" s="21">
        <f>K205-Baseline!K205</f>
        <v>74.050519573280084</v>
      </c>
      <c r="L225" s="21">
        <f>L205-Baseline!L205</f>
        <v>84.142660852708801</v>
      </c>
      <c r="M225" s="21">
        <f>M205-Baseline!M205</f>
        <v>94.121956333784084</v>
      </c>
      <c r="N225" s="21">
        <f>N205-Baseline!N205</f>
        <v>103.99113954269123</v>
      </c>
      <c r="O225" s="21">
        <f>O205-Baseline!O205</f>
        <v>113.7512048005282</v>
      </c>
      <c r="P225" s="21">
        <f>P205-Baseline!P205</f>
        <v>123.40394194610305</v>
      </c>
      <c r="Q225" s="21">
        <f>Q205-Baseline!Q205</f>
        <v>132.95195413529547</v>
      </c>
      <c r="R225" s="21">
        <f>R205-Baseline!R205</f>
        <v>142.39777640956902</v>
      </c>
      <c r="S225" s="21">
        <f>S205-Baseline!S205</f>
        <v>151.74304409447421</v>
      </c>
      <c r="T225" s="21">
        <f>T205-Baseline!T205</f>
        <v>160.99016626336459</v>
      </c>
      <c r="U225" s="21">
        <f>U205-Baseline!U205</f>
        <v>170.14148959158757</v>
      </c>
      <c r="V225" s="21">
        <f>V205-Baseline!V205</f>
        <v>179.199300199373</v>
      </c>
      <c r="W225" s="21">
        <f>W205-Baseline!W205</f>
        <v>188.16582542392808</v>
      </c>
      <c r="X225" s="21">
        <f>X205-Baseline!X205</f>
        <v>197.04323555124449</v>
      </c>
      <c r="Y225" s="21">
        <f>Y205-Baseline!Y205</f>
        <v>205.83364466525123</v>
      </c>
      <c r="Z225" s="21">
        <f>Z205-Baseline!Z205</f>
        <v>214.53911350385906</v>
      </c>
      <c r="AA225" s="21">
        <f>AA205-Baseline!AA205</f>
        <v>223.16165106032139</v>
      </c>
      <c r="AB225" s="21">
        <f>AB205-Baseline!AB205</f>
        <v>231.70321564750958</v>
      </c>
      <c r="AC225" s="21">
        <f>AC205-Baseline!AC205</f>
        <v>286.17686708378994</v>
      </c>
      <c r="AD225" s="21">
        <f>AD205-Baseline!AD205</f>
        <v>340.22133528355249</v>
      </c>
      <c r="AE225" s="21">
        <f>AE205-Baseline!AE205</f>
        <v>393.84044301320148</v>
      </c>
      <c r="AF225" s="21">
        <f>AF205-Baseline!AF205</f>
        <v>447.03637885737658</v>
      </c>
      <c r="AG225" s="21">
        <f>AG205-Baseline!AG205</f>
        <v>499.81046745301944</v>
      </c>
      <c r="AH225" s="21">
        <f>AH205-Baseline!AH205</f>
        <v>552.16414150066601</v>
      </c>
      <c r="AI225" s="21">
        <f>AI205-Baseline!AI205</f>
        <v>604.10027278075768</v>
      </c>
      <c r="AJ225" s="21">
        <f>AJ205-Baseline!AJ205</f>
        <v>655.86718035128411</v>
      </c>
      <c r="AK225" s="21">
        <f>AK205-Baseline!AK205</f>
        <v>707.46410650373116</v>
      </c>
      <c r="AL225" s="21">
        <f>AL205-Baseline!AL205</f>
        <v>758.89039210562373</v>
      </c>
      <c r="AM225" s="21">
        <f>AM205-Baseline!AM205</f>
        <v>810.14552518869084</v>
      </c>
      <c r="AN225" s="21">
        <f>AN205-Baseline!AN205</f>
        <v>861.17179272209387</v>
      </c>
      <c r="AO225" s="21">
        <f>AO205-Baseline!AO205</f>
        <v>911.96077508668577</v>
      </c>
      <c r="AP225" s="21">
        <f>AP205-Baseline!AP205</f>
        <v>962.51339809629133</v>
      </c>
      <c r="AQ225" s="21">
        <f>AQ205-Baseline!AQ205</f>
        <v>1012.8306230897221</v>
      </c>
      <c r="AR225" s="21">
        <f>AR205-Baseline!AR205</f>
        <v>1062.9134286070428</v>
      </c>
      <c r="AS225" s="21">
        <f>AS205-Baseline!AS205</f>
        <v>1112.7627970679168</v>
      </c>
      <c r="AT225" s="21">
        <f>AT205-Baseline!AT205</f>
        <v>1162.3797168248368</v>
      </c>
      <c r="AU225" s="21">
        <f>AU205-Baseline!AU205</f>
        <v>1211.7651899253706</v>
      </c>
      <c r="AV225" s="21">
        <f>AV205-Baseline!AV205</f>
        <v>1260.9202278148005</v>
      </c>
      <c r="AW225" s="21">
        <f>AW205-Baseline!AW205</f>
        <v>1309.8458477951681</v>
      </c>
      <c r="AX225" s="21">
        <f>AX205-Baseline!AX205</f>
        <v>1357.8898028055239</v>
      </c>
      <c r="AY225" s="21">
        <f>AY205-Baseline!AY205</f>
        <v>1404.9852913848642</v>
      </c>
      <c r="AZ225" s="21">
        <f>AZ205-Baseline!AZ205</f>
        <v>1451.1498063114514</v>
      </c>
      <c r="BA225" s="21">
        <f>BA205-Baseline!BA205</f>
        <v>1496.400612475931</v>
      </c>
      <c r="BB225" s="21">
        <f>BB205-Baseline!BB205</f>
        <v>1540.7534281920798</v>
      </c>
    </row>
    <row r="226" spans="1:54" outlineLevel="2">
      <c r="A226" s="479"/>
      <c r="B226" s="150" t="s">
        <v>500</v>
      </c>
      <c r="C226" s="19"/>
      <c r="D226" s="135" t="s">
        <v>390</v>
      </c>
      <c r="E226" s="21">
        <f>E206-Baseline!E206</f>
        <v>18.657727229246706</v>
      </c>
      <c r="F226" s="21">
        <f>F206-Baseline!F206</f>
        <v>37.158563448166163</v>
      </c>
      <c r="G226" s="21">
        <f>G206-Baseline!G206</f>
        <v>55.506348919150298</v>
      </c>
      <c r="H226" s="21">
        <f>H206-Baseline!H206</f>
        <v>73.704825624652642</v>
      </c>
      <c r="I226" s="21">
        <f>I206-Baseline!I206</f>
        <v>91.757639406359075</v>
      </c>
      <c r="J226" s="21">
        <f>J206-Baseline!J206</f>
        <v>109.66834274992229</v>
      </c>
      <c r="K226" s="21">
        <f>K206-Baseline!K206</f>
        <v>127.44039747455992</v>
      </c>
      <c r="L226" s="21">
        <f>L206-Baseline!L206</f>
        <v>145.07717734315574</v>
      </c>
      <c r="M226" s="21">
        <f>M206-Baseline!M206</f>
        <v>162.58197059740451</v>
      </c>
      <c r="N226" s="21">
        <f>N206-Baseline!N206</f>
        <v>179.95798117741774</v>
      </c>
      <c r="O226" s="21">
        <f>O206-Baseline!O206</f>
        <v>197.20516321448079</v>
      </c>
      <c r="P226" s="21">
        <f>P206-Baseline!P206</f>
        <v>214.32501360113352</v>
      </c>
      <c r="Q226" s="21">
        <f>Q206-Baseline!Q206</f>
        <v>231.32062073913065</v>
      </c>
      <c r="R226" s="21">
        <f>R206-Baseline!R206</f>
        <v>248.19499573701046</v>
      </c>
      <c r="S226" s="21">
        <f>S206-Baseline!S206</f>
        <v>264.94857373076246</v>
      </c>
      <c r="T226" s="21">
        <f>T206-Baseline!T206</f>
        <v>281.58423054425623</v>
      </c>
      <c r="U226" s="21">
        <f>U206-Baseline!U206</f>
        <v>298.10477063027986</v>
      </c>
      <c r="V226" s="21">
        <f>V206-Baseline!V206</f>
        <v>314.51292908197013</v>
      </c>
      <c r="W226" s="21">
        <f>W206-Baseline!W206</f>
        <v>330.8113735852188</v>
      </c>
      <c r="X226" s="21">
        <f>X206-Baseline!X206</f>
        <v>347.0027063097649</v>
      </c>
      <c r="Y226" s="21">
        <f>Y206-Baseline!Y206</f>
        <v>363.08946492525013</v>
      </c>
      <c r="Z226" s="21">
        <f>Z206-Baseline!Z206</f>
        <v>379.07412561370739</v>
      </c>
      <c r="AA226" s="21">
        <f>AA206-Baseline!AA206</f>
        <v>394.95910483616984</v>
      </c>
      <c r="AB226" s="21">
        <f>AB206-Baseline!AB206</f>
        <v>410.74676054061871</v>
      </c>
      <c r="AC226" s="21">
        <f>AC206-Baseline!AC206</f>
        <v>534.2818061004125</v>
      </c>
      <c r="AD226" s="21">
        <f>AD206-Baseline!AD206</f>
        <v>657.18017029083455</v>
      </c>
      <c r="AE226" s="21">
        <f>AE206-Baseline!AE206</f>
        <v>779.43970999778389</v>
      </c>
      <c r="AF226" s="21">
        <f>AF206-Baseline!AF206</f>
        <v>901.05371274079039</v>
      </c>
      <c r="AG226" s="21">
        <f>AG206-Baseline!AG206</f>
        <v>1022.0131978676769</v>
      </c>
      <c r="AH226" s="21">
        <f>AH206-Baseline!AH206</f>
        <v>1142.3098233885571</v>
      </c>
      <c r="AI226" s="21">
        <f>AI206-Baseline!AI206</f>
        <v>1261.9398773195794</v>
      </c>
      <c r="AJ226" s="21">
        <f>AJ206-Baseline!AJ206</f>
        <v>1381.471453360753</v>
      </c>
      <c r="AK226" s="21">
        <f>AK206-Baseline!AK206</f>
        <v>1500.8952069148538</v>
      </c>
      <c r="AL226" s="21">
        <f>AL206-Baseline!AL206</f>
        <v>1620.2022397337273</v>
      </c>
      <c r="AM226" s="21">
        <f>AM206-Baseline!AM206</f>
        <v>1739.3842417550384</v>
      </c>
      <c r="AN226" s="21">
        <f>AN206-Baseline!AN206</f>
        <v>1858.2962815050894</v>
      </c>
      <c r="AO226" s="21">
        <f>AO206-Baseline!AO206</f>
        <v>1976.910828997638</v>
      </c>
      <c r="AP226" s="21">
        <f>AP206-Baseline!AP206</f>
        <v>2095.2228568600167</v>
      </c>
      <c r="AQ226" s="21">
        <f>AQ206-Baseline!AQ206</f>
        <v>2213.2276218165339</v>
      </c>
      <c r="AR226" s="21">
        <f>AR206-Baseline!AR206</f>
        <v>2330.9206049549712</v>
      </c>
      <c r="AS226" s="21">
        <f>AS206-Baseline!AS206</f>
        <v>2448.2974671336028</v>
      </c>
      <c r="AT226" s="21">
        <f>AT206-Baseline!AT206</f>
        <v>2565.3540506433069</v>
      </c>
      <c r="AU226" s="21">
        <f>AU206-Baseline!AU206</f>
        <v>2682.0863981233319</v>
      </c>
      <c r="AV226" s="21">
        <f>AV206-Baseline!AV206</f>
        <v>2798.4907354212419</v>
      </c>
      <c r="AW226" s="21">
        <f>AW206-Baseline!AW206</f>
        <v>2914.5634568415358</v>
      </c>
      <c r="AX226" s="21">
        <f>AX206-Baseline!AX206</f>
        <v>3028.7298408646875</v>
      </c>
      <c r="AY226" s="21">
        <f>AY206-Baseline!AY206</f>
        <v>3140.8179011080315</v>
      </c>
      <c r="AZ226" s="21">
        <f>AZ206-Baseline!AZ206</f>
        <v>3250.8585529557308</v>
      </c>
      <c r="BA226" s="21">
        <f>BA206-Baseline!BA206</f>
        <v>3358.8826446739827</v>
      </c>
      <c r="BB226" s="21">
        <f>BB206-Baseline!BB206</f>
        <v>3464.9179441699562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505</v>
      </c>
      <c r="C229" s="57"/>
      <c r="D229" s="56" t="s">
        <v>390</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2BA56EA0-9351-4AF0-BC04-6A01BD7EB539}">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FA73B977-CC9C-4BEA-8251-46A10F55E32E}">
          <x14:formula1>
            <xm:f>'Fixed Data'!$E$55:$E$58</xm:f>
          </x14:formula1>
          <xm:sqref>B158:B169 B143:B154</xm:sqref>
        </x14:dataValidation>
        <x14:dataValidation type="list" allowBlank="1" showInputMessage="1" showErrorMessage="1" xr:uid="{D400A754-56A0-47A9-890C-0FA12C5F8278}">
          <x14:formula1>
            <xm:f>'Fixed Data'!$C$64:$C$65</xm:f>
          </x14:formula1>
          <xm:sqref>B66:B70</xm:sqref>
        </x14:dataValidation>
        <x14:dataValidation type="list" allowBlank="1" showInputMessage="1" showErrorMessage="1" xr:uid="{6D1A75D6-43EC-40B5-ADF7-9FD5479C80C9}">
          <x14:formula1>
            <xm:f>'Fixed Data'!$C$55:$C$61</xm:f>
          </x14:formula1>
          <xm:sqref>C54:C63</xm:sqref>
        </x14:dataValidation>
        <x14:dataValidation type="list" allowBlank="1" showInputMessage="1" showErrorMessage="1" xr:uid="{FBCA3B56-4D7C-40EB-9F76-8DFB6388416B}">
          <x14:formula1>
            <xm:f>'Fixed Data'!$A$55:$A$78</xm:f>
          </x14:formula1>
          <xm:sqref>B54:B63</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504F5-6BBE-44CF-93A3-C46853A8D3CE}">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506</v>
      </c>
    </row>
    <row r="2" spans="1:19">
      <c r="A2" s="470" t="s">
        <v>507</v>
      </c>
      <c r="B2" s="470"/>
      <c r="C2" s="470"/>
      <c r="D2" s="470"/>
      <c r="E2" s="470"/>
      <c r="F2" s="470"/>
      <c r="G2" s="470"/>
      <c r="H2" s="470"/>
      <c r="I2" s="470"/>
      <c r="J2" s="470"/>
      <c r="K2" s="470"/>
      <c r="L2" s="470"/>
      <c r="M2" s="470"/>
      <c r="N2" s="470"/>
      <c r="O2" s="470"/>
      <c r="P2" s="470"/>
      <c r="Q2" s="470"/>
      <c r="R2" s="470"/>
      <c r="S2" s="470"/>
    </row>
    <row r="3" spans="1:19">
      <c r="A3" s="470"/>
      <c r="B3" s="470"/>
      <c r="C3" s="470"/>
      <c r="D3" s="470"/>
      <c r="E3" s="470"/>
      <c r="F3" s="470"/>
      <c r="G3" s="470"/>
      <c r="H3" s="470"/>
      <c r="I3" s="470"/>
      <c r="J3" s="470"/>
      <c r="K3" s="470"/>
      <c r="L3" s="470"/>
      <c r="M3" s="470"/>
      <c r="N3" s="470"/>
      <c r="O3" s="470"/>
      <c r="P3" s="470"/>
      <c r="Q3" s="470"/>
      <c r="R3" s="470"/>
      <c r="S3" s="470"/>
    </row>
    <row r="4" spans="1:19">
      <c r="A4" s="470"/>
      <c r="B4" s="470"/>
      <c r="C4" s="470"/>
      <c r="D4" s="470"/>
      <c r="E4" s="470"/>
      <c r="F4" s="470"/>
      <c r="G4" s="470"/>
      <c r="H4" s="470"/>
      <c r="I4" s="470"/>
      <c r="J4" s="470"/>
      <c r="K4" s="470"/>
      <c r="L4" s="470"/>
      <c r="M4" s="470"/>
      <c r="N4" s="470"/>
      <c r="O4" s="470"/>
      <c r="P4" s="470"/>
      <c r="Q4" s="470"/>
      <c r="R4" s="470"/>
      <c r="S4" s="470"/>
    </row>
    <row r="19" spans="1:19">
      <c r="A19" s="4" t="s">
        <v>509</v>
      </c>
    </row>
    <row r="20" spans="1:19">
      <c r="A20" s="470" t="s">
        <v>510</v>
      </c>
      <c r="B20" s="470"/>
      <c r="C20" s="470"/>
      <c r="D20" s="470"/>
      <c r="E20" s="470"/>
      <c r="F20" s="470"/>
      <c r="G20" s="470"/>
      <c r="H20" s="470"/>
      <c r="I20" s="470"/>
      <c r="J20" s="470"/>
      <c r="K20" s="470"/>
      <c r="L20" s="470"/>
      <c r="M20" s="470"/>
      <c r="N20" s="470"/>
      <c r="O20" s="470"/>
      <c r="P20" s="470"/>
      <c r="Q20" s="470"/>
      <c r="R20" s="470"/>
      <c r="S20" s="470"/>
    </row>
    <row r="21" spans="1:19" ht="25.5" customHeight="1">
      <c r="A21" s="470"/>
      <c r="B21" s="470"/>
      <c r="C21" s="470"/>
      <c r="D21" s="470"/>
      <c r="E21" s="470"/>
      <c r="F21" s="470"/>
      <c r="G21" s="470"/>
      <c r="H21" s="470"/>
      <c r="I21" s="470"/>
      <c r="J21" s="470"/>
      <c r="K21" s="470"/>
      <c r="L21" s="470"/>
      <c r="M21" s="470"/>
      <c r="N21" s="470"/>
      <c r="O21" s="470"/>
      <c r="P21" s="470"/>
      <c r="Q21" s="470"/>
      <c r="R21" s="470"/>
      <c r="S21" s="470"/>
    </row>
    <row r="23" spans="1:19">
      <c r="A23" s="158" t="s">
        <v>352</v>
      </c>
      <c r="B23" s="404"/>
      <c r="C23" s="404"/>
      <c r="D23" s="404"/>
      <c r="E23" s="404"/>
      <c r="F23" s="404"/>
      <c r="G23" s="404"/>
      <c r="H23" s="404"/>
      <c r="I23" s="404"/>
      <c r="J23" s="404"/>
      <c r="K23" s="404"/>
      <c r="L23" s="404"/>
      <c r="M23" s="404"/>
      <c r="N23" s="404"/>
      <c r="O23" s="404"/>
      <c r="P23" s="404"/>
      <c r="Q23" s="404"/>
      <c r="R23" s="404"/>
      <c r="S23" s="404"/>
    </row>
    <row r="24" spans="1:19">
      <c r="A24" s="158" t="s">
        <v>493</v>
      </c>
      <c r="B24" s="404"/>
      <c r="C24" s="404"/>
      <c r="D24" s="404"/>
      <c r="E24" s="404"/>
      <c r="F24" s="404"/>
      <c r="G24" s="404"/>
      <c r="H24" s="404"/>
      <c r="I24" s="404"/>
      <c r="J24" s="404"/>
      <c r="K24" s="404"/>
      <c r="L24" s="404"/>
      <c r="M24" s="404"/>
      <c r="N24" s="404"/>
      <c r="O24" s="404"/>
      <c r="P24" s="404"/>
      <c r="Q24" s="404"/>
      <c r="R24" s="404"/>
      <c r="S24" s="404"/>
    </row>
    <row r="25" spans="1:19">
      <c r="A25" s="159" t="s">
        <v>396</v>
      </c>
      <c r="B25" s="404"/>
      <c r="C25" s="404"/>
      <c r="D25" s="404"/>
      <c r="E25" s="404"/>
      <c r="F25" s="404"/>
      <c r="G25" s="404"/>
      <c r="H25" s="404"/>
      <c r="I25" s="404"/>
      <c r="J25" s="404"/>
      <c r="K25" s="404"/>
      <c r="L25" s="404"/>
      <c r="M25" s="404"/>
      <c r="N25" s="404"/>
      <c r="O25" s="404"/>
      <c r="P25" s="404"/>
      <c r="Q25" s="404"/>
      <c r="R25" s="404"/>
      <c r="S25" s="404"/>
    </row>
    <row r="26" spans="1:19">
      <c r="A26" s="159" t="s">
        <v>472</v>
      </c>
      <c r="B26" s="404"/>
      <c r="C26" s="404"/>
      <c r="D26" s="404"/>
      <c r="E26" s="404"/>
      <c r="F26" s="404"/>
      <c r="G26" s="404"/>
      <c r="H26" s="404"/>
      <c r="I26" s="404"/>
      <c r="J26" s="404"/>
      <c r="K26" s="404"/>
      <c r="L26" s="404"/>
      <c r="M26" s="404"/>
      <c r="N26" s="404"/>
      <c r="O26" s="404"/>
      <c r="P26" s="404"/>
      <c r="Q26" s="404"/>
      <c r="R26" s="404"/>
      <c r="S26" s="404"/>
    </row>
    <row r="27" spans="1:19">
      <c r="A27" s="159" t="s">
        <v>473</v>
      </c>
      <c r="B27" s="404"/>
      <c r="C27" s="404"/>
      <c r="D27" s="404"/>
      <c r="E27" s="404"/>
      <c r="F27" s="404"/>
      <c r="G27" s="404"/>
      <c r="H27" s="404"/>
      <c r="I27" s="404"/>
      <c r="J27" s="404"/>
      <c r="K27" s="404"/>
      <c r="L27" s="404"/>
      <c r="M27" s="404"/>
      <c r="N27" s="404"/>
      <c r="O27" s="404"/>
      <c r="P27" s="404"/>
      <c r="Q27" s="404"/>
      <c r="R27" s="404"/>
      <c r="S27" s="404"/>
    </row>
    <row r="31" spans="1:19">
      <c r="A31" s="4" t="s">
        <v>514</v>
      </c>
    </row>
    <row r="32" spans="1:19">
      <c r="A32" t="s">
        <v>515</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35" t="s">
        <v>344</v>
      </c>
      <c r="J2" s="436"/>
      <c r="K2" s="436"/>
      <c r="L2" s="436"/>
      <c r="M2" s="436"/>
      <c r="N2" s="436"/>
      <c r="O2" s="436"/>
      <c r="P2" s="436"/>
      <c r="Q2" s="436"/>
      <c r="R2" s="436"/>
      <c r="S2" s="436"/>
      <c r="T2" s="436"/>
      <c r="U2" s="437"/>
    </row>
    <row r="3" spans="1:21" ht="13.5" customHeight="1" outlineLevel="1" thickBot="1">
      <c r="A3" s="3"/>
      <c r="B3" s="7"/>
      <c r="F3" s="24"/>
      <c r="G3" s="10"/>
      <c r="I3" s="438" t="s">
        <v>345</v>
      </c>
      <c r="J3" s="439"/>
      <c r="K3" s="439"/>
      <c r="L3" s="439"/>
      <c r="M3" s="439"/>
      <c r="N3" s="440"/>
      <c r="O3" s="1"/>
      <c r="P3" s="444" t="s">
        <v>346</v>
      </c>
      <c r="Q3" s="445"/>
      <c r="R3" s="445"/>
      <c r="S3" s="445"/>
      <c r="T3" s="445"/>
      <c r="U3" s="446"/>
    </row>
    <row r="4" spans="1:21" ht="56.25" customHeight="1" outlineLevel="1">
      <c r="A4" s="31" t="s">
        <v>157</v>
      </c>
      <c r="B4" s="86"/>
      <c r="E4" s="53" t="s">
        <v>347</v>
      </c>
      <c r="F4" s="91"/>
      <c r="G4" s="28"/>
      <c r="H4" s="10"/>
      <c r="I4" s="441"/>
      <c r="J4" s="442"/>
      <c r="K4" s="442"/>
      <c r="L4" s="442"/>
      <c r="M4" s="442"/>
      <c r="N4" s="443"/>
      <c r="P4" s="447"/>
      <c r="Q4" s="448"/>
      <c r="R4" s="448"/>
      <c r="S4" s="448"/>
      <c r="T4" s="448"/>
      <c r="U4" s="449"/>
    </row>
    <row r="5" spans="1:21" outlineLevel="1">
      <c r="A5" s="13" t="s">
        <v>348</v>
      </c>
      <c r="B5" s="88"/>
      <c r="E5" s="14"/>
      <c r="H5" s="10"/>
      <c r="I5" s="480"/>
      <c r="J5" s="462"/>
      <c r="K5" s="462"/>
      <c r="L5" s="462"/>
      <c r="M5" s="462"/>
      <c r="N5" s="463"/>
      <c r="P5" s="480"/>
      <c r="Q5" s="462"/>
      <c r="R5" s="462"/>
      <c r="S5" s="462"/>
      <c r="T5" s="462"/>
      <c r="U5" s="463"/>
    </row>
    <row r="6" spans="1:21" outlineLevel="1">
      <c r="A6" s="13" t="s">
        <v>351</v>
      </c>
      <c r="B6" s="88"/>
      <c r="E6" s="53" t="s">
        <v>353</v>
      </c>
      <c r="F6" s="90"/>
      <c r="H6" s="10"/>
      <c r="I6" s="464"/>
      <c r="J6" s="465"/>
      <c r="K6" s="465"/>
      <c r="L6" s="465"/>
      <c r="M6" s="465"/>
      <c r="N6" s="466"/>
      <c r="P6" s="464"/>
      <c r="Q6" s="465"/>
      <c r="R6" s="465"/>
      <c r="S6" s="465"/>
      <c r="T6" s="465"/>
      <c r="U6" s="466"/>
    </row>
    <row r="7" spans="1:21" outlineLevel="1">
      <c r="A7" s="13" t="s">
        <v>355</v>
      </c>
      <c r="B7" s="88"/>
      <c r="E7" s="14"/>
      <c r="H7" s="10"/>
      <c r="I7" s="464"/>
      <c r="J7" s="465"/>
      <c r="K7" s="465"/>
      <c r="L7" s="465"/>
      <c r="M7" s="465"/>
      <c r="N7" s="466"/>
      <c r="P7" s="464"/>
      <c r="Q7" s="465"/>
      <c r="R7" s="465"/>
      <c r="S7" s="465"/>
      <c r="T7" s="465"/>
      <c r="U7" s="466"/>
    </row>
    <row r="8" spans="1:21" ht="41" outlineLevel="1" thickBot="1">
      <c r="A8" s="34" t="s">
        <v>356</v>
      </c>
      <c r="B8" s="89"/>
      <c r="E8" s="14"/>
      <c r="H8" s="10"/>
      <c r="I8" s="464"/>
      <c r="J8" s="465"/>
      <c r="K8" s="465"/>
      <c r="L8" s="465"/>
      <c r="M8" s="465"/>
      <c r="N8" s="466"/>
      <c r="P8" s="464"/>
      <c r="Q8" s="465"/>
      <c r="R8" s="465"/>
      <c r="S8" s="465"/>
      <c r="T8" s="465"/>
      <c r="U8" s="466"/>
    </row>
    <row r="9" spans="1:21" outlineLevel="1">
      <c r="E9" s="14"/>
      <c r="H9" s="10"/>
      <c r="I9" s="464"/>
      <c r="J9" s="465"/>
      <c r="K9" s="465"/>
      <c r="L9" s="465"/>
      <c r="M9" s="465"/>
      <c r="N9" s="466"/>
      <c r="P9" s="464"/>
      <c r="Q9" s="465"/>
      <c r="R9" s="465"/>
      <c r="S9" s="465"/>
      <c r="T9" s="465"/>
      <c r="U9" s="466"/>
    </row>
    <row r="10" spans="1:21" ht="14" outlineLevel="1" thickBot="1">
      <c r="A10" s="32" t="s">
        <v>358</v>
      </c>
      <c r="B10" s="35">
        <f>Baseline!B10</f>
        <v>2027</v>
      </c>
      <c r="E10" s="14"/>
      <c r="H10" s="10"/>
      <c r="I10" s="464"/>
      <c r="J10" s="465"/>
      <c r="K10" s="465"/>
      <c r="L10" s="465"/>
      <c r="M10" s="465"/>
      <c r="N10" s="466"/>
      <c r="P10" s="464"/>
      <c r="Q10" s="465"/>
      <c r="R10" s="465"/>
      <c r="S10" s="465"/>
      <c r="T10" s="465"/>
      <c r="U10" s="466"/>
    </row>
    <row r="11" spans="1:21" outlineLevel="1">
      <c r="A11" s="16"/>
      <c r="H11" s="10"/>
      <c r="I11" s="464"/>
      <c r="J11" s="465"/>
      <c r="K11" s="465"/>
      <c r="L11" s="465"/>
      <c r="M11" s="465"/>
      <c r="N11" s="466"/>
      <c r="P11" s="464"/>
      <c r="Q11" s="465"/>
      <c r="R11" s="465"/>
      <c r="S11" s="465"/>
      <c r="T11" s="465"/>
      <c r="U11" s="466"/>
    </row>
    <row r="12" spans="1:21" ht="40.5" outlineLevel="1">
      <c r="A12" s="26" t="s">
        <v>359</v>
      </c>
      <c r="B12" s="26" t="s">
        <v>360</v>
      </c>
      <c r="C12" s="26" t="s">
        <v>361</v>
      </c>
      <c r="D12" s="26" t="s">
        <v>362</v>
      </c>
      <c r="E12" s="26" t="s">
        <v>363</v>
      </c>
      <c r="F12" s="26" t="s">
        <v>364</v>
      </c>
      <c r="G12" s="26" t="s">
        <v>365</v>
      </c>
      <c r="I12" s="464"/>
      <c r="J12" s="465"/>
      <c r="K12" s="465"/>
      <c r="L12" s="465"/>
      <c r="M12" s="465"/>
      <c r="N12" s="466"/>
      <c r="P12" s="464"/>
      <c r="Q12" s="465"/>
      <c r="R12" s="465"/>
      <c r="S12" s="465"/>
      <c r="T12" s="465"/>
      <c r="U12" s="466"/>
    </row>
    <row r="13" spans="1:21" outlineLevel="1">
      <c r="A13" s="58">
        <v>2035</v>
      </c>
      <c r="B13" s="21">
        <f t="shared" ref="B13:B18" si="0">INDEX($E$204:$AW$204,1,MATCH($A13,$E$53:$BB$53,0))</f>
        <v>0</v>
      </c>
      <c r="C13" s="21">
        <f>B13-Baseline!B13</f>
        <v>128.35263649450621</v>
      </c>
      <c r="D13" s="21">
        <f t="shared" ref="D13:D18" si="1">INDEX($E$205:$AW$205,1,MATCH($A13,$E$53:$BB$53,0))</f>
        <v>0</v>
      </c>
      <c r="E13" s="21">
        <f>D13-Baseline!D13</f>
        <v>94.121956333784084</v>
      </c>
      <c r="F13" s="21">
        <f t="shared" ref="F13:F18" si="2">INDEX($E$206:$AW$206,1,MATCH($A13,$E$53:$BB$53,0))</f>
        <v>0</v>
      </c>
      <c r="G13" s="21">
        <f>F13-Baseline!F13</f>
        <v>162.58197059740451</v>
      </c>
      <c r="I13" s="464"/>
      <c r="J13" s="465"/>
      <c r="K13" s="465"/>
      <c r="L13" s="465"/>
      <c r="M13" s="465"/>
      <c r="N13" s="466"/>
      <c r="P13" s="464"/>
      <c r="Q13" s="465"/>
      <c r="R13" s="465"/>
      <c r="S13" s="465"/>
      <c r="T13" s="465"/>
      <c r="U13" s="466"/>
    </row>
    <row r="14" spans="1:21" outlineLevel="1">
      <c r="A14" s="58">
        <v>2040</v>
      </c>
      <c r="B14" s="21">
        <f t="shared" si="0"/>
        <v>0</v>
      </c>
      <c r="C14" s="21">
        <f>B14-Baseline!B14</f>
        <v>195.27106905858506</v>
      </c>
      <c r="D14" s="21">
        <f t="shared" si="1"/>
        <v>0</v>
      </c>
      <c r="E14" s="21">
        <f>D14-Baseline!D14</f>
        <v>142.39777640956902</v>
      </c>
      <c r="F14" s="21">
        <f t="shared" si="2"/>
        <v>0</v>
      </c>
      <c r="G14" s="21">
        <f>F14-Baseline!F14</f>
        <v>248.19499573701046</v>
      </c>
      <c r="I14" s="464"/>
      <c r="J14" s="465"/>
      <c r="K14" s="465"/>
      <c r="L14" s="465"/>
      <c r="M14" s="465"/>
      <c r="N14" s="466"/>
      <c r="P14" s="464"/>
      <c r="Q14" s="465"/>
      <c r="R14" s="465"/>
      <c r="S14" s="465"/>
      <c r="T14" s="465"/>
      <c r="U14" s="466"/>
    </row>
    <row r="15" spans="1:21" outlineLevel="1">
      <c r="A15" s="58">
        <v>2045</v>
      </c>
      <c r="B15" s="21">
        <f t="shared" si="0"/>
        <v>0</v>
      </c>
      <c r="C15" s="21">
        <f>B15-Baseline!B15</f>
        <v>259.47626845751148</v>
      </c>
      <c r="D15" s="21">
        <f t="shared" si="1"/>
        <v>0</v>
      </c>
      <c r="E15" s="21">
        <f>D15-Baseline!D15</f>
        <v>188.16582542392808</v>
      </c>
      <c r="F15" s="21">
        <f t="shared" si="2"/>
        <v>0</v>
      </c>
      <c r="G15" s="21">
        <f>F15-Baseline!F15</f>
        <v>330.8113735852188</v>
      </c>
      <c r="I15" s="464"/>
      <c r="J15" s="465"/>
      <c r="K15" s="465"/>
      <c r="L15" s="465"/>
      <c r="M15" s="465"/>
      <c r="N15" s="466"/>
      <c r="P15" s="464"/>
      <c r="Q15" s="465"/>
      <c r="R15" s="465"/>
      <c r="S15" s="465"/>
      <c r="T15" s="465"/>
      <c r="U15" s="466"/>
    </row>
    <row r="16" spans="1:21" outlineLevel="1">
      <c r="A16" s="58">
        <v>2050</v>
      </c>
      <c r="B16" s="21">
        <f t="shared" si="0"/>
        <v>0</v>
      </c>
      <c r="C16" s="21">
        <f>B16-Baseline!B16</f>
        <v>321.23476027158148</v>
      </c>
      <c r="D16" s="21">
        <f t="shared" si="1"/>
        <v>0</v>
      </c>
      <c r="E16" s="21">
        <f>D16-Baseline!D16</f>
        <v>231.70321564750958</v>
      </c>
      <c r="F16" s="21">
        <f t="shared" si="2"/>
        <v>0</v>
      </c>
      <c r="G16" s="21">
        <f>F16-Baseline!F16</f>
        <v>410.74676054061871</v>
      </c>
      <c r="I16" s="464"/>
      <c r="J16" s="465"/>
      <c r="K16" s="465"/>
      <c r="L16" s="465"/>
      <c r="M16" s="465"/>
      <c r="N16" s="466"/>
      <c r="P16" s="464"/>
      <c r="Q16" s="465"/>
      <c r="R16" s="465"/>
      <c r="S16" s="465"/>
      <c r="T16" s="465"/>
      <c r="U16" s="466"/>
    </row>
    <row r="17" spans="1:21" outlineLevel="1">
      <c r="A17" s="58">
        <v>2060</v>
      </c>
      <c r="B17" s="21">
        <f t="shared" si="0"/>
        <v>0</v>
      </c>
      <c r="C17" s="21">
        <f>B17-Baseline!B17</f>
        <v>1191.1508525936488</v>
      </c>
      <c r="D17" s="21">
        <f t="shared" si="1"/>
        <v>0</v>
      </c>
      <c r="E17" s="21">
        <f>D17-Baseline!D17</f>
        <v>758.89039210562373</v>
      </c>
      <c r="F17" s="21">
        <f t="shared" si="2"/>
        <v>0</v>
      </c>
      <c r="G17" s="21">
        <f>F17-Baseline!F17</f>
        <v>1620.2022397337273</v>
      </c>
      <c r="I17" s="464"/>
      <c r="J17" s="465"/>
      <c r="K17" s="465"/>
      <c r="L17" s="465"/>
      <c r="M17" s="465"/>
      <c r="N17" s="466"/>
      <c r="P17" s="464"/>
      <c r="Q17" s="465"/>
      <c r="R17" s="465"/>
      <c r="S17" s="465"/>
      <c r="T17" s="465"/>
      <c r="U17" s="466"/>
    </row>
    <row r="18" spans="1:21" outlineLevel="1">
      <c r="A18" s="58">
        <v>2070</v>
      </c>
      <c r="B18" s="21">
        <f t="shared" si="0"/>
        <v>0</v>
      </c>
      <c r="C18" s="21">
        <f>B18-Baseline!B18</f>
        <v>2034.2396805473893</v>
      </c>
      <c r="D18" s="21">
        <f t="shared" si="1"/>
        <v>0</v>
      </c>
      <c r="E18" s="21">
        <f>D18-Baseline!D18</f>
        <v>1260.9202278148005</v>
      </c>
      <c r="F18" s="21">
        <f t="shared" si="2"/>
        <v>0</v>
      </c>
      <c r="G18" s="21">
        <f>F18-Baseline!F18</f>
        <v>2798.4907354212419</v>
      </c>
      <c r="I18" s="467"/>
      <c r="J18" s="468"/>
      <c r="K18" s="468"/>
      <c r="L18" s="468"/>
      <c r="M18" s="468"/>
      <c r="N18" s="469"/>
      <c r="P18" s="467"/>
      <c r="Q18" s="468"/>
      <c r="R18" s="468"/>
      <c r="S18" s="468"/>
      <c r="T18" s="468"/>
      <c r="U18" s="469"/>
    </row>
    <row r="19" spans="1:21" ht="14" outlineLevel="1" thickBot="1">
      <c r="A19" s="425"/>
      <c r="B19" s="425"/>
      <c r="I19" s="250"/>
      <c r="J19" s="251"/>
      <c r="K19" s="251"/>
      <c r="L19" s="251"/>
      <c r="M19" s="251"/>
      <c r="N19" s="251"/>
      <c r="P19" s="249"/>
      <c r="Q19" s="249"/>
      <c r="R19" s="249"/>
      <c r="S19" s="249"/>
      <c r="T19" s="249"/>
      <c r="U19" s="232"/>
    </row>
    <row r="20" spans="1:21" ht="26.25" customHeight="1" outlineLevel="1">
      <c r="A20" s="54" t="s">
        <v>366</v>
      </c>
      <c r="B20" s="55">
        <f>Baseline!B20</f>
        <v>0.33700000000000002</v>
      </c>
      <c r="E20" s="154"/>
      <c r="I20" s="459" t="s">
        <v>367</v>
      </c>
      <c r="J20" s="460"/>
      <c r="K20" s="460"/>
      <c r="L20" s="460"/>
      <c r="M20" s="460"/>
      <c r="N20" s="461"/>
      <c r="P20" s="459" t="s">
        <v>368</v>
      </c>
      <c r="Q20" s="460"/>
      <c r="R20" s="460"/>
      <c r="S20" s="460"/>
      <c r="T20" s="460"/>
      <c r="U20" s="461"/>
    </row>
    <row r="21" spans="1:21" ht="12.75" customHeight="1" outlineLevel="1">
      <c r="A21" s="154"/>
      <c r="B21" s="155"/>
      <c r="I21" s="480"/>
      <c r="J21" s="462"/>
      <c r="K21" s="462"/>
      <c r="L21" s="462"/>
      <c r="M21" s="462"/>
      <c r="N21" s="463"/>
      <c r="P21" s="480"/>
      <c r="Q21" s="462"/>
      <c r="R21" s="462"/>
      <c r="S21" s="462"/>
      <c r="T21" s="462"/>
      <c r="U21" s="463"/>
    </row>
    <row r="22" spans="1:21" ht="12.75" customHeight="1" outlineLevel="1">
      <c r="A22" s="154"/>
      <c r="B22" s="155"/>
      <c r="I22" s="464"/>
      <c r="J22" s="465"/>
      <c r="K22" s="465"/>
      <c r="L22" s="465"/>
      <c r="M22" s="465"/>
      <c r="N22" s="466"/>
      <c r="P22" s="464"/>
      <c r="Q22" s="465"/>
      <c r="R22" s="465"/>
      <c r="S22" s="465"/>
      <c r="T22" s="465"/>
      <c r="U22" s="466"/>
    </row>
    <row r="23" spans="1:21" outlineLevel="1">
      <c r="A23" s="154"/>
      <c r="B23" s="407" t="s">
        <v>370</v>
      </c>
      <c r="C23" s="408"/>
      <c r="D23" s="408"/>
      <c r="E23" s="408"/>
      <c r="F23" s="408"/>
      <c r="G23" s="409"/>
      <c r="I23" s="464"/>
      <c r="J23" s="465"/>
      <c r="K23" s="465"/>
      <c r="L23" s="465"/>
      <c r="M23" s="465"/>
      <c r="N23" s="466"/>
      <c r="P23" s="464"/>
      <c r="Q23" s="465"/>
      <c r="R23" s="465"/>
      <c r="S23" s="465"/>
      <c r="T23" s="465"/>
      <c r="U23" s="466"/>
    </row>
    <row r="24" spans="1:21" outlineLevel="1">
      <c r="B24" s="17">
        <v>2027</v>
      </c>
      <c r="C24" s="17">
        <v>2028</v>
      </c>
      <c r="D24" s="17">
        <v>2029</v>
      </c>
      <c r="E24" s="17">
        <v>2030</v>
      </c>
      <c r="F24" s="17">
        <v>2031</v>
      </c>
      <c r="G24" s="17" t="s">
        <v>371</v>
      </c>
      <c r="I24" s="464"/>
      <c r="J24" s="465"/>
      <c r="K24" s="465"/>
      <c r="L24" s="465"/>
      <c r="M24" s="465"/>
      <c r="N24" s="466"/>
      <c r="P24" s="464"/>
      <c r="Q24" s="465"/>
      <c r="R24" s="465"/>
      <c r="S24" s="465"/>
      <c r="T24" s="465"/>
      <c r="U24" s="466"/>
    </row>
    <row r="25" spans="1:21" ht="14" outlineLevel="1" thickBot="1">
      <c r="B25" s="30" t="s">
        <v>372</v>
      </c>
      <c r="C25" s="30" t="s">
        <v>372</v>
      </c>
      <c r="D25" s="30" t="s">
        <v>372</v>
      </c>
      <c r="E25" s="30" t="s">
        <v>372</v>
      </c>
      <c r="F25" s="30" t="s">
        <v>372</v>
      </c>
      <c r="G25" s="30" t="s">
        <v>372</v>
      </c>
      <c r="I25" s="464"/>
      <c r="J25" s="465"/>
      <c r="K25" s="465"/>
      <c r="L25" s="465"/>
      <c r="M25" s="465"/>
      <c r="N25" s="466"/>
      <c r="P25" s="464"/>
      <c r="Q25" s="465"/>
      <c r="R25" s="465"/>
      <c r="S25" s="465"/>
      <c r="T25" s="465"/>
      <c r="U25" s="466"/>
    </row>
    <row r="26" spans="1:21" outlineLevel="1">
      <c r="A26" s="54" t="s">
        <v>373</v>
      </c>
      <c r="B26" s="21">
        <f>E64</f>
        <v>0</v>
      </c>
      <c r="C26" s="21">
        <f>F64</f>
        <v>0</v>
      </c>
      <c r="D26" s="21">
        <f>G64</f>
        <v>0</v>
      </c>
      <c r="E26" s="21">
        <f>H64</f>
        <v>0</v>
      </c>
      <c r="F26" s="21">
        <f>I64</f>
        <v>0</v>
      </c>
      <c r="G26" s="21">
        <f>SUM(J64:BB64)</f>
        <v>0</v>
      </c>
      <c r="I26" s="464"/>
      <c r="J26" s="465"/>
      <c r="K26" s="465"/>
      <c r="L26" s="465"/>
      <c r="M26" s="465"/>
      <c r="N26" s="466"/>
      <c r="P26" s="464"/>
      <c r="Q26" s="465"/>
      <c r="R26" s="465"/>
      <c r="S26" s="465"/>
      <c r="T26" s="465"/>
      <c r="U26" s="466"/>
    </row>
    <row r="27" spans="1:21" outlineLevel="1">
      <c r="A27" s="54" t="s">
        <v>374</v>
      </c>
      <c r="B27" s="21">
        <f>E71+E77</f>
        <v>0</v>
      </c>
      <c r="C27" s="21">
        <f>F71+F77</f>
        <v>0</v>
      </c>
      <c r="D27" s="21">
        <f>G71+G77</f>
        <v>0</v>
      </c>
      <c r="E27" s="21">
        <f>H71+H77</f>
        <v>0</v>
      </c>
      <c r="F27" s="21">
        <f>I71+I77</f>
        <v>0</v>
      </c>
      <c r="G27" s="21">
        <f>SUM(J71:BB71)+SUM(J77:BB77)</f>
        <v>0</v>
      </c>
      <c r="I27" s="464"/>
      <c r="J27" s="465"/>
      <c r="K27" s="465"/>
      <c r="L27" s="465"/>
      <c r="M27" s="465"/>
      <c r="N27" s="466"/>
      <c r="P27" s="464"/>
      <c r="Q27" s="465"/>
      <c r="R27" s="465"/>
      <c r="S27" s="465"/>
      <c r="T27" s="465"/>
      <c r="U27" s="466"/>
    </row>
    <row r="28" spans="1:21" outlineLevel="1">
      <c r="A28" s="154"/>
      <c r="B28" s="248"/>
      <c r="C28" s="248"/>
      <c r="D28" s="248"/>
      <c r="E28" s="248"/>
      <c r="F28" s="248"/>
      <c r="G28" s="248"/>
      <c r="I28" s="464"/>
      <c r="J28" s="465"/>
      <c r="K28" s="465"/>
      <c r="L28" s="465"/>
      <c r="M28" s="465"/>
      <c r="N28" s="466"/>
      <c r="P28" s="464"/>
      <c r="Q28" s="465"/>
      <c r="R28" s="465"/>
      <c r="S28" s="465"/>
      <c r="T28" s="465"/>
      <c r="U28" s="466"/>
    </row>
    <row r="29" spans="1:21" ht="14" outlineLevel="1" thickBot="1">
      <c r="A29" s="154"/>
      <c r="B29" s="248"/>
      <c r="C29" s="248"/>
      <c r="D29" s="248"/>
      <c r="E29" s="248"/>
      <c r="F29" s="248"/>
      <c r="G29" s="248"/>
      <c r="I29" s="464"/>
      <c r="J29" s="465"/>
      <c r="K29" s="465"/>
      <c r="L29" s="465"/>
      <c r="M29" s="465"/>
      <c r="N29" s="466"/>
      <c r="P29" s="464"/>
      <c r="Q29" s="465"/>
      <c r="R29" s="465"/>
      <c r="S29" s="465"/>
      <c r="T29" s="465"/>
      <c r="U29" s="466"/>
    </row>
    <row r="30" spans="1:21" ht="14" outlineLevel="1" thickBot="1">
      <c r="A30" s="308"/>
      <c r="B30" s="309" t="s">
        <v>375</v>
      </c>
      <c r="C30" s="310" t="s">
        <v>376</v>
      </c>
      <c r="D30" s="411" t="s">
        <v>327</v>
      </c>
      <c r="E30" s="412"/>
      <c r="F30" s="412"/>
      <c r="G30" s="413"/>
      <c r="I30" s="464"/>
      <c r="J30" s="465"/>
      <c r="K30" s="465"/>
      <c r="L30" s="465"/>
      <c r="M30" s="465"/>
      <c r="N30" s="466"/>
      <c r="P30" s="464"/>
      <c r="Q30" s="465"/>
      <c r="R30" s="465"/>
      <c r="S30" s="465"/>
      <c r="T30" s="465"/>
      <c r="U30" s="466"/>
    </row>
    <row r="31" spans="1:21" outlineLevel="1">
      <c r="A31" s="431" t="s">
        <v>377</v>
      </c>
      <c r="B31" s="311"/>
      <c r="C31" s="307"/>
      <c r="D31" s="433"/>
      <c r="E31" s="433"/>
      <c r="F31" s="433"/>
      <c r="G31" s="434"/>
      <c r="I31" s="464"/>
      <c r="J31" s="465"/>
      <c r="K31" s="465"/>
      <c r="L31" s="465"/>
      <c r="M31" s="465"/>
      <c r="N31" s="466"/>
      <c r="P31" s="464"/>
      <c r="Q31" s="465"/>
      <c r="R31" s="465"/>
      <c r="S31" s="465"/>
      <c r="T31" s="465"/>
      <c r="U31" s="466"/>
    </row>
    <row r="32" spans="1:21" outlineLevel="1">
      <c r="A32" s="431"/>
      <c r="B32" s="312"/>
      <c r="C32" s="252"/>
      <c r="D32" s="416"/>
      <c r="E32" s="416"/>
      <c r="F32" s="416"/>
      <c r="G32" s="417"/>
      <c r="I32" s="464"/>
      <c r="J32" s="465"/>
      <c r="K32" s="465"/>
      <c r="L32" s="465"/>
      <c r="M32" s="465"/>
      <c r="N32" s="466"/>
      <c r="P32" s="464"/>
      <c r="Q32" s="465"/>
      <c r="R32" s="465"/>
      <c r="S32" s="465"/>
      <c r="T32" s="465"/>
      <c r="U32" s="466"/>
    </row>
    <row r="33" spans="1:21" outlineLevel="1">
      <c r="A33" s="431"/>
      <c r="B33" s="312"/>
      <c r="C33" s="252"/>
      <c r="D33" s="416"/>
      <c r="E33" s="416"/>
      <c r="F33" s="416"/>
      <c r="G33" s="417"/>
      <c r="I33" s="464"/>
      <c r="J33" s="465"/>
      <c r="K33" s="465"/>
      <c r="L33" s="465"/>
      <c r="M33" s="465"/>
      <c r="N33" s="466"/>
      <c r="P33" s="464"/>
      <c r="Q33" s="465"/>
      <c r="R33" s="465"/>
      <c r="S33" s="465"/>
      <c r="T33" s="465"/>
      <c r="U33" s="466"/>
    </row>
    <row r="34" spans="1:21" outlineLevel="1">
      <c r="A34" s="431"/>
      <c r="B34" s="312"/>
      <c r="C34" s="252"/>
      <c r="D34" s="416"/>
      <c r="E34" s="416"/>
      <c r="F34" s="416"/>
      <c r="G34" s="417"/>
      <c r="I34" s="464"/>
      <c r="J34" s="465"/>
      <c r="K34" s="465"/>
      <c r="L34" s="465"/>
      <c r="M34" s="465"/>
      <c r="N34" s="466"/>
      <c r="P34" s="464"/>
      <c r="Q34" s="465"/>
      <c r="R34" s="465"/>
      <c r="S34" s="465"/>
      <c r="T34" s="465"/>
      <c r="U34" s="466"/>
    </row>
    <row r="35" spans="1:21" outlineLevel="1">
      <c r="A35" s="431"/>
      <c r="B35" s="312"/>
      <c r="C35" s="252"/>
      <c r="D35" s="416"/>
      <c r="E35" s="416"/>
      <c r="F35" s="416"/>
      <c r="G35" s="417"/>
      <c r="I35" s="464"/>
      <c r="J35" s="465"/>
      <c r="K35" s="465"/>
      <c r="L35" s="465"/>
      <c r="M35" s="465"/>
      <c r="N35" s="466"/>
      <c r="P35" s="464"/>
      <c r="Q35" s="465"/>
      <c r="R35" s="465"/>
      <c r="S35" s="465"/>
      <c r="T35" s="465"/>
      <c r="U35" s="466"/>
    </row>
    <row r="36" spans="1:21" outlineLevel="1">
      <c r="A36" s="431"/>
      <c r="B36" s="312"/>
      <c r="C36" s="252"/>
      <c r="D36" s="416"/>
      <c r="E36" s="416"/>
      <c r="F36" s="416"/>
      <c r="G36" s="417"/>
      <c r="I36" s="464"/>
      <c r="J36" s="465"/>
      <c r="K36" s="465"/>
      <c r="L36" s="465"/>
      <c r="M36" s="465"/>
      <c r="N36" s="466"/>
      <c r="P36" s="464"/>
      <c r="Q36" s="465"/>
      <c r="R36" s="465"/>
      <c r="S36" s="465"/>
      <c r="T36" s="465"/>
      <c r="U36" s="466"/>
    </row>
    <row r="37" spans="1:21" outlineLevel="1">
      <c r="A37" s="431"/>
      <c r="B37" s="312"/>
      <c r="C37" s="252"/>
      <c r="D37" s="416"/>
      <c r="E37" s="416"/>
      <c r="F37" s="416"/>
      <c r="G37" s="417"/>
      <c r="I37" s="464"/>
      <c r="J37" s="465"/>
      <c r="K37" s="465"/>
      <c r="L37" s="465"/>
      <c r="M37" s="465"/>
      <c r="N37" s="466"/>
      <c r="P37" s="464"/>
      <c r="Q37" s="465"/>
      <c r="R37" s="465"/>
      <c r="S37" s="465"/>
      <c r="T37" s="465"/>
      <c r="U37" s="466"/>
    </row>
    <row r="38" spans="1:21" outlineLevel="1">
      <c r="A38" s="431"/>
      <c r="B38" s="312"/>
      <c r="C38" s="252"/>
      <c r="D38" s="416"/>
      <c r="E38" s="416"/>
      <c r="F38" s="416"/>
      <c r="G38" s="417"/>
      <c r="I38" s="464"/>
      <c r="J38" s="465"/>
      <c r="K38" s="465"/>
      <c r="L38" s="465"/>
      <c r="M38" s="465"/>
      <c r="N38" s="466"/>
      <c r="P38" s="464"/>
      <c r="Q38" s="465"/>
      <c r="R38" s="465"/>
      <c r="S38" s="465"/>
      <c r="T38" s="465"/>
      <c r="U38" s="466"/>
    </row>
    <row r="39" spans="1:21" outlineLevel="1">
      <c r="A39" s="431"/>
      <c r="B39" s="312"/>
      <c r="C39" s="252"/>
      <c r="D39" s="416"/>
      <c r="E39" s="416"/>
      <c r="F39" s="416"/>
      <c r="G39" s="417"/>
      <c r="I39" s="464"/>
      <c r="J39" s="465"/>
      <c r="K39" s="465"/>
      <c r="L39" s="465"/>
      <c r="M39" s="465"/>
      <c r="N39" s="466"/>
      <c r="P39" s="464"/>
      <c r="Q39" s="465"/>
      <c r="R39" s="465"/>
      <c r="S39" s="465"/>
      <c r="T39" s="465"/>
      <c r="U39" s="466"/>
    </row>
    <row r="40" spans="1:21" ht="14" outlineLevel="1" thickBot="1">
      <c r="A40" s="432"/>
      <c r="B40" s="313"/>
      <c r="C40" s="314"/>
      <c r="D40" s="414"/>
      <c r="E40" s="414"/>
      <c r="F40" s="414"/>
      <c r="G40" s="415"/>
      <c r="I40" s="464"/>
      <c r="J40" s="465"/>
      <c r="K40" s="465"/>
      <c r="L40" s="465"/>
      <c r="M40" s="465"/>
      <c r="N40" s="466"/>
      <c r="P40" s="464"/>
      <c r="Q40" s="465"/>
      <c r="R40" s="465"/>
      <c r="S40" s="465"/>
      <c r="T40" s="465"/>
      <c r="U40" s="466"/>
    </row>
    <row r="41" spans="1:21" outlineLevel="1">
      <c r="A41" s="154"/>
      <c r="B41" s="248"/>
      <c r="C41" s="248"/>
      <c r="D41" s="248"/>
      <c r="E41" s="248"/>
      <c r="F41" s="248"/>
      <c r="G41" s="248"/>
      <c r="I41" s="464"/>
      <c r="J41" s="465"/>
      <c r="K41" s="465"/>
      <c r="L41" s="465"/>
      <c r="M41" s="465"/>
      <c r="N41" s="466"/>
      <c r="P41" s="464"/>
      <c r="Q41" s="465"/>
      <c r="R41" s="465"/>
      <c r="S41" s="465"/>
      <c r="T41" s="465"/>
      <c r="U41" s="466"/>
    </row>
    <row r="42" spans="1:21" outlineLevel="1">
      <c r="A42" s="154"/>
      <c r="B42" s="248"/>
      <c r="C42" s="248"/>
      <c r="D42" s="248"/>
      <c r="E42" s="248"/>
      <c r="F42" s="248"/>
      <c r="G42" s="248"/>
      <c r="I42" s="464"/>
      <c r="J42" s="465"/>
      <c r="K42" s="465"/>
      <c r="L42" s="465"/>
      <c r="M42" s="465"/>
      <c r="N42" s="466"/>
      <c r="P42" s="464"/>
      <c r="Q42" s="465"/>
      <c r="R42" s="465"/>
      <c r="S42" s="465"/>
      <c r="T42" s="465"/>
      <c r="U42" s="466"/>
    </row>
    <row r="43" spans="1:21" outlineLevel="1">
      <c r="A43" s="154"/>
      <c r="B43" s="248"/>
      <c r="C43" s="248"/>
      <c r="D43" s="248"/>
      <c r="E43" s="248"/>
      <c r="F43" s="248"/>
      <c r="G43" s="248"/>
      <c r="I43" s="464"/>
      <c r="J43" s="465"/>
      <c r="K43" s="465"/>
      <c r="L43" s="465"/>
      <c r="M43" s="465"/>
      <c r="N43" s="466"/>
      <c r="P43" s="464"/>
      <c r="Q43" s="465"/>
      <c r="R43" s="465"/>
      <c r="S43" s="465"/>
      <c r="T43" s="465"/>
      <c r="U43" s="466"/>
    </row>
    <row r="44" spans="1:21" outlineLevel="1">
      <c r="A44" s="154"/>
      <c r="B44" s="248"/>
      <c r="C44" s="248"/>
      <c r="D44" s="248"/>
      <c r="E44" s="248"/>
      <c r="F44" s="248"/>
      <c r="G44" s="248"/>
      <c r="I44" s="464"/>
      <c r="J44" s="465"/>
      <c r="K44" s="465"/>
      <c r="L44" s="465"/>
      <c r="M44" s="465"/>
      <c r="N44" s="466"/>
      <c r="P44" s="464"/>
      <c r="Q44" s="465"/>
      <c r="R44" s="465"/>
      <c r="S44" s="465"/>
      <c r="T44" s="465"/>
      <c r="U44" s="466"/>
    </row>
    <row r="45" spans="1:21" outlineLevel="1">
      <c r="A45" s="154"/>
      <c r="B45" s="248"/>
      <c r="C45" s="248"/>
      <c r="D45" s="248"/>
      <c r="E45" s="248"/>
      <c r="F45" s="248"/>
      <c r="G45" s="248"/>
      <c r="I45" s="467"/>
      <c r="J45" s="468"/>
      <c r="K45" s="468"/>
      <c r="L45" s="468"/>
      <c r="M45" s="468"/>
      <c r="N45" s="469"/>
      <c r="P45" s="467"/>
      <c r="Q45" s="468"/>
      <c r="R45" s="468"/>
      <c r="S45" s="468"/>
      <c r="T45" s="468"/>
      <c r="U45" s="469"/>
    </row>
    <row r="46" spans="1:21" outlineLevel="1">
      <c r="A46" s="154"/>
      <c r="B46" s="248"/>
      <c r="C46" s="248"/>
      <c r="D46" s="248"/>
      <c r="E46" s="248"/>
      <c r="F46" s="248"/>
      <c r="G46" s="248"/>
    </row>
    <row r="47" spans="1:21">
      <c r="A47" s="154"/>
      <c r="B47" s="155"/>
    </row>
    <row r="48" spans="1:21" ht="15">
      <c r="A48" s="12" t="s">
        <v>380</v>
      </c>
    </row>
    <row r="49" spans="1:54" ht="15" outlineLevel="1">
      <c r="A49" s="12"/>
    </row>
    <row r="50" spans="1:54" ht="14" outlineLevel="1" thickBot="1">
      <c r="A50" s="4" t="s">
        <v>381</v>
      </c>
    </row>
    <row r="51" spans="1:54" outlineLevel="2">
      <c r="B51" s="19"/>
      <c r="C51" s="19"/>
      <c r="D51" s="19"/>
      <c r="E51" s="418" t="s">
        <v>274</v>
      </c>
      <c r="F51" s="406"/>
      <c r="G51" s="406"/>
      <c r="H51" s="406"/>
      <c r="I51" s="406"/>
      <c r="J51" s="406" t="s">
        <v>275</v>
      </c>
      <c r="K51" s="406"/>
      <c r="L51" s="406"/>
      <c r="M51" s="406"/>
      <c r="N51" s="406"/>
      <c r="O51" s="406" t="s">
        <v>276</v>
      </c>
      <c r="P51" s="406"/>
      <c r="Q51" s="406"/>
      <c r="R51" s="406"/>
      <c r="S51" s="406"/>
      <c r="T51" s="406" t="s">
        <v>277</v>
      </c>
      <c r="U51" s="406"/>
      <c r="V51" s="406"/>
      <c r="W51" s="406"/>
      <c r="X51" s="406"/>
      <c r="Y51" s="406" t="s">
        <v>382</v>
      </c>
      <c r="Z51" s="406"/>
      <c r="AA51" s="406"/>
      <c r="AB51" s="406"/>
      <c r="AC51" s="406"/>
      <c r="AD51" s="406" t="s">
        <v>383</v>
      </c>
      <c r="AE51" s="406"/>
      <c r="AF51" s="406"/>
      <c r="AG51" s="406"/>
      <c r="AH51" s="406"/>
      <c r="AI51" s="406" t="s">
        <v>384</v>
      </c>
      <c r="AJ51" s="406"/>
      <c r="AK51" s="406"/>
      <c r="AL51" s="406"/>
      <c r="AM51" s="406"/>
      <c r="AN51" s="406" t="s">
        <v>385</v>
      </c>
      <c r="AO51" s="406"/>
      <c r="AP51" s="406"/>
      <c r="AQ51" s="406"/>
      <c r="AR51" s="406"/>
      <c r="AS51" s="406" t="s">
        <v>386</v>
      </c>
      <c r="AT51" s="406"/>
      <c r="AU51" s="406"/>
      <c r="AV51" s="406"/>
      <c r="AW51" s="406"/>
      <c r="AX51" s="406" t="s">
        <v>387</v>
      </c>
      <c r="AY51" s="406"/>
      <c r="AZ51" s="406"/>
      <c r="BA51" s="406"/>
      <c r="BB51" s="410"/>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375</v>
      </c>
      <c r="C53" s="19" t="s">
        <v>388</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6" t="s">
        <v>389</v>
      </c>
      <c r="B54" s="127"/>
      <c r="C54" s="127"/>
      <c r="D54" s="124" t="s">
        <v>390</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7"/>
      <c r="B55" s="36"/>
      <c r="C55" s="121"/>
      <c r="D55" s="2" t="s">
        <v>390</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7"/>
      <c r="B56" s="36"/>
      <c r="C56" s="121"/>
      <c r="D56" s="2" t="s">
        <v>390</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7"/>
      <c r="B57" s="36"/>
      <c r="C57" s="121"/>
      <c r="D57" s="2" t="s">
        <v>390</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7"/>
      <c r="B58" s="36"/>
      <c r="C58" s="121"/>
      <c r="D58" s="2" t="s">
        <v>390</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7"/>
      <c r="B59" s="36"/>
      <c r="C59" s="121"/>
      <c r="D59" s="2" t="s">
        <v>390</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7"/>
      <c r="B60" s="36"/>
      <c r="C60" s="121"/>
      <c r="D60" s="2" t="s">
        <v>390</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7"/>
      <c r="B61" s="36"/>
      <c r="C61" s="121"/>
      <c r="D61" s="2" t="s">
        <v>390</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7"/>
      <c r="B62" s="36"/>
      <c r="C62" s="121"/>
      <c r="D62" s="2" t="s">
        <v>390</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7"/>
      <c r="B63" s="36"/>
      <c r="C63" s="121"/>
      <c r="D63" s="2" t="s">
        <v>390</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28"/>
      <c r="B64" s="122" t="s">
        <v>391</v>
      </c>
      <c r="C64" s="296" t="s">
        <v>392</v>
      </c>
      <c r="D64" s="123" t="s">
        <v>390</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19" t="s">
        <v>393</v>
      </c>
      <c r="B66" s="266"/>
      <c r="C66" s="267"/>
      <c r="D66" s="268" t="s">
        <v>390</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0"/>
      <c r="B67" s="252"/>
      <c r="C67" s="267"/>
      <c r="D67" s="269" t="s">
        <v>390</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0"/>
      <c r="B68" s="252"/>
      <c r="C68" s="267"/>
      <c r="D68" s="269" t="s">
        <v>390</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0"/>
      <c r="B69" s="252"/>
      <c r="C69" s="267"/>
      <c r="D69" s="269" t="s">
        <v>390</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0"/>
      <c r="B70" s="252"/>
      <c r="C70" s="267"/>
      <c r="D70" s="269" t="s">
        <v>390</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1"/>
      <c r="B71" s="122" t="s">
        <v>394</v>
      </c>
      <c r="C71" s="123"/>
      <c r="D71" s="270" t="s">
        <v>390</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19" t="s">
        <v>395</v>
      </c>
      <c r="B75" s="127" t="s">
        <v>396</v>
      </c>
      <c r="C75" s="274"/>
      <c r="D75" s="124" t="s">
        <v>390</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0"/>
      <c r="B76" s="121"/>
      <c r="C76" s="272"/>
      <c r="D76" s="2" t="s">
        <v>390</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1"/>
      <c r="B77" s="273" t="s">
        <v>397</v>
      </c>
      <c r="C77" s="271"/>
      <c r="D77" s="123" t="s">
        <v>390</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398</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399</v>
      </c>
      <c r="C81" s="6" t="s">
        <v>400</v>
      </c>
      <c r="D81" t="s">
        <v>401</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402</v>
      </c>
      <c r="C82" t="s">
        <v>403</v>
      </c>
      <c r="D82" t="s">
        <v>390</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404</v>
      </c>
      <c r="C83" t="s">
        <v>405</v>
      </c>
      <c r="D83" t="s">
        <v>390</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406</v>
      </c>
      <c r="C84" t="s">
        <v>407</v>
      </c>
      <c r="D84" t="s">
        <v>390</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408</v>
      </c>
      <c r="C85" t="s">
        <v>409</v>
      </c>
      <c r="D85" t="s">
        <v>390</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410</v>
      </c>
      <c r="C86" t="s">
        <v>411</v>
      </c>
      <c r="D86" t="s">
        <v>390</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412</v>
      </c>
      <c r="C87" t="s">
        <v>413</v>
      </c>
      <c r="D87" t="s">
        <v>390</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414</v>
      </c>
      <c r="C88" t="s">
        <v>415</v>
      </c>
      <c r="D88" t="s">
        <v>390</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416</v>
      </c>
      <c r="C89" t="s">
        <v>417</v>
      </c>
      <c r="D89" t="s">
        <v>390</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418</v>
      </c>
      <c r="C90" t="s">
        <v>419</v>
      </c>
      <c r="D90" t="s">
        <v>390</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420</v>
      </c>
      <c r="C91" t="s">
        <v>421</v>
      </c>
      <c r="D91" t="s">
        <v>390</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422</v>
      </c>
      <c r="C92" t="s">
        <v>423</v>
      </c>
      <c r="D92" t="s">
        <v>390</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424</v>
      </c>
      <c r="C93" t="s">
        <v>425</v>
      </c>
      <c r="D93" t="s">
        <v>390</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426</v>
      </c>
      <c r="C94" t="s">
        <v>427</v>
      </c>
      <c r="D94" t="s">
        <v>390</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428</v>
      </c>
      <c r="C95" t="s">
        <v>429</v>
      </c>
      <c r="D95" t="s">
        <v>390</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430</v>
      </c>
      <c r="C96" t="s">
        <v>431</v>
      </c>
      <c r="D96" t="s">
        <v>390</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432</v>
      </c>
      <c r="C97" t="s">
        <v>433</v>
      </c>
      <c r="D97" t="s">
        <v>390</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434</v>
      </c>
      <c r="C98" t="s">
        <v>435</v>
      </c>
      <c r="D98" t="s">
        <v>390</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436</v>
      </c>
      <c r="C99" t="s">
        <v>437</v>
      </c>
      <c r="D99" t="s">
        <v>390</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438</v>
      </c>
      <c r="C100" t="s">
        <v>439</v>
      </c>
      <c r="D100" t="s">
        <v>390</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440</v>
      </c>
      <c r="C101" t="s">
        <v>441</v>
      </c>
      <c r="D101" t="s">
        <v>390</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442</v>
      </c>
      <c r="C102" t="s">
        <v>443</v>
      </c>
      <c r="D102" t="s">
        <v>390</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444</v>
      </c>
      <c r="C103" t="s">
        <v>445</v>
      </c>
      <c r="D103" t="s">
        <v>390</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446</v>
      </c>
      <c r="C104" t="s">
        <v>447</v>
      </c>
      <c r="D104" t="s">
        <v>390</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448</v>
      </c>
      <c r="C105" t="s">
        <v>449</v>
      </c>
      <c r="D105" t="s">
        <v>390</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450</v>
      </c>
      <c r="C106" t="s">
        <v>451</v>
      </c>
      <c r="D106" t="s">
        <v>390</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452</v>
      </c>
      <c r="C107" t="s">
        <v>453</v>
      </c>
      <c r="D107" t="s">
        <v>390</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523</v>
      </c>
      <c r="C108" t="s">
        <v>524</v>
      </c>
      <c r="D108" t="s">
        <v>390</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525</v>
      </c>
      <c r="C109" t="s">
        <v>526</v>
      </c>
      <c r="D109" t="s">
        <v>390</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527</v>
      </c>
      <c r="C110" t="s">
        <v>528</v>
      </c>
      <c r="D110" t="s">
        <v>390</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529</v>
      </c>
      <c r="C111" t="s">
        <v>530</v>
      </c>
      <c r="D111" t="s">
        <v>390</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531</v>
      </c>
      <c r="C112" t="s">
        <v>532</v>
      </c>
      <c r="D112" t="s">
        <v>390</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533</v>
      </c>
      <c r="C113" t="s">
        <v>534</v>
      </c>
      <c r="D113" t="s">
        <v>390</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535</v>
      </c>
      <c r="C114" t="s">
        <v>536</v>
      </c>
      <c r="D114" t="s">
        <v>390</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537</v>
      </c>
      <c r="C115" t="s">
        <v>538</v>
      </c>
      <c r="D115" t="s">
        <v>390</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539</v>
      </c>
      <c r="C116" t="s">
        <v>540</v>
      </c>
      <c r="D116" t="s">
        <v>390</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541</v>
      </c>
      <c r="C117" t="s">
        <v>542</v>
      </c>
      <c r="D117" t="s">
        <v>390</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543</v>
      </c>
      <c r="C118" t="s">
        <v>544</v>
      </c>
      <c r="D118" t="s">
        <v>390</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545</v>
      </c>
      <c r="C119" t="s">
        <v>546</v>
      </c>
      <c r="D119" t="s">
        <v>390</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547</v>
      </c>
      <c r="C120" t="s">
        <v>548</v>
      </c>
      <c r="D120" t="s">
        <v>390</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549</v>
      </c>
      <c r="C121" t="s">
        <v>550</v>
      </c>
      <c r="D121" t="s">
        <v>390</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551</v>
      </c>
      <c r="C122" t="s">
        <v>552</v>
      </c>
      <c r="D122" t="s">
        <v>390</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553</v>
      </c>
      <c r="C123" t="s">
        <v>554</v>
      </c>
      <c r="D123" t="s">
        <v>390</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555</v>
      </c>
      <c r="C124" t="s">
        <v>556</v>
      </c>
      <c r="D124" t="s">
        <v>390</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557</v>
      </c>
      <c r="C125" t="s">
        <v>558</v>
      </c>
      <c r="D125" t="s">
        <v>390</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559</v>
      </c>
      <c r="C126" t="s">
        <v>560</v>
      </c>
      <c r="D126" t="s">
        <v>390</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561</v>
      </c>
      <c r="C127" t="s">
        <v>562</v>
      </c>
      <c r="D127" t="s">
        <v>390</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454</v>
      </c>
      <c r="C128" t="s">
        <v>455</v>
      </c>
      <c r="D128" t="s">
        <v>390</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456</v>
      </c>
      <c r="C129" t="s">
        <v>457</v>
      </c>
      <c r="D129" t="s">
        <v>390</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458</v>
      </c>
      <c r="C130" t="s">
        <v>459</v>
      </c>
      <c r="D130" t="s">
        <v>390</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460</v>
      </c>
      <c r="C131" t="s">
        <v>461</v>
      </c>
      <c r="D131" t="s">
        <v>390</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462</v>
      </c>
      <c r="C132" t="s">
        <v>463</v>
      </c>
      <c r="D132" t="s">
        <v>390</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464</v>
      </c>
      <c r="C133" s="7" t="s">
        <v>465</v>
      </c>
      <c r="D133" s="7" t="s">
        <v>390</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466</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467</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468</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469</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470</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2" t="s">
        <v>471</v>
      </c>
      <c r="B143" s="135" t="s">
        <v>286</v>
      </c>
      <c r="C143" s="135" t="s">
        <v>396</v>
      </c>
      <c r="D143" s="135" t="s">
        <v>390</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3"/>
      <c r="B144" s="135" t="s">
        <v>286</v>
      </c>
      <c r="C144" s="135"/>
      <c r="D144" s="135" t="s">
        <v>390</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3"/>
      <c r="B145" s="135" t="s">
        <v>286</v>
      </c>
      <c r="C145" s="135"/>
      <c r="D145" s="135" t="s">
        <v>390</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3"/>
      <c r="B146" s="135" t="s">
        <v>289</v>
      </c>
      <c r="C146" s="135" t="s">
        <v>472</v>
      </c>
      <c r="D146" s="135" t="s">
        <v>390</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3"/>
      <c r="B147" s="135" t="s">
        <v>289</v>
      </c>
      <c r="C147" s="135" t="s">
        <v>473</v>
      </c>
      <c r="D147" s="135" t="s">
        <v>390</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3"/>
      <c r="B148" s="135" t="s">
        <v>289</v>
      </c>
      <c r="C148" s="135"/>
      <c r="D148" s="135" t="s">
        <v>390</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3"/>
      <c r="B149" s="135" t="s">
        <v>289</v>
      </c>
      <c r="C149" s="135"/>
      <c r="D149" s="135" t="s">
        <v>390</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3"/>
      <c r="B150" s="135" t="s">
        <v>292</v>
      </c>
      <c r="C150" s="315" t="s">
        <v>474</v>
      </c>
      <c r="D150" s="135" t="s">
        <v>390</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3"/>
      <c r="B151" s="135" t="s">
        <v>292</v>
      </c>
      <c r="C151" s="315" t="s">
        <v>475</v>
      </c>
      <c r="D151" s="135" t="s">
        <v>390</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3"/>
      <c r="B152" s="135" t="s">
        <v>292</v>
      </c>
      <c r="C152" s="315" t="s">
        <v>476</v>
      </c>
      <c r="D152" s="135" t="s">
        <v>390</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3"/>
      <c r="B153" s="135" t="s">
        <v>477</v>
      </c>
      <c r="C153" s="135"/>
      <c r="D153" s="135" t="s">
        <v>390</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4"/>
      <c r="B154" s="135" t="s">
        <v>477</v>
      </c>
      <c r="C154" s="135"/>
      <c r="D154" s="135" t="s">
        <v>390</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381</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470</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2" t="s">
        <v>478</v>
      </c>
      <c r="B158" s="135" t="s">
        <v>286</v>
      </c>
      <c r="C158" s="315" t="s">
        <v>396</v>
      </c>
      <c r="D158" s="135" t="s">
        <v>479</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3"/>
      <c r="B159" s="135" t="s">
        <v>286</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3"/>
      <c r="B160" s="135" t="s">
        <v>286</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3"/>
      <c r="B161" s="135" t="s">
        <v>289</v>
      </c>
      <c r="C161" s="315" t="s">
        <v>472</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3"/>
      <c r="B162" s="135" t="s">
        <v>289</v>
      </c>
      <c r="C162" s="315" t="s">
        <v>473</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3"/>
      <c r="B163" s="135" t="s">
        <v>289</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3"/>
      <c r="B164" s="135" t="s">
        <v>289</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3"/>
      <c r="B165" s="135" t="s">
        <v>477</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3"/>
      <c r="B166" s="135" t="s">
        <v>477</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3"/>
      <c r="B167" s="135" t="s">
        <v>477</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3"/>
      <c r="B168" s="135" t="s">
        <v>477</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4"/>
      <c r="B169" s="135" t="s">
        <v>477</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482</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2" t="s">
        <v>483</v>
      </c>
      <c r="B172" s="135" t="s">
        <v>286</v>
      </c>
      <c r="C172" s="135" t="s">
        <v>396</v>
      </c>
      <c r="D172" s="135" t="s">
        <v>390</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3"/>
      <c r="B173" s="135" t="s">
        <v>286</v>
      </c>
      <c r="C173" s="135"/>
      <c r="D173" s="135" t="s">
        <v>390</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4"/>
      <c r="B174" s="135" t="s">
        <v>286</v>
      </c>
      <c r="C174" s="135"/>
      <c r="D174" s="135" t="s">
        <v>390</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2" t="s">
        <v>484</v>
      </c>
      <c r="B176" s="135" t="s">
        <v>286</v>
      </c>
      <c r="C176" s="135" t="s">
        <v>396</v>
      </c>
      <c r="D176" s="135" t="s">
        <v>390</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3"/>
      <c r="B177" s="135" t="s">
        <v>286</v>
      </c>
      <c r="C177" s="135"/>
      <c r="D177" s="135" t="s">
        <v>390</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4"/>
      <c r="B178" s="135" t="s">
        <v>286</v>
      </c>
      <c r="C178" s="135"/>
      <c r="D178" s="135" t="s">
        <v>390</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485</v>
      </c>
      <c r="B182" s="19"/>
      <c r="C182" s="19"/>
      <c r="D182" s="19"/>
      <c r="E182" s="15"/>
    </row>
    <row r="183" spans="1:54" ht="15" outlineLevel="1">
      <c r="A183" s="12"/>
      <c r="B183" s="19"/>
      <c r="C183" s="19"/>
      <c r="D183" s="19"/>
      <c r="E183" s="15"/>
    </row>
    <row r="184" spans="1:54" s="4" customFormat="1" outlineLevel="1">
      <c r="A184" s="4" t="s">
        <v>486</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29" t="s">
        <v>487</v>
      </c>
      <c r="B186" s="150" t="s">
        <v>488</v>
      </c>
      <c r="C186" s="6" t="s">
        <v>489</v>
      </c>
      <c r="D186" s="10" t="s">
        <v>401</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0"/>
      <c r="B187" s="150" t="s">
        <v>490</v>
      </c>
      <c r="C187" s="6" t="s">
        <v>491</v>
      </c>
      <c r="D187" s="10" t="s">
        <v>401</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2" t="s">
        <v>492</v>
      </c>
      <c r="B190" s="150" t="s">
        <v>352</v>
      </c>
      <c r="C190" s="19"/>
      <c r="D190" s="135" t="s">
        <v>390</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3"/>
      <c r="B191" s="150" t="s">
        <v>493</v>
      </c>
      <c r="C191" s="19"/>
      <c r="D191" s="135" t="s">
        <v>390</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3"/>
      <c r="B192" s="150" t="s">
        <v>565</v>
      </c>
      <c r="C192" s="19"/>
      <c r="D192" s="135" t="s">
        <v>390</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3"/>
      <c r="B193" s="150" t="s">
        <v>494</v>
      </c>
      <c r="C193" s="19"/>
      <c r="D193" s="135" t="s">
        <v>390</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3"/>
      <c r="B194" s="150" t="s">
        <v>495</v>
      </c>
      <c r="C194" s="19"/>
      <c r="D194" s="135" t="s">
        <v>390</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3"/>
      <c r="B195" s="150" t="s">
        <v>496</v>
      </c>
      <c r="C195" s="19"/>
      <c r="D195" s="135" t="s">
        <v>390</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3"/>
      <c r="B196" s="150" t="s">
        <v>289</v>
      </c>
      <c r="C196" s="19"/>
      <c r="D196" s="135" t="s">
        <v>390</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3"/>
      <c r="B197" s="150" t="s">
        <v>292</v>
      </c>
      <c r="C197" s="19"/>
      <c r="D197" s="135" t="s">
        <v>390</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4"/>
      <c r="B198" s="150" t="s">
        <v>477</v>
      </c>
      <c r="C198" s="19"/>
      <c r="D198" s="135" t="s">
        <v>390</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2" t="s">
        <v>497</v>
      </c>
      <c r="B200" s="150" t="s">
        <v>498</v>
      </c>
      <c r="C200" s="19"/>
      <c r="D200" s="135" t="s">
        <v>390</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3"/>
      <c r="B201" s="150" t="s">
        <v>499</v>
      </c>
      <c r="C201" s="19"/>
      <c r="D201" s="135" t="s">
        <v>390</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4"/>
      <c r="B202" s="150" t="s">
        <v>500</v>
      </c>
      <c r="C202" s="19"/>
      <c r="D202" s="135" t="s">
        <v>390</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2" t="s">
        <v>501</v>
      </c>
      <c r="B204" s="150" t="s">
        <v>502</v>
      </c>
      <c r="C204" s="19"/>
      <c r="D204" s="135" t="s">
        <v>390</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3"/>
      <c r="B205" s="150" t="s">
        <v>503</v>
      </c>
      <c r="C205" s="19"/>
      <c r="D205" s="135" t="s">
        <v>390</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4"/>
      <c r="B206" s="150" t="s">
        <v>504</v>
      </c>
      <c r="C206" s="19"/>
      <c r="D206" s="135" t="s">
        <v>390</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566</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7" t="s">
        <v>492</v>
      </c>
      <c r="B210" s="150" t="s">
        <v>567</v>
      </c>
      <c r="C210" s="19"/>
      <c r="D210" s="135" t="s">
        <v>390</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8"/>
      <c r="B211" s="150" t="s">
        <v>493</v>
      </c>
      <c r="C211" s="19"/>
      <c r="D211" s="135" t="s">
        <v>390</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8"/>
      <c r="B212" s="150" t="s">
        <v>565</v>
      </c>
      <c r="C212" s="19"/>
      <c r="D212" s="135" t="s">
        <v>390</v>
      </c>
      <c r="E212" s="21">
        <f>E192-Baseline!E192</f>
        <v>1.2881006524165262</v>
      </c>
      <c r="F212" s="21">
        <f>F77*F186-Baseline!F77*Baseline!F186</f>
        <v>1.2650354622643762</v>
      </c>
      <c r="G212" s="21">
        <f>G77*G186-Baseline!G77*Baseline!G186</f>
        <v>1.2424597687106524</v>
      </c>
      <c r="H212" s="21">
        <f>H77*H186-Baseline!H77*Baseline!H186</f>
        <v>1.2203611361734088</v>
      </c>
      <c r="I212" s="21">
        <f>I77*I186-Baseline!I77*Baseline!I186</f>
        <v>1.1987274912355854</v>
      </c>
      <c r="J212" s="21">
        <f>J77*J186-Baseline!J77*Baseline!J186</f>
        <v>1.177547111225121</v>
      </c>
      <c r="K212" s="21">
        <f>K77*K186-Baseline!K77*Baseline!K186</f>
        <v>1.1568086131695376</v>
      </c>
      <c r="L212" s="21">
        <f>L77*L186-Baseline!L77*Baseline!L186</f>
        <v>1.1365009431124671</v>
      </c>
      <c r="M212" s="21">
        <f>M77*M186-Baseline!M77*Baseline!M186</f>
        <v>1.1166133657800712</v>
      </c>
      <c r="N212" s="21">
        <f>N77*N186-Baseline!N77*Baseline!N186</f>
        <v>1.0971354545856584</v>
      </c>
      <c r="O212" s="21">
        <f>O77*O186-Baseline!O77*Baseline!O186</f>
        <v>1.0778408975456264</v>
      </c>
      <c r="P212" s="21">
        <f>P77*P186-Baseline!P77*Baseline!P186</f>
        <v>1.0588367818245372</v>
      </c>
      <c r="Q212" s="21">
        <f>Q77*Q186-Baseline!Q77*Baseline!Q186</f>
        <v>1.0402280515002449</v>
      </c>
      <c r="R212" s="21">
        <f>R77*R186-Baseline!R77*Baseline!R186</f>
        <v>1.0220048408827611</v>
      </c>
      <c r="S212" s="21">
        <f>S77*S186-Baseline!S77*Baseline!S186</f>
        <v>1.0041575682257977</v>
      </c>
      <c r="T212" s="21">
        <f>T77*T186-Baseline!T77*Baseline!T186</f>
        <v>0.98667692682896935</v>
      </c>
      <c r="U212" s="21">
        <f>U77*U186-Baseline!U77*Baseline!U186</f>
        <v>0.96955387643090551</v>
      </c>
      <c r="V212" s="21">
        <f>V77*V186-Baseline!V77*Baseline!V186</f>
        <v>0.95277963488357831</v>
      </c>
      <c r="W212" s="21">
        <f>W77*W186-Baseline!W77*Baseline!W186</f>
        <v>0.93634567009846592</v>
      </c>
      <c r="X212" s="21">
        <f>X77*X186-Baseline!X77*Baseline!X186</f>
        <v>0.92024369225552616</v>
      </c>
      <c r="Y212" s="21">
        <f>Y77*Y186-Baseline!Y77*Baseline!Y186</f>
        <v>0.90446564626618431</v>
      </c>
      <c r="Z212" s="21">
        <f>Z77*Z186-Baseline!Z77*Baseline!Z186</f>
        <v>0.88900370448191701</v>
      </c>
      <c r="AA212" s="21">
        <f>AA77*AA186-Baseline!AA77*Baseline!AA186</f>
        <v>0.87385025964023788</v>
      </c>
      <c r="AB212" s="21">
        <f>AB77*AB186-Baseline!AB77*Baseline!AB186</f>
        <v>0.85899791804019576</v>
      </c>
      <c r="AC212" s="21">
        <f>AC77*AC186-Baseline!AC77*Baseline!AC186</f>
        <v>8.0711790993994903</v>
      </c>
      <c r="AD212" s="21">
        <f>AD77*AD186-Baseline!AD77*Baseline!AD186</f>
        <v>7.9337569475941532</v>
      </c>
      <c r="AE212" s="21">
        <f>AE77*AE186-Baseline!AE77*Baseline!AE186</f>
        <v>7.7990610678104799</v>
      </c>
      <c r="AF212" s="21">
        <f>AF77*AF186-Baseline!AF77*Baseline!AF186</f>
        <v>7.6670264941132906</v>
      </c>
      <c r="AG212" s="21">
        <f>AG77*AG186-Baseline!AG77*Baseline!AG186</f>
        <v>7.537590071560591</v>
      </c>
      <c r="AH212" s="21">
        <f>AH77*AH186-Baseline!AH77*Baseline!AH186</f>
        <v>7.4106904004324239</v>
      </c>
      <c r="AI212" s="21">
        <f>AI77*AI186-Baseline!AI77*Baseline!AI186</f>
        <v>7.2862677822682507</v>
      </c>
      <c r="AJ212" s="21">
        <f>AJ77*AJ186-Baseline!AJ77*Baseline!AJ186</f>
        <v>7.1990421490489824</v>
      </c>
      <c r="AK212" s="21">
        <f>AK77*AK186-Baseline!AK77*Baseline!AK186</f>
        <v>7.1131835105986205</v>
      </c>
      <c r="AL212" s="21">
        <f>AL77*AL186-Baseline!AL77*Baseline!AL186</f>
        <v>7.0286630698099763</v>
      </c>
      <c r="AM212" s="21">
        <f>AM77*AM186-Baseline!AM77*Baseline!AM186</f>
        <v>6.9454527648784037</v>
      </c>
      <c r="AN212" s="21">
        <f>AN77*AN186-Baseline!AN77*Baseline!AN186</f>
        <v>6.8554787389028489</v>
      </c>
      <c r="AO212" s="21">
        <f>AO77*AO186-Baseline!AO77*Baseline!AO186</f>
        <v>6.7658000069578792</v>
      </c>
      <c r="AP212" s="21">
        <f>AP77*AP186-Baseline!AP77*Baseline!AP186</f>
        <v>6.6777005542653107</v>
      </c>
      <c r="AQ212" s="21">
        <f>AQ77*AQ186-Baseline!AQ77*Baseline!AQ186</f>
        <v>6.5911440784058977</v>
      </c>
      <c r="AR212" s="21">
        <f>AR77*AR186-Baseline!AR77*Baseline!AR186</f>
        <v>6.5060952432787271</v>
      </c>
      <c r="AS212" s="21">
        <f>AS77*AS186-Baseline!AS77*Baseline!AS186</f>
        <v>6.4225196518107488</v>
      </c>
      <c r="AT212" s="21">
        <f>AT77*AT186-Baseline!AT77*Baseline!AT186</f>
        <v>6.3403838194531144</v>
      </c>
      <c r="AU212" s="21">
        <f>AU77*AU186-Baseline!AU77*Baseline!AU186</f>
        <v>6.2596551484415217</v>
      </c>
      <c r="AV212" s="21">
        <f>AV77*AV186-Baseline!AV77*Baseline!AV186</f>
        <v>6.1803019027983819</v>
      </c>
      <c r="AW212" s="21">
        <f>AW77*AW186-Baseline!AW77*Baseline!AW186</f>
        <v>6.1022931840552967</v>
      </c>
      <c r="AX212" s="21">
        <f>AX77*AX186-Baseline!AX77*Baseline!AX186</f>
        <v>5.9430882323142509</v>
      </c>
      <c r="AY212" s="21">
        <f>AY77*AY186-Baseline!AY77*Baseline!AY186</f>
        <v>5.7779956149670726</v>
      </c>
      <c r="AZ212" s="21">
        <f>AZ77*AZ186-Baseline!AZ77*Baseline!AZ186</f>
        <v>5.6176363441205686</v>
      </c>
      <c r="BA212" s="21">
        <f>BA77*BA186-Baseline!BA77*Baseline!BA186</f>
        <v>5.4618732611276206</v>
      </c>
      <c r="BB212" s="21">
        <f>BB77*BB186-Baseline!BB77*Baseline!BB186</f>
        <v>5.3104291009942584</v>
      </c>
    </row>
    <row r="213" spans="1:54" outlineLevel="2">
      <c r="A213" s="478"/>
      <c r="B213" s="150" t="s">
        <v>494</v>
      </c>
      <c r="C213" s="19"/>
      <c r="D213" s="135" t="s">
        <v>390</v>
      </c>
      <c r="E213" s="21">
        <f>E193-Baseline!E193</f>
        <v>7.6804252611109192</v>
      </c>
      <c r="F213" s="21">
        <f>F193-Baseline!F193</f>
        <v>7.6771120703512059</v>
      </c>
      <c r="G213" s="21">
        <f>G193-Baseline!G193</f>
        <v>7.6455631566005442</v>
      </c>
      <c r="H213" s="21">
        <f>H193-Baseline!H193</f>
        <v>7.6131580561361671</v>
      </c>
      <c r="I213" s="21">
        <f>I193-Baseline!I193</f>
        <v>7.6053779457526254</v>
      </c>
      <c r="J213" s="21">
        <f>J193-Baseline!J193</f>
        <v>7.5959311958618363</v>
      </c>
      <c r="K213" s="21">
        <f>K193-Baseline!K193</f>
        <v>7.5603408788695692</v>
      </c>
      <c r="L213" s="21">
        <f>L193-Baseline!L193</f>
        <v>7.5481980251448526</v>
      </c>
      <c r="M213" s="21">
        <f>M193-Baseline!M193</f>
        <v>7.534580707847419</v>
      </c>
      <c r="N213" s="21">
        <f>N193-Baseline!N193</f>
        <v>7.4962708315168305</v>
      </c>
      <c r="O213" s="21">
        <f>O193-Baseline!O193</f>
        <v>7.4787937828603752</v>
      </c>
      <c r="P213" s="21">
        <f>P193-Baseline!P193</f>
        <v>7.4592686764598533</v>
      </c>
      <c r="Q213" s="21">
        <f>Q193-Baseline!Q193</f>
        <v>7.4385383980754574</v>
      </c>
      <c r="R213" s="21">
        <f>R193-Baseline!R193</f>
        <v>7.438343331332546</v>
      </c>
      <c r="S213" s="21">
        <f>S193-Baseline!S193</f>
        <v>7.4149846622550992</v>
      </c>
      <c r="T213" s="21">
        <f>T193-Baseline!T193</f>
        <v>7.3905851509384313</v>
      </c>
      <c r="U213" s="21">
        <f>U193-Baseline!U193</f>
        <v>7.3651928176218222</v>
      </c>
      <c r="V213" s="21">
        <f>V193-Baseline!V193</f>
        <v>7.3590710623308757</v>
      </c>
      <c r="W213" s="21">
        <f>W193-Baseline!W193</f>
        <v>7.3314811104401221</v>
      </c>
      <c r="X213" s="21">
        <f>X193-Baseline!X193</f>
        <v>7.3225654857110269</v>
      </c>
      <c r="Y213" s="21">
        <f>Y193-Baseline!Y193</f>
        <v>7.2929765957631432</v>
      </c>
      <c r="Z213" s="21">
        <f>Z193-Baseline!Z193</f>
        <v>7.2814860631276161</v>
      </c>
      <c r="AA213" s="21">
        <f>AA193-Baseline!AA193</f>
        <v>7.268624504488673</v>
      </c>
      <c r="AB213" s="21">
        <f>AB193-Baseline!AB193</f>
        <v>7.2544473073232911</v>
      </c>
      <c r="AC213" s="21">
        <f>AC193-Baseline!AC193</f>
        <v>69.151517677813175</v>
      </c>
      <c r="AD213" s="21">
        <f>AD193-Baseline!AD193</f>
        <v>68.954665988546722</v>
      </c>
      <c r="AE213" s="21">
        <f>AE193-Baseline!AE193</f>
        <v>68.764127647206521</v>
      </c>
      <c r="AF213" s="21">
        <f>AF193-Baseline!AF193</f>
        <v>68.558225879540217</v>
      </c>
      <c r="AG213" s="21">
        <f>AG193-Baseline!AG193</f>
        <v>68.339547946073807</v>
      </c>
      <c r="AH213" s="21">
        <f>AH193-Baseline!AH193</f>
        <v>68.111048066241153</v>
      </c>
      <c r="AI213" s="21">
        <f>AI193-Baseline!AI193</f>
        <v>67.876528640697032</v>
      </c>
      <c r="AJ213" s="21">
        <f>AJ193-Baseline!AJ193</f>
        <v>67.962456531862415</v>
      </c>
      <c r="AK213" s="21">
        <f>AK193-Baseline!AK193</f>
        <v>68.038646184943588</v>
      </c>
      <c r="AL213" s="21">
        <f>AL193-Baseline!AL193</f>
        <v>68.106302648163123</v>
      </c>
      <c r="AM213" s="21">
        <f>AM193-Baseline!AM193</f>
        <v>68.166005949487769</v>
      </c>
      <c r="AN213" s="21">
        <f>AN193-Baseline!AN193</f>
        <v>68.137898276151503</v>
      </c>
      <c r="AO213" s="21">
        <f>AO193-Baseline!AO193</f>
        <v>68.09019799742552</v>
      </c>
      <c r="AP213" s="21">
        <f>AP193-Baseline!AP193</f>
        <v>68.036147530227439</v>
      </c>
      <c r="AQ213" s="21">
        <f>AQ193-Baseline!AQ193</f>
        <v>67.976087980551185</v>
      </c>
      <c r="AR213" s="21">
        <f>AR193-Baseline!AR193</f>
        <v>67.910209693079352</v>
      </c>
      <c r="AS213" s="21">
        <f>AS193-Baseline!AS193</f>
        <v>67.838673930869206</v>
      </c>
      <c r="AT213" s="21">
        <f>AT193-Baseline!AT193</f>
        <v>67.761666910436674</v>
      </c>
      <c r="AU213" s="21">
        <f>AU193-Baseline!AU193</f>
        <v>67.679394296622803</v>
      </c>
      <c r="AV213" s="21">
        <f>AV193-Baseline!AV193</f>
        <v>67.592039630472257</v>
      </c>
      <c r="AW213" s="21">
        <f>AW193-Baseline!AW193</f>
        <v>67.499767898489779</v>
      </c>
      <c r="AX213" s="21">
        <f>AX193-Baseline!AX193</f>
        <v>66.479773600643952</v>
      </c>
      <c r="AY213" s="21">
        <f>AY193-Baseline!AY193</f>
        <v>65.353483134369611</v>
      </c>
      <c r="AZ213" s="21">
        <f>AZ193-Baseline!AZ193</f>
        <v>64.240151541657866</v>
      </c>
      <c r="BA213" s="21">
        <f>BA193-Baseline!BA193</f>
        <v>63.139962930900722</v>
      </c>
      <c r="BB213" s="21">
        <f>BB193-Baseline!BB193</f>
        <v>62.051396113708485</v>
      </c>
    </row>
    <row r="214" spans="1:54" outlineLevel="2">
      <c r="A214" s="478"/>
      <c r="B214" s="150" t="s">
        <v>495</v>
      </c>
      <c r="C214" s="19"/>
      <c r="D214" s="135" t="s">
        <v>390</v>
      </c>
      <c r="E214" s="21">
        <f>E194-Baseline!E194</f>
        <v>3.8462902877269474</v>
      </c>
      <c r="F214" s="21">
        <f>F194-Baseline!F194</f>
        <v>3.8349413609079512</v>
      </c>
      <c r="G214" s="21">
        <f>G194-Baseline!G194</f>
        <v>3.8238613084568565</v>
      </c>
      <c r="H214" s="21">
        <f>H194-Baseline!H194</f>
        <v>3.8130450385757331</v>
      </c>
      <c r="I214" s="21">
        <f>I194-Baseline!I194</f>
        <v>3.8024875549973784</v>
      </c>
      <c r="J214" s="21">
        <f>J194-Baseline!J194</f>
        <v>3.7921839598985105</v>
      </c>
      <c r="K214" s="21">
        <f>K194-Baseline!K194</f>
        <v>3.7821294440346502</v>
      </c>
      <c r="L214" s="21">
        <f>L194-Baseline!L194</f>
        <v>3.7723192945835553</v>
      </c>
      <c r="M214" s="21">
        <f>M194-Baseline!M194</f>
        <v>3.7627488877714197</v>
      </c>
      <c r="N214" s="21">
        <f>N194-Baseline!N194</f>
        <v>3.7534136867170558</v>
      </c>
      <c r="O214" s="21">
        <f>O194-Baseline!O194</f>
        <v>3.7435583896130478</v>
      </c>
      <c r="P214" s="21">
        <f>P194-Baseline!P194</f>
        <v>3.7335566194155643</v>
      </c>
      <c r="Q214" s="21">
        <f>Q194-Baseline!Q194</f>
        <v>3.723797474402359</v>
      </c>
      <c r="R214" s="21">
        <f>R194-Baseline!R194</f>
        <v>3.7142763618031305</v>
      </c>
      <c r="S214" s="21">
        <f>S194-Baseline!S194</f>
        <v>3.7041551554887624</v>
      </c>
      <c r="T214" s="21">
        <f>T194-Baseline!T194</f>
        <v>3.694267323348515</v>
      </c>
      <c r="U214" s="21">
        <f>U194-Baseline!U194</f>
        <v>3.6846083778716756</v>
      </c>
      <c r="V214" s="21">
        <f>V194-Baseline!V194</f>
        <v>3.6751739229632725</v>
      </c>
      <c r="W214" s="21">
        <f>W194-Baseline!W194</f>
        <v>3.6659596393467826</v>
      </c>
      <c r="X214" s="21">
        <f>X194-Baseline!X194</f>
        <v>3.6569612986148332</v>
      </c>
      <c r="Y214" s="21">
        <f>Y194-Baseline!Y194</f>
        <v>3.6481747507392326</v>
      </c>
      <c r="Z214" s="21">
        <f>Z194-Baseline!Z194</f>
        <v>3.6395959258679347</v>
      </c>
      <c r="AA214" s="21">
        <f>AA194-Baseline!AA194</f>
        <v>3.6312208320729407</v>
      </c>
      <c r="AB214" s="21">
        <f>AB194-Baseline!AB194</f>
        <v>3.6230455586303436</v>
      </c>
      <c r="AC214" s="21">
        <f>AC194-Baseline!AC194</f>
        <v>34.530697061267333</v>
      </c>
      <c r="AD214" s="21">
        <f>AD194-Baseline!AD194</f>
        <v>34.42694799429907</v>
      </c>
      <c r="AE214" s="21">
        <f>AE194-Baseline!AE194</f>
        <v>34.32021598697888</v>
      </c>
      <c r="AF214" s="21">
        <f>AF194-Baseline!AF194</f>
        <v>34.209033446974473</v>
      </c>
      <c r="AG214" s="21">
        <f>AG194-Baseline!AG194</f>
        <v>34.092698263868108</v>
      </c>
      <c r="AH214" s="21">
        <f>AH194-Baseline!AH194</f>
        <v>33.971475734464597</v>
      </c>
      <c r="AI214" s="21">
        <f>AI194-Baseline!AI194</f>
        <v>33.846961323024196</v>
      </c>
      <c r="AJ214" s="21">
        <f>AJ194-Baseline!AJ194</f>
        <v>33.88233423267144</v>
      </c>
      <c r="AK214" s="21">
        <f>AK194-Baseline!AK194</f>
        <v>33.913413698027931</v>
      </c>
      <c r="AL214" s="21">
        <f>AL194-Baseline!AL194</f>
        <v>33.940373605558655</v>
      </c>
      <c r="AM214" s="21">
        <f>AM194-Baseline!AM194</f>
        <v>33.963434465973883</v>
      </c>
      <c r="AN214" s="21">
        <f>AN194-Baseline!AN194</f>
        <v>33.942886105004071</v>
      </c>
      <c r="AO214" s="21">
        <f>AO194-Baseline!AO194</f>
        <v>33.912782560503807</v>
      </c>
      <c r="AP214" s="21">
        <f>AP194-Baseline!AP194</f>
        <v>33.879702422759848</v>
      </c>
      <c r="AQ214" s="21">
        <f>AQ194-Baseline!AQ194</f>
        <v>33.843769977762278</v>
      </c>
      <c r="AR214" s="21">
        <f>AR194-Baseline!AR194</f>
        <v>33.805088806625243</v>
      </c>
      <c r="AS214" s="21">
        <f>AS194-Baseline!AS194</f>
        <v>33.763746854802839</v>
      </c>
      <c r="AT214" s="21">
        <f>AT194-Baseline!AT194</f>
        <v>33.719831872177046</v>
      </c>
      <c r="AU214" s="21">
        <f>AU194-Baseline!AU194</f>
        <v>33.673437185394363</v>
      </c>
      <c r="AV214" s="21">
        <f>AV194-Baseline!AV194</f>
        <v>33.624649699756233</v>
      </c>
      <c r="AW214" s="21">
        <f>AW194-Baseline!AW194</f>
        <v>33.573550715350784</v>
      </c>
      <c r="AX214" s="21">
        <f>AX194-Baseline!AX194</f>
        <v>33.061214501726063</v>
      </c>
      <c r="AY214" s="21">
        <f>AY194-Baseline!AY194</f>
        <v>32.496285827284609</v>
      </c>
      <c r="AZ214" s="21">
        <f>AZ194-Baseline!AZ194</f>
        <v>31.938068455799485</v>
      </c>
      <c r="BA214" s="21">
        <f>BA194-Baseline!BA194</f>
        <v>31.386642772095879</v>
      </c>
      <c r="BB214" s="21">
        <f>BB194-Baseline!BB194</f>
        <v>30.841241885093829</v>
      </c>
    </row>
    <row r="215" spans="1:54" outlineLevel="2">
      <c r="A215" s="478"/>
      <c r="B215" s="150" t="s">
        <v>496</v>
      </c>
      <c r="C215" s="19"/>
      <c r="D215" s="135" t="s">
        <v>390</v>
      </c>
      <c r="E215" s="21">
        <f>E195-Baseline!E195</f>
        <v>11.538870860447597</v>
      </c>
      <c r="F215" s="21">
        <f>F195-Baseline!F195</f>
        <v>11.504824080039548</v>
      </c>
      <c r="G215" s="21">
        <f>G195-Baseline!G195</f>
        <v>11.471583925370572</v>
      </c>
      <c r="H215" s="21">
        <f>H195-Baseline!H195</f>
        <v>11.439135115727201</v>
      </c>
      <c r="I215" s="21">
        <f>I195-Baseline!I195</f>
        <v>11.407462664992137</v>
      </c>
      <c r="J215" s="21">
        <f>J195-Baseline!J195</f>
        <v>11.376551877196871</v>
      </c>
      <c r="K215" s="21">
        <f>K195-Baseline!K195</f>
        <v>11.346388332103952</v>
      </c>
      <c r="L215" s="21">
        <f>L195-Baseline!L195</f>
        <v>11.316957883750662</v>
      </c>
      <c r="M215" s="21">
        <f>M195-Baseline!M195</f>
        <v>11.288246660944894</v>
      </c>
      <c r="N215" s="21">
        <f>N195-Baseline!N195</f>
        <v>11.26024105782313</v>
      </c>
      <c r="O215" s="21">
        <f>O195-Baseline!O195</f>
        <v>11.230675168839147</v>
      </c>
      <c r="P215" s="21">
        <f>P195-Baseline!P195</f>
        <v>11.200669860493459</v>
      </c>
      <c r="Q215" s="21">
        <f>Q195-Baseline!Q195</f>
        <v>11.171392423207077</v>
      </c>
      <c r="R215" s="21">
        <f>R195-Baseline!R195</f>
        <v>11.142829085409389</v>
      </c>
      <c r="S215" s="21">
        <f>S195-Baseline!S195</f>
        <v>11.112465464335544</v>
      </c>
      <c r="T215" s="21">
        <f>T195-Baseline!T195</f>
        <v>11.082801967951895</v>
      </c>
      <c r="U215" s="21">
        <f>U195-Baseline!U195</f>
        <v>11.053825135672342</v>
      </c>
      <c r="V215" s="21">
        <f>V195-Baseline!V195</f>
        <v>11.025521766868094</v>
      </c>
      <c r="W215" s="21">
        <f>W195-Baseline!W195</f>
        <v>10.99787891804035</v>
      </c>
      <c r="X215" s="21">
        <f>X195-Baseline!X195</f>
        <v>10.970883895844498</v>
      </c>
      <c r="Y215" s="21">
        <f>Y195-Baseline!Y195</f>
        <v>10.944524252217697</v>
      </c>
      <c r="Z215" s="21">
        <f>Z195-Baseline!Z195</f>
        <v>10.91878777571741</v>
      </c>
      <c r="AA215" s="21">
        <f>AA195-Baseline!AA195</f>
        <v>10.893662498073061</v>
      </c>
      <c r="AB215" s="21">
        <f>AB195-Baseline!AB195</f>
        <v>10.869136675891031</v>
      </c>
      <c r="AC215" s="21">
        <f>AC195-Baseline!AC195</f>
        <v>103.59209118478068</v>
      </c>
      <c r="AD215" s="21">
        <f>AD195-Baseline!AD195</f>
        <v>103.28084398495861</v>
      </c>
      <c r="AE215" s="21">
        <f>AE195-Baseline!AE195</f>
        <v>102.96064796427923</v>
      </c>
      <c r="AF215" s="21">
        <f>AF195-Baseline!AF195</f>
        <v>102.62710034580581</v>
      </c>
      <c r="AG215" s="21">
        <f>AG195-Baseline!AG195</f>
        <v>102.27809479511185</v>
      </c>
      <c r="AH215" s="21">
        <f>AH195-Baseline!AH195</f>
        <v>101.91442720769814</v>
      </c>
      <c r="AI215" s="21">
        <f>AI195-Baseline!AI195</f>
        <v>101.54088397395473</v>
      </c>
      <c r="AJ215" s="21">
        <f>AJ195-Baseline!AJ195</f>
        <v>101.64700270331856</v>
      </c>
      <c r="AK215" s="21">
        <f>AK195-Baseline!AK195</f>
        <v>101.74024109968168</v>
      </c>
      <c r="AL215" s="21">
        <f>AL195-Baseline!AL195</f>
        <v>101.8211208225396</v>
      </c>
      <c r="AM215" s="21">
        <f>AM195-Baseline!AM195</f>
        <v>101.89030340421783</v>
      </c>
      <c r="AN215" s="21">
        <f>AN195-Baseline!AN195</f>
        <v>101.82865832165213</v>
      </c>
      <c r="AO215" s="21">
        <f>AO195-Baseline!AO195</f>
        <v>101.73834768846055</v>
      </c>
      <c r="AP215" s="21">
        <f>AP195-Baseline!AP195</f>
        <v>101.63910727553285</v>
      </c>
      <c r="AQ215" s="21">
        <f>AQ195-Baseline!AQ195</f>
        <v>101.5313099408485</v>
      </c>
      <c r="AR215" s="21">
        <f>AR195-Baseline!AR195</f>
        <v>101.41526642774183</v>
      </c>
      <c r="AS215" s="21">
        <f>AS195-Baseline!AS195</f>
        <v>101.29124057256034</v>
      </c>
      <c r="AT215" s="21">
        <f>AT195-Baseline!AT195</f>
        <v>101.159495624961</v>
      </c>
      <c r="AU215" s="21">
        <f>AU195-Baseline!AU195</f>
        <v>101.02031156488535</v>
      </c>
      <c r="AV215" s="21">
        <f>AV195-Baseline!AV195</f>
        <v>100.87394910823625</v>
      </c>
      <c r="AW215" s="21">
        <f>AW195-Baseline!AW195</f>
        <v>100.72065215527681</v>
      </c>
      <c r="AX215" s="21">
        <f>AX195-Baseline!AX195</f>
        <v>99.183643514521762</v>
      </c>
      <c r="AY215" s="21">
        <f>AY195-Baseline!AY195</f>
        <v>97.488857491288087</v>
      </c>
      <c r="AZ215" s="21">
        <f>AZ195-Baseline!AZ195</f>
        <v>95.814205376911559</v>
      </c>
      <c r="BA215" s="21">
        <f>BA195-Baseline!BA195</f>
        <v>94.159928325868123</v>
      </c>
      <c r="BB215" s="21">
        <f>BB195-Baseline!BB195</f>
        <v>92.523725664918231</v>
      </c>
    </row>
    <row r="216" spans="1:54" outlineLevel="2">
      <c r="A216" s="478"/>
      <c r="B216" s="150" t="s">
        <v>289</v>
      </c>
      <c r="C216" s="19"/>
      <c r="D216" s="135" t="s">
        <v>390</v>
      </c>
      <c r="E216" s="21">
        <f>E196-Baseline!E196</f>
        <v>1.2203237481887774</v>
      </c>
      <c r="F216" s="21">
        <f>F196-Baseline!F196</f>
        <v>1.2169846982031263</v>
      </c>
      <c r="G216" s="21">
        <f>G196-Baseline!G196</f>
        <v>1.2137721557428849</v>
      </c>
      <c r="H216" s="21">
        <f>H196-Baseline!H196</f>
        <v>1.2106846564003322</v>
      </c>
      <c r="I216" s="21">
        <f>I196-Baseline!I196</f>
        <v>1.2077207595366573</v>
      </c>
      <c r="J216" s="21">
        <f>J196-Baseline!J196</f>
        <v>1.2048790479418729</v>
      </c>
      <c r="K216" s="21">
        <f>K196-Baseline!K196</f>
        <v>1.202158127499801</v>
      </c>
      <c r="L216" s="21">
        <f>L196-Baseline!L196</f>
        <v>1.1995566268580748</v>
      </c>
      <c r="M216" s="21">
        <f>M196-Baseline!M196</f>
        <v>1.197073197103073</v>
      </c>
      <c r="N216" s="21">
        <f>N196-Baseline!N196</f>
        <v>1.1947065114397244</v>
      </c>
      <c r="O216" s="21">
        <f>O196-Baseline!O196</f>
        <v>1.1923137430051649</v>
      </c>
      <c r="P216" s="21">
        <f>P196-Baseline!P196</f>
        <v>1.1899635212886661</v>
      </c>
      <c r="Q216" s="21">
        <f>Q196-Baseline!Q196</f>
        <v>1.1877282124872375</v>
      </c>
      <c r="R216" s="21">
        <f>R196-Baseline!R196</f>
        <v>1.1856065393922071</v>
      </c>
      <c r="S216" s="21">
        <f>S196-Baseline!S196</f>
        <v>1.1835972458805544</v>
      </c>
      <c r="T216" s="21">
        <f>T196-Baseline!T196</f>
        <v>1.1816990966149084</v>
      </c>
      <c r="U216" s="21">
        <f>U196-Baseline!U196</f>
        <v>1.1799108767480369</v>
      </c>
      <c r="V216" s="21">
        <f>V196-Baseline!V196</f>
        <v>1.1782313916317668</v>
      </c>
      <c r="W216" s="21">
        <f>W196-Baseline!W196</f>
        <v>1.1766594665302712</v>
      </c>
      <c r="X216" s="21">
        <f>X196-Baseline!X196</f>
        <v>1.175193946337644</v>
      </c>
      <c r="Y216" s="21">
        <f>Y196-Baseline!Y196</f>
        <v>1.1738336952997279</v>
      </c>
      <c r="Z216" s="21">
        <f>Z196-Baseline!Z196</f>
        <v>1.1725775967400958</v>
      </c>
      <c r="AA216" s="21">
        <f>AA196-Baseline!AA196</f>
        <v>1.1714245527901601</v>
      </c>
      <c r="AB216" s="21">
        <f>AB196-Baseline!AB196</f>
        <v>1.170373484123336</v>
      </c>
      <c r="AC216" s="21">
        <f>AC196-Baseline!AC196</f>
        <v>1.4700788196123755</v>
      </c>
      <c r="AD216" s="21">
        <f>AD196-Baseline!AD196</f>
        <v>1.4682151615788115</v>
      </c>
      <c r="AE216" s="21">
        <f>AE196-Baseline!AE196</f>
        <v>1.4664833347116395</v>
      </c>
      <c r="AF216" s="21">
        <f>AF196-Baseline!AF196</f>
        <v>1.4648819383693854</v>
      </c>
      <c r="AG216" s="21">
        <f>AG196-Baseline!AG196</f>
        <v>1.4634095954850508</v>
      </c>
      <c r="AH216" s="21">
        <f>AH196-Baseline!AH196</f>
        <v>1.4620649522328333</v>
      </c>
      <c r="AI216" s="21">
        <f>AI196-Baseline!AI196</f>
        <v>1.4608466776998301</v>
      </c>
      <c r="AJ216" s="21">
        <f>AJ196-Baseline!AJ196</f>
        <v>1.4628376730408135</v>
      </c>
      <c r="AK216" s="21">
        <f>AK196-Baseline!AK196</f>
        <v>1.4649548582839362</v>
      </c>
      <c r="AL216" s="21">
        <f>AL196-Baseline!AL196</f>
        <v>1.4671977482725662</v>
      </c>
      <c r="AM216" s="21">
        <f>AM196-Baseline!AM196</f>
        <v>1.4695658722478291</v>
      </c>
      <c r="AN216" s="21">
        <f>AN196-Baseline!AN196</f>
        <v>1.4712106241318363</v>
      </c>
      <c r="AO216" s="21">
        <f>AO196-Baseline!AO196</f>
        <v>1.4728480133917508</v>
      </c>
      <c r="AP216" s="21">
        <f>AP196-Baseline!AP196</f>
        <v>1.474614444871494</v>
      </c>
      <c r="AQ216" s="21">
        <f>AQ196-Baseline!AQ196</f>
        <v>1.476509385124581</v>
      </c>
      <c r="AR216" s="21">
        <f>AR196-Baseline!AR196</f>
        <v>1.478532315626361</v>
      </c>
      <c r="AS216" s="21">
        <f>AS196-Baseline!AS196</f>
        <v>1.4806827326446605</v>
      </c>
      <c r="AT216" s="21">
        <f>AT196-Baseline!AT196</f>
        <v>1.4829601471125027</v>
      </c>
      <c r="AU216" s="21">
        <f>AU196-Baseline!AU196</f>
        <v>1.485364084502885</v>
      </c>
      <c r="AV216" s="21">
        <f>AV196-Baseline!AV196</f>
        <v>1.4878940847056166</v>
      </c>
      <c r="AW216" s="21">
        <f>AW196-Baseline!AW196</f>
        <v>1.490549701906154</v>
      </c>
      <c r="AX216" s="21">
        <f>AX196-Baseline!AX196</f>
        <v>1.4790303199611388</v>
      </c>
      <c r="AY216" s="21">
        <f>AY196-Baseline!AY196</f>
        <v>1.4658875395780009</v>
      </c>
      <c r="AZ216" s="21">
        <f>AZ196-Baseline!AZ196</f>
        <v>1.4529531937061189</v>
      </c>
      <c r="BA216" s="21">
        <f>BA196-Baseline!BA196</f>
        <v>1.4402249424358649</v>
      </c>
      <c r="BB216" s="21">
        <f>BB196-Baseline!BB196</f>
        <v>1.4276081939869678</v>
      </c>
    </row>
    <row r="217" spans="1:54" outlineLevel="2">
      <c r="A217" s="478"/>
      <c r="B217" s="150" t="s">
        <v>292</v>
      </c>
      <c r="C217" s="19"/>
      <c r="D217" s="135"/>
      <c r="E217" s="21">
        <f>E197-Baseline!E197</f>
        <v>4.6104319681938071</v>
      </c>
      <c r="F217" s="21">
        <f>F197-Baseline!F197</f>
        <v>4.5139919784124096</v>
      </c>
      <c r="G217" s="21">
        <f>G197-Baseline!G197</f>
        <v>4.4199696211600203</v>
      </c>
      <c r="H217" s="21">
        <f>H197-Baseline!H197</f>
        <v>4.3282957972014113</v>
      </c>
      <c r="I217" s="21">
        <f>I197-Baseline!I197</f>
        <v>4.23890286594205</v>
      </c>
      <c r="J217" s="21">
        <f>J197-Baseline!J197</f>
        <v>4.1517253071993467</v>
      </c>
      <c r="K217" s="21">
        <f>K197-Baseline!K197</f>
        <v>4.0666996518643437</v>
      </c>
      <c r="L217" s="21">
        <f>L197-Baseline!L197</f>
        <v>3.9837644148746181</v>
      </c>
      <c r="M217" s="21">
        <f>M197-Baseline!M197</f>
        <v>3.9028600304207264</v>
      </c>
      <c r="N217" s="21">
        <f>N197-Baseline!N197</f>
        <v>3.8239275561647141</v>
      </c>
      <c r="O217" s="21">
        <f>O197-Baseline!O197</f>
        <v>3.7463522276731278</v>
      </c>
      <c r="P217" s="21">
        <f>P197-Baseline!P197</f>
        <v>3.6703802230460782</v>
      </c>
      <c r="Q217" s="21">
        <f>Q197-Baseline!Q197</f>
        <v>3.5962584508025741</v>
      </c>
      <c r="R217" s="21">
        <f>R197-Baseline!R197</f>
        <v>3.5239345321954483</v>
      </c>
      <c r="S217" s="21">
        <f>S197-Baseline!S197</f>
        <v>3.4533577153100863</v>
      </c>
      <c r="T217" s="21">
        <f>T197-Baseline!T197</f>
        <v>3.384478822097984</v>
      </c>
      <c r="U217" s="21">
        <f>U197-Baseline!U197</f>
        <v>3.3172501971723727</v>
      </c>
      <c r="V217" s="21">
        <f>V197-Baseline!V197</f>
        <v>3.2516256583068142</v>
      </c>
      <c r="W217" s="21">
        <f>W197-Baseline!W197</f>
        <v>3.1875604485795663</v>
      </c>
      <c r="X217" s="21">
        <f>X197-Baseline!X197</f>
        <v>3.125011190108419</v>
      </c>
      <c r="Y217" s="21">
        <f>Y197-Baseline!Y197</f>
        <v>3.063935021701591</v>
      </c>
      <c r="Z217" s="21">
        <f>Z197-Baseline!Z197</f>
        <v>3.0042916115178673</v>
      </c>
      <c r="AA217" s="21">
        <f>AA197-Baseline!AA197</f>
        <v>2.9460419119589818</v>
      </c>
      <c r="AB217" s="21">
        <f>AB197-Baseline!AB197</f>
        <v>2.8891476263943252</v>
      </c>
      <c r="AC217" s="21">
        <f>AC197-Baseline!AC197</f>
        <v>10.401696456001172</v>
      </c>
      <c r="AD217" s="21">
        <f>AD197-Baseline!AD197</f>
        <v>10.215548096290497</v>
      </c>
      <c r="AE217" s="21">
        <f>AE197-Baseline!AE197</f>
        <v>10.033347340147991</v>
      </c>
      <c r="AF217" s="21">
        <f>AF197-Baseline!AF197</f>
        <v>9.8549939647179556</v>
      </c>
      <c r="AG217" s="21">
        <f>AG197-Baseline!AG197</f>
        <v>9.6803906647290798</v>
      </c>
      <c r="AH217" s="21">
        <f>AH197-Baseline!AH197</f>
        <v>9.5094429605167257</v>
      </c>
      <c r="AI217" s="21">
        <f>AI197-Baseline!AI197</f>
        <v>9.3420554970994356</v>
      </c>
      <c r="AJ217" s="21">
        <f>AJ197-Baseline!AJ197</f>
        <v>9.2226935157652363</v>
      </c>
      <c r="AK217" s="21">
        <f>AK197-Baseline!AK197</f>
        <v>9.1053740855365302</v>
      </c>
      <c r="AL217" s="21">
        <f>AL197-Baseline!AL197</f>
        <v>8.9900511782513899</v>
      </c>
      <c r="AM217" s="21">
        <f>AM197-Baseline!AM197</f>
        <v>8.876679979966994</v>
      </c>
      <c r="AN217" s="21">
        <f>AN197-Baseline!AN197</f>
        <v>8.7566920653642732</v>
      </c>
      <c r="AO217" s="21">
        <f>AO197-Baseline!AO197</f>
        <v>8.6375517837384397</v>
      </c>
      <c r="AP217" s="21">
        <f>AP197-Baseline!AP197</f>
        <v>8.5206055877089426</v>
      </c>
      <c r="AQ217" s="21">
        <f>AQ197-Baseline!AQ197</f>
        <v>8.4058015521380156</v>
      </c>
      <c r="AR217" s="21">
        <f>AR197-Baseline!AR197</f>
        <v>8.2930891517904382</v>
      </c>
      <c r="AS217" s="21">
        <f>AS197-Baseline!AS197</f>
        <v>8.1824192216157385</v>
      </c>
      <c r="AT217" s="21">
        <f>AT197-Baseline!AT197</f>
        <v>8.0737439181773194</v>
      </c>
      <c r="AU217" s="21">
        <f>AU197-Baseline!AU197</f>
        <v>7.9670166821951032</v>
      </c>
      <c r="AV217" s="21">
        <f>AV197-Baseline!AV197</f>
        <v>7.862192202169564</v>
      </c>
      <c r="AW217" s="21">
        <f>AW197-Baseline!AW197</f>
        <v>7.7592263790554954</v>
      </c>
      <c r="AX217" s="21">
        <f>AX197-Baseline!AX197</f>
        <v>7.5606219563544252</v>
      </c>
      <c r="AY217" s="21">
        <f>AY197-Baseline!AY197</f>
        <v>7.3553195975106886</v>
      </c>
      <c r="AZ217" s="21">
        <f>AZ197-Baseline!AZ197</f>
        <v>7.1558569329609485</v>
      </c>
      <c r="BA217" s="21">
        <f>BA197-Baseline!BA197</f>
        <v>6.9620651888201932</v>
      </c>
      <c r="BB217" s="21">
        <f>BB197-Baseline!BB197</f>
        <v>6.7735365360738626</v>
      </c>
    </row>
    <row r="218" spans="1:54" outlineLevel="2">
      <c r="A218" s="479"/>
      <c r="B218" s="150" t="s">
        <v>477</v>
      </c>
      <c r="C218" s="19"/>
      <c r="D218" s="135" t="s">
        <v>390</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7" t="s">
        <v>497</v>
      </c>
      <c r="B220" s="150" t="s">
        <v>498</v>
      </c>
      <c r="C220" s="19"/>
      <c r="D220" s="135" t="s">
        <v>390</v>
      </c>
      <c r="E220" s="21">
        <f>E200-Baseline!E200</f>
        <v>14.79928162991003</v>
      </c>
      <c r="F220" s="21">
        <f>F200-Baseline!F200</f>
        <v>14.673124209231117</v>
      </c>
      <c r="G220" s="21">
        <f>G200-Baseline!G200</f>
        <v>14.521764702214103</v>
      </c>
      <c r="H220" s="21">
        <f>H200-Baseline!H200</f>
        <v>14.372499645911319</v>
      </c>
      <c r="I220" s="21">
        <f>I200-Baseline!I200</f>
        <v>14.250729062466919</v>
      </c>
      <c r="J220" s="21">
        <f>J200-Baseline!J200</f>
        <v>14.130082662228176</v>
      </c>
      <c r="K220" s="21">
        <f>K200-Baseline!K200</f>
        <v>13.986007271403253</v>
      </c>
      <c r="L220" s="21">
        <f>L200-Baseline!L200</f>
        <v>13.868020009990012</v>
      </c>
      <c r="M220" s="21">
        <f>M200-Baseline!M200</f>
        <v>13.751127301151289</v>
      </c>
      <c r="N220" s="21">
        <f>N200-Baseline!N200</f>
        <v>13.612040353706927</v>
      </c>
      <c r="O220" s="21">
        <f>O200-Baseline!O200</f>
        <v>13.495300651084296</v>
      </c>
      <c r="P220" s="21">
        <f>P200-Baseline!P200</f>
        <v>13.378449202619134</v>
      </c>
      <c r="Q220" s="21">
        <f>Q200-Baseline!Q200</f>
        <v>13.262753112865513</v>
      </c>
      <c r="R220" s="21">
        <f>R200-Baseline!R200</f>
        <v>13.169889243802963</v>
      </c>
      <c r="S220" s="21">
        <f>S200-Baseline!S200</f>
        <v>13.056097191671537</v>
      </c>
      <c r="T220" s="21">
        <f>T200-Baseline!T200</f>
        <v>12.943439996480294</v>
      </c>
      <c r="U220" s="21">
        <f>U200-Baseline!U200</f>
        <v>12.831907767973137</v>
      </c>
      <c r="V220" s="21">
        <f>V200-Baseline!V200</f>
        <v>12.741707747153036</v>
      </c>
      <c r="W220" s="21">
        <f>W200-Baseline!W200</f>
        <v>12.632046695648425</v>
      </c>
      <c r="X220" s="21">
        <f>X200-Baseline!X200</f>
        <v>12.543014314412614</v>
      </c>
      <c r="Y220" s="21">
        <f>Y200-Baseline!Y200</f>
        <v>12.435210959030645</v>
      </c>
      <c r="Z220" s="21">
        <f>Z200-Baseline!Z200</f>
        <v>12.347358975867497</v>
      </c>
      <c r="AA220" s="21">
        <f>AA200-Baseline!AA200</f>
        <v>12.259941228878054</v>
      </c>
      <c r="AB220" s="21">
        <f>AB200-Baseline!AB200</f>
        <v>12.172966335881149</v>
      </c>
      <c r="AC220" s="21">
        <f>AC200-Baseline!AC200</f>
        <v>89.09447205282622</v>
      </c>
      <c r="AD220" s="21">
        <f>AD200-Baseline!AD200</f>
        <v>88.572186194010186</v>
      </c>
      <c r="AE220" s="21">
        <f>AE200-Baseline!AE200</f>
        <v>88.063019389876644</v>
      </c>
      <c r="AF220" s="21">
        <f>AF200-Baseline!AF200</f>
        <v>87.545128276740854</v>
      </c>
      <c r="AG220" s="21">
        <f>AG200-Baseline!AG200</f>
        <v>87.020938277848515</v>
      </c>
      <c r="AH220" s="21">
        <f>AH200-Baseline!AH200</f>
        <v>86.493246379423141</v>
      </c>
      <c r="AI220" s="21">
        <f>AI200-Baseline!AI200</f>
        <v>85.965698597764558</v>
      </c>
      <c r="AJ220" s="21">
        <f>AJ200-Baseline!AJ200</f>
        <v>85.847029869717431</v>
      </c>
      <c r="AK220" s="21">
        <f>AK200-Baseline!AK200</f>
        <v>85.722158639362661</v>
      </c>
      <c r="AL220" s="21">
        <f>AL200-Baseline!AL200</f>
        <v>85.592214644497062</v>
      </c>
      <c r="AM220" s="21">
        <f>AM200-Baseline!AM200</f>
        <v>85.457704566580986</v>
      </c>
      <c r="AN220" s="21">
        <f>AN200-Baseline!AN200</f>
        <v>85.221279704550469</v>
      </c>
      <c r="AO220" s="21">
        <f>AO200-Baseline!AO200</f>
        <v>84.966397801513594</v>
      </c>
      <c r="AP220" s="21">
        <f>AP200-Baseline!AP200</f>
        <v>84.709068117073187</v>
      </c>
      <c r="AQ220" s="21">
        <f>AQ200-Baseline!AQ200</f>
        <v>84.449542996219691</v>
      </c>
      <c r="AR220" s="21">
        <f>AR200-Baseline!AR200</f>
        <v>84.187926403774881</v>
      </c>
      <c r="AS220" s="21">
        <f>AS200-Baseline!AS200</f>
        <v>83.924295536940349</v>
      </c>
      <c r="AT220" s="21">
        <f>AT200-Baseline!AT200</f>
        <v>83.658754795179604</v>
      </c>
      <c r="AU220" s="21">
        <f>AU200-Baseline!AU200</f>
        <v>83.391430211762327</v>
      </c>
      <c r="AV220" s="21">
        <f>AV200-Baseline!AV200</f>
        <v>83.122427820145816</v>
      </c>
      <c r="AW220" s="21">
        <f>AW200-Baseline!AW200</f>
        <v>82.851837163506715</v>
      </c>
      <c r="AX220" s="21">
        <f>AX200-Baseline!AX200</f>
        <v>81.462514109273769</v>
      </c>
      <c r="AY220" s="21">
        <f>AY200-Baseline!AY200</f>
        <v>79.952685886425371</v>
      </c>
      <c r="AZ220" s="21">
        <f>AZ200-Baseline!AZ200</f>
        <v>78.466598012445502</v>
      </c>
      <c r="BA220" s="21">
        <f>BA200-Baseline!BA200</f>
        <v>77.004126323284396</v>
      </c>
      <c r="BB220" s="21">
        <f>BB200-Baseline!BB200</f>
        <v>75.56296994476358</v>
      </c>
    </row>
    <row r="221" spans="1:54" outlineLevel="2">
      <c r="A221" s="478"/>
      <c r="B221" s="150" t="s">
        <v>499</v>
      </c>
      <c r="C221" s="19"/>
      <c r="D221" s="135" t="s">
        <v>390</v>
      </c>
      <c r="E221" s="21">
        <f>E201-Baseline!E201</f>
        <v>10.965146656526059</v>
      </c>
      <c r="F221" s="21">
        <f>F201-Baseline!F201</f>
        <v>10.830953499787864</v>
      </c>
      <c r="G221" s="21">
        <f>G201-Baseline!G201</f>
        <v>10.700062854070413</v>
      </c>
      <c r="H221" s="21">
        <f>H201-Baseline!H201</f>
        <v>10.572386628350884</v>
      </c>
      <c r="I221" s="21">
        <f>I201-Baseline!I201</f>
        <v>10.447838671711672</v>
      </c>
      <c r="J221" s="21">
        <f>J201-Baseline!J201</f>
        <v>10.326335426264851</v>
      </c>
      <c r="K221" s="21">
        <f>K201-Baseline!K201</f>
        <v>10.207795836568334</v>
      </c>
      <c r="L221" s="21">
        <f>L201-Baseline!L201</f>
        <v>10.092141279428716</v>
      </c>
      <c r="M221" s="21">
        <f>M201-Baseline!M201</f>
        <v>9.9792954810752903</v>
      </c>
      <c r="N221" s="21">
        <f>N201-Baseline!N201</f>
        <v>9.8691832089071525</v>
      </c>
      <c r="O221" s="21">
        <f>O201-Baseline!O201</f>
        <v>9.7600652578369669</v>
      </c>
      <c r="P221" s="21">
        <f>P201-Baseline!P201</f>
        <v>9.6527371455748465</v>
      </c>
      <c r="Q221" s="21">
        <f>Q201-Baseline!Q201</f>
        <v>9.5480121891924146</v>
      </c>
      <c r="R221" s="21">
        <f>R201-Baseline!R201</f>
        <v>9.4458222742735458</v>
      </c>
      <c r="S221" s="21">
        <f>S201-Baseline!S201</f>
        <v>9.345267684905199</v>
      </c>
      <c r="T221" s="21">
        <f>T201-Baseline!T201</f>
        <v>9.2471221688903764</v>
      </c>
      <c r="U221" s="21">
        <f>U201-Baseline!U201</f>
        <v>9.1513233282229898</v>
      </c>
      <c r="V221" s="21">
        <f>V201-Baseline!V201</f>
        <v>9.0578106077854326</v>
      </c>
      <c r="W221" s="21">
        <f>W201-Baseline!W201</f>
        <v>8.9665252245550864</v>
      </c>
      <c r="X221" s="21">
        <f>X201-Baseline!X201</f>
        <v>8.8774101273164217</v>
      </c>
      <c r="Y221" s="21">
        <f>Y201-Baseline!Y201</f>
        <v>8.7904091140067369</v>
      </c>
      <c r="Z221" s="21">
        <f>Z201-Baseline!Z201</f>
        <v>8.7054688386078158</v>
      </c>
      <c r="AA221" s="21">
        <f>AA201-Baseline!AA201</f>
        <v>8.622537556462321</v>
      </c>
      <c r="AB221" s="21">
        <f>AB201-Baseline!AB201</f>
        <v>8.5415645871882013</v>
      </c>
      <c r="AC221" s="21">
        <f>AC201-Baseline!AC201</f>
        <v>54.473651436280363</v>
      </c>
      <c r="AD221" s="21">
        <f>AD201-Baseline!AD201</f>
        <v>54.044468199762534</v>
      </c>
      <c r="AE221" s="21">
        <f>AE201-Baseline!AE201</f>
        <v>53.619107729648988</v>
      </c>
      <c r="AF221" s="21">
        <f>AF201-Baseline!AF201</f>
        <v>53.195935844175104</v>
      </c>
      <c r="AG221" s="21">
        <f>AG201-Baseline!AG201</f>
        <v>52.774088595642837</v>
      </c>
      <c r="AH221" s="21">
        <f>AH201-Baseline!AH201</f>
        <v>52.353674047646578</v>
      </c>
      <c r="AI221" s="21">
        <f>AI201-Baseline!AI201</f>
        <v>51.936131280091708</v>
      </c>
      <c r="AJ221" s="21">
        <f>AJ201-Baseline!AJ201</f>
        <v>51.766907570526477</v>
      </c>
      <c r="AK221" s="21">
        <f>AK201-Baseline!AK201</f>
        <v>51.596926152447026</v>
      </c>
      <c r="AL221" s="21">
        <f>AL201-Baseline!AL201</f>
        <v>51.426285601892587</v>
      </c>
      <c r="AM221" s="21">
        <f>AM201-Baseline!AM201</f>
        <v>51.255133083067108</v>
      </c>
      <c r="AN221" s="21">
        <f>AN201-Baseline!AN201</f>
        <v>51.026267533403029</v>
      </c>
      <c r="AO221" s="21">
        <f>AO201-Baseline!AO201</f>
        <v>50.788982364591881</v>
      </c>
      <c r="AP221" s="21">
        <f>AP201-Baseline!AP201</f>
        <v>50.552623009605597</v>
      </c>
      <c r="AQ221" s="21">
        <f>AQ201-Baseline!AQ201</f>
        <v>50.31722499343077</v>
      </c>
      <c r="AR221" s="21">
        <f>AR201-Baseline!AR201</f>
        <v>50.082805517320772</v>
      </c>
      <c r="AS221" s="21">
        <f>AS201-Baseline!AS201</f>
        <v>49.84936846087399</v>
      </c>
      <c r="AT221" s="21">
        <f>AT201-Baseline!AT201</f>
        <v>49.616919756919984</v>
      </c>
      <c r="AU221" s="21">
        <f>AU201-Baseline!AU201</f>
        <v>49.385473100533872</v>
      </c>
      <c r="AV221" s="21">
        <f>AV201-Baseline!AV201</f>
        <v>49.155037889429799</v>
      </c>
      <c r="AW221" s="21">
        <f>AW201-Baseline!AW201</f>
        <v>48.925619980367735</v>
      </c>
      <c r="AX221" s="21">
        <f>AX201-Baseline!AX201</f>
        <v>48.04395501035588</v>
      </c>
      <c r="AY221" s="21">
        <f>AY201-Baseline!AY201</f>
        <v>47.095488579340369</v>
      </c>
      <c r="AZ221" s="21">
        <f>AZ201-Baseline!AZ201</f>
        <v>46.164514926587124</v>
      </c>
      <c r="BA221" s="21">
        <f>BA201-Baseline!BA201</f>
        <v>45.250806164479549</v>
      </c>
      <c r="BB221" s="21">
        <f>BB201-Baseline!BB201</f>
        <v>44.352815716148918</v>
      </c>
    </row>
    <row r="222" spans="1:54" outlineLevel="2">
      <c r="A222" s="479"/>
      <c r="B222" s="150" t="s">
        <v>500</v>
      </c>
      <c r="C222" s="19"/>
      <c r="D222" s="135" t="s">
        <v>390</v>
      </c>
      <c r="E222" s="21">
        <f>E202-Baseline!E202</f>
        <v>18.657727229246706</v>
      </c>
      <c r="F222" s="21">
        <f>F202-Baseline!F202</f>
        <v>18.50083621891946</v>
      </c>
      <c r="G222" s="21">
        <f>G202-Baseline!G202</f>
        <v>18.347785470984132</v>
      </c>
      <c r="H222" s="21">
        <f>H202-Baseline!H202</f>
        <v>18.198476705502351</v>
      </c>
      <c r="I222" s="21">
        <f>I202-Baseline!I202</f>
        <v>18.05281378170643</v>
      </c>
      <c r="J222" s="21">
        <f>J202-Baseline!J202</f>
        <v>17.91070334356321</v>
      </c>
      <c r="K222" s="21">
        <f>K202-Baseline!K202</f>
        <v>17.772054724637634</v>
      </c>
      <c r="L222" s="21">
        <f>L202-Baseline!L202</f>
        <v>17.636779868595823</v>
      </c>
      <c r="M222" s="21">
        <f>M202-Baseline!M202</f>
        <v>17.504793254248764</v>
      </c>
      <c r="N222" s="21">
        <f>N202-Baseline!N202</f>
        <v>17.376010580013226</v>
      </c>
      <c r="O222" s="21">
        <f>O202-Baseline!O202</f>
        <v>17.247182037063066</v>
      </c>
      <c r="P222" s="21">
        <f>P202-Baseline!P202</f>
        <v>17.11985038665274</v>
      </c>
      <c r="Q222" s="21">
        <f>Q202-Baseline!Q202</f>
        <v>16.995607137997133</v>
      </c>
      <c r="R222" s="21">
        <f>R202-Baseline!R202</f>
        <v>16.874374997879805</v>
      </c>
      <c r="S222" s="21">
        <f>S202-Baseline!S202</f>
        <v>16.753577993751982</v>
      </c>
      <c r="T222" s="21">
        <f>T202-Baseline!T202</f>
        <v>16.635656813493757</v>
      </c>
      <c r="U222" s="21">
        <f>U202-Baseline!U202</f>
        <v>16.520540086023658</v>
      </c>
      <c r="V222" s="21">
        <f>V202-Baseline!V202</f>
        <v>16.408158451690255</v>
      </c>
      <c r="W222" s="21">
        <f>W202-Baseline!W202</f>
        <v>16.298444503248653</v>
      </c>
      <c r="X222" s="21">
        <f>X202-Baseline!X202</f>
        <v>16.19133272454609</v>
      </c>
      <c r="Y222" s="21">
        <f>Y202-Baseline!Y202</f>
        <v>16.086758615485198</v>
      </c>
      <c r="Z222" s="21">
        <f>Z202-Baseline!Z202</f>
        <v>15.984660688457291</v>
      </c>
      <c r="AA222" s="21">
        <f>AA202-Baseline!AA202</f>
        <v>15.884979222462441</v>
      </c>
      <c r="AB222" s="21">
        <f>AB202-Baseline!AB202</f>
        <v>15.787655704448888</v>
      </c>
      <c r="AC222" s="21">
        <f>AC202-Baseline!AC202</f>
        <v>123.53504555979373</v>
      </c>
      <c r="AD222" s="21">
        <f>AD202-Baseline!AD202</f>
        <v>122.89836419042206</v>
      </c>
      <c r="AE222" s="21">
        <f>AE202-Baseline!AE202</f>
        <v>122.25953970694934</v>
      </c>
      <c r="AF222" s="21">
        <f>AF202-Baseline!AF202</f>
        <v>121.61400274300644</v>
      </c>
      <c r="AG222" s="21">
        <f>AG202-Baseline!AG202</f>
        <v>120.95948512688656</v>
      </c>
      <c r="AH222" s="21">
        <f>AH202-Baseline!AH202</f>
        <v>120.29662552088013</v>
      </c>
      <c r="AI222" s="21">
        <f>AI202-Baseline!AI202</f>
        <v>119.63005393102226</v>
      </c>
      <c r="AJ222" s="21">
        <f>AJ202-Baseline!AJ202</f>
        <v>119.53157604117359</v>
      </c>
      <c r="AK222" s="21">
        <f>AK202-Baseline!AK202</f>
        <v>119.42375355410076</v>
      </c>
      <c r="AL222" s="21">
        <f>AL202-Baseline!AL202</f>
        <v>119.30703281887354</v>
      </c>
      <c r="AM222" s="21">
        <f>AM202-Baseline!AM202</f>
        <v>119.18200202131106</v>
      </c>
      <c r="AN222" s="21">
        <f>AN202-Baseline!AN202</f>
        <v>118.91203975005109</v>
      </c>
      <c r="AO222" s="21">
        <f>AO202-Baseline!AO202</f>
        <v>118.61454749254862</v>
      </c>
      <c r="AP222" s="21">
        <f>AP202-Baseline!AP202</f>
        <v>118.3120278623786</v>
      </c>
      <c r="AQ222" s="21">
        <f>AQ202-Baseline!AQ202</f>
        <v>118.00476495651701</v>
      </c>
      <c r="AR222" s="21">
        <f>AR202-Baseline!AR202</f>
        <v>117.69298313843736</v>
      </c>
      <c r="AS222" s="21">
        <f>AS202-Baseline!AS202</f>
        <v>117.37686217863148</v>
      </c>
      <c r="AT222" s="21">
        <f>AT202-Baseline!AT202</f>
        <v>117.05658350970393</v>
      </c>
      <c r="AU222" s="21">
        <f>AU202-Baseline!AU202</f>
        <v>116.73234748002487</v>
      </c>
      <c r="AV222" s="21">
        <f>AV202-Baseline!AV202</f>
        <v>116.40433729790981</v>
      </c>
      <c r="AW222" s="21">
        <f>AW202-Baseline!AW202</f>
        <v>116.07272142029375</v>
      </c>
      <c r="AX222" s="21">
        <f>AX202-Baseline!AX202</f>
        <v>114.16638402315158</v>
      </c>
      <c r="AY222" s="21">
        <f>AY202-Baseline!AY202</f>
        <v>112.08806024334385</v>
      </c>
      <c r="AZ222" s="21">
        <f>AZ202-Baseline!AZ202</f>
        <v>110.04065184769919</v>
      </c>
      <c r="BA222" s="21">
        <f>BA202-Baseline!BA202</f>
        <v>108.0240917182518</v>
      </c>
      <c r="BB222" s="21">
        <f>BB202-Baseline!BB202</f>
        <v>106.03529949597332</v>
      </c>
    </row>
    <row r="223" spans="1:54" outlineLevel="2">
      <c r="B223" s="19"/>
      <c r="C223" s="19"/>
      <c r="D223" s="19"/>
      <c r="E223" s="15"/>
    </row>
    <row r="224" spans="1:54" outlineLevel="2">
      <c r="A224" s="477" t="s">
        <v>501</v>
      </c>
      <c r="B224" s="150" t="s">
        <v>498</v>
      </c>
      <c r="C224" s="19"/>
      <c r="D224" s="135" t="s">
        <v>390</v>
      </c>
      <c r="E224" s="21">
        <f>E204-Baseline!E204</f>
        <v>14.79928162991003</v>
      </c>
      <c r="F224" s="21">
        <f>F204-Baseline!F204</f>
        <v>29.472405839141146</v>
      </c>
      <c r="G224" s="21">
        <f>G204-Baseline!G204</f>
        <v>43.994170541355246</v>
      </c>
      <c r="H224" s="21">
        <f>H204-Baseline!H204</f>
        <v>58.366670187266564</v>
      </c>
      <c r="I224" s="21">
        <f>I204-Baseline!I204</f>
        <v>72.617399249733481</v>
      </c>
      <c r="J224" s="21">
        <f>J204-Baseline!J204</f>
        <v>86.747481911961657</v>
      </c>
      <c r="K224" s="21">
        <f>K204-Baseline!K204</f>
        <v>100.73348918336491</v>
      </c>
      <c r="L224" s="21">
        <f>L204-Baseline!L204</f>
        <v>114.60150919335493</v>
      </c>
      <c r="M224" s="21">
        <f>M204-Baseline!M204</f>
        <v>128.35263649450621</v>
      </c>
      <c r="N224" s="21">
        <f>N204-Baseline!N204</f>
        <v>141.96467684821314</v>
      </c>
      <c r="O224" s="21">
        <f>O204-Baseline!O204</f>
        <v>155.45997749929745</v>
      </c>
      <c r="P224" s="21">
        <f>P204-Baseline!P204</f>
        <v>168.83842670191657</v>
      </c>
      <c r="Q224" s="21">
        <f>Q204-Baseline!Q204</f>
        <v>182.10117981478209</v>
      </c>
      <c r="R224" s="21">
        <f>R204-Baseline!R204</f>
        <v>195.27106905858506</v>
      </c>
      <c r="S224" s="21">
        <f>S204-Baseline!S204</f>
        <v>208.3271662502566</v>
      </c>
      <c r="T224" s="21">
        <f>T204-Baseline!T204</f>
        <v>221.27060624673689</v>
      </c>
      <c r="U224" s="21">
        <f>U204-Baseline!U204</f>
        <v>234.10251401471004</v>
      </c>
      <c r="V224" s="21">
        <f>V204-Baseline!V204</f>
        <v>246.84422176186308</v>
      </c>
      <c r="W224" s="21">
        <f>W204-Baseline!W204</f>
        <v>259.47626845751148</v>
      </c>
      <c r="X224" s="21">
        <f>X204-Baseline!X204</f>
        <v>272.01928277192411</v>
      </c>
      <c r="Y224" s="21">
        <f>Y204-Baseline!Y204</f>
        <v>284.45449373095477</v>
      </c>
      <c r="Z224" s="21">
        <f>Z204-Baseline!Z204</f>
        <v>296.80185270682227</v>
      </c>
      <c r="AA224" s="21">
        <f>AA204-Baseline!AA204</f>
        <v>309.06179393570034</v>
      </c>
      <c r="AB224" s="21">
        <f>AB204-Baseline!AB204</f>
        <v>321.23476027158148</v>
      </c>
      <c r="AC224" s="21">
        <f>AC204-Baseline!AC204</f>
        <v>410.32923232440771</v>
      </c>
      <c r="AD224" s="21">
        <f>AD204-Baseline!AD204</f>
        <v>498.90141851841793</v>
      </c>
      <c r="AE224" s="21">
        <f>AE204-Baseline!AE204</f>
        <v>586.9644379082946</v>
      </c>
      <c r="AF224" s="21">
        <f>AF204-Baseline!AF204</f>
        <v>674.50956618503551</v>
      </c>
      <c r="AG224" s="21">
        <f>AG204-Baseline!AG204</f>
        <v>761.53050446288398</v>
      </c>
      <c r="AH224" s="21">
        <f>AH204-Baseline!AH204</f>
        <v>848.02375084230709</v>
      </c>
      <c r="AI224" s="21">
        <f>AI204-Baseline!AI204</f>
        <v>933.98944944007167</v>
      </c>
      <c r="AJ224" s="21">
        <f>AJ204-Baseline!AJ204</f>
        <v>1019.8364793097891</v>
      </c>
      <c r="AK224" s="21">
        <f>AK204-Baseline!AK204</f>
        <v>1105.5586379491517</v>
      </c>
      <c r="AL224" s="21">
        <f>AL204-Baseline!AL204</f>
        <v>1191.1508525936488</v>
      </c>
      <c r="AM224" s="21">
        <f>AM204-Baseline!AM204</f>
        <v>1276.6085571602298</v>
      </c>
      <c r="AN224" s="21">
        <f>AN204-Baseline!AN204</f>
        <v>1361.8298368647802</v>
      </c>
      <c r="AO224" s="21">
        <f>AO204-Baseline!AO204</f>
        <v>1446.7962346662937</v>
      </c>
      <c r="AP224" s="21">
        <f>AP204-Baseline!AP204</f>
        <v>1531.5053027833669</v>
      </c>
      <c r="AQ224" s="21">
        <f>AQ204-Baseline!AQ204</f>
        <v>1615.9548457795865</v>
      </c>
      <c r="AR224" s="21">
        <f>AR204-Baseline!AR204</f>
        <v>1700.1427721833613</v>
      </c>
      <c r="AS224" s="21">
        <f>AS204-Baseline!AS204</f>
        <v>1784.0670677203016</v>
      </c>
      <c r="AT224" s="21">
        <f>AT204-Baseline!AT204</f>
        <v>1867.7258225154812</v>
      </c>
      <c r="AU224" s="21">
        <f>AU204-Baseline!AU204</f>
        <v>1951.1172527272436</v>
      </c>
      <c r="AV224" s="21">
        <f>AV204-Baseline!AV204</f>
        <v>2034.2396805473893</v>
      </c>
      <c r="AW224" s="21">
        <f>AW204-Baseline!AW204</f>
        <v>2117.0915177108959</v>
      </c>
      <c r="AX224" s="21">
        <f>AX204-Baseline!AX204</f>
        <v>2198.5540318201697</v>
      </c>
      <c r="AY224" s="21">
        <f>AY204-Baseline!AY204</f>
        <v>2278.5067177065953</v>
      </c>
      <c r="AZ224" s="21">
        <f>AZ204-Baseline!AZ204</f>
        <v>2356.9733157190408</v>
      </c>
      <c r="BA224" s="21">
        <f>BA204-Baseline!BA204</f>
        <v>2433.977442042325</v>
      </c>
      <c r="BB224" s="21">
        <f>BB204-Baseline!BB204</f>
        <v>2509.5404119870886</v>
      </c>
    </row>
    <row r="225" spans="1:54" outlineLevel="2">
      <c r="A225" s="478"/>
      <c r="B225" s="150" t="s">
        <v>499</v>
      </c>
      <c r="C225" s="19"/>
      <c r="D225" s="135" t="s">
        <v>390</v>
      </c>
      <c r="E225" s="21">
        <f>E205-Baseline!E205</f>
        <v>10.965146656526059</v>
      </c>
      <c r="F225" s="21">
        <f>F205-Baseline!F205</f>
        <v>21.796100156313923</v>
      </c>
      <c r="G225" s="21">
        <f>G205-Baseline!G205</f>
        <v>32.496163010384336</v>
      </c>
      <c r="H225" s="21">
        <f>H205-Baseline!H205</f>
        <v>43.06854963873522</v>
      </c>
      <c r="I225" s="21">
        <f>I205-Baseline!I205</f>
        <v>53.516388310446892</v>
      </c>
      <c r="J225" s="21">
        <f>J205-Baseline!J205</f>
        <v>63.842723736711747</v>
      </c>
      <c r="K225" s="21">
        <f>K205-Baseline!K205</f>
        <v>74.050519573280084</v>
      </c>
      <c r="L225" s="21">
        <f>L205-Baseline!L205</f>
        <v>84.142660852708801</v>
      </c>
      <c r="M225" s="21">
        <f>M205-Baseline!M205</f>
        <v>94.121956333784084</v>
      </c>
      <c r="N225" s="21">
        <f>N205-Baseline!N205</f>
        <v>103.99113954269123</v>
      </c>
      <c r="O225" s="21">
        <f>O205-Baseline!O205</f>
        <v>113.7512048005282</v>
      </c>
      <c r="P225" s="21">
        <f>P205-Baseline!P205</f>
        <v>123.40394194610305</v>
      </c>
      <c r="Q225" s="21">
        <f>Q205-Baseline!Q205</f>
        <v>132.95195413529547</v>
      </c>
      <c r="R225" s="21">
        <f>R205-Baseline!R205</f>
        <v>142.39777640956902</v>
      </c>
      <c r="S225" s="21">
        <f>S205-Baseline!S205</f>
        <v>151.74304409447421</v>
      </c>
      <c r="T225" s="21">
        <f>T205-Baseline!T205</f>
        <v>160.99016626336459</v>
      </c>
      <c r="U225" s="21">
        <f>U205-Baseline!U205</f>
        <v>170.14148959158757</v>
      </c>
      <c r="V225" s="21">
        <f>V205-Baseline!V205</f>
        <v>179.199300199373</v>
      </c>
      <c r="W225" s="21">
        <f>W205-Baseline!W205</f>
        <v>188.16582542392808</v>
      </c>
      <c r="X225" s="21">
        <f>X205-Baseline!X205</f>
        <v>197.04323555124449</v>
      </c>
      <c r="Y225" s="21">
        <f>Y205-Baseline!Y205</f>
        <v>205.83364466525123</v>
      </c>
      <c r="Z225" s="21">
        <f>Z205-Baseline!Z205</f>
        <v>214.53911350385906</v>
      </c>
      <c r="AA225" s="21">
        <f>AA205-Baseline!AA205</f>
        <v>223.16165106032139</v>
      </c>
      <c r="AB225" s="21">
        <f>AB205-Baseline!AB205</f>
        <v>231.70321564750958</v>
      </c>
      <c r="AC225" s="21">
        <f>AC205-Baseline!AC205</f>
        <v>286.17686708378994</v>
      </c>
      <c r="AD225" s="21">
        <f>AD205-Baseline!AD205</f>
        <v>340.22133528355249</v>
      </c>
      <c r="AE225" s="21">
        <f>AE205-Baseline!AE205</f>
        <v>393.84044301320148</v>
      </c>
      <c r="AF225" s="21">
        <f>AF205-Baseline!AF205</f>
        <v>447.03637885737658</v>
      </c>
      <c r="AG225" s="21">
        <f>AG205-Baseline!AG205</f>
        <v>499.81046745301944</v>
      </c>
      <c r="AH225" s="21">
        <f>AH205-Baseline!AH205</f>
        <v>552.16414150066601</v>
      </c>
      <c r="AI225" s="21">
        <f>AI205-Baseline!AI205</f>
        <v>604.10027278075768</v>
      </c>
      <c r="AJ225" s="21">
        <f>AJ205-Baseline!AJ205</f>
        <v>655.86718035128411</v>
      </c>
      <c r="AK225" s="21">
        <f>AK205-Baseline!AK205</f>
        <v>707.46410650373116</v>
      </c>
      <c r="AL225" s="21">
        <f>AL205-Baseline!AL205</f>
        <v>758.89039210562373</v>
      </c>
      <c r="AM225" s="21">
        <f>AM205-Baseline!AM205</f>
        <v>810.14552518869084</v>
      </c>
      <c r="AN225" s="21">
        <f>AN205-Baseline!AN205</f>
        <v>861.17179272209387</v>
      </c>
      <c r="AO225" s="21">
        <f>AO205-Baseline!AO205</f>
        <v>911.96077508668577</v>
      </c>
      <c r="AP225" s="21">
        <f>AP205-Baseline!AP205</f>
        <v>962.51339809629133</v>
      </c>
      <c r="AQ225" s="21">
        <f>AQ205-Baseline!AQ205</f>
        <v>1012.8306230897221</v>
      </c>
      <c r="AR225" s="21">
        <f>AR205-Baseline!AR205</f>
        <v>1062.9134286070428</v>
      </c>
      <c r="AS225" s="21">
        <f>AS205-Baseline!AS205</f>
        <v>1112.7627970679168</v>
      </c>
      <c r="AT225" s="21">
        <f>AT205-Baseline!AT205</f>
        <v>1162.3797168248368</v>
      </c>
      <c r="AU225" s="21">
        <f>AU205-Baseline!AU205</f>
        <v>1211.7651899253706</v>
      </c>
      <c r="AV225" s="21">
        <f>AV205-Baseline!AV205</f>
        <v>1260.9202278148005</v>
      </c>
      <c r="AW225" s="21">
        <f>AW205-Baseline!AW205</f>
        <v>1309.8458477951681</v>
      </c>
      <c r="AX225" s="21">
        <f>AX205-Baseline!AX205</f>
        <v>1357.8898028055239</v>
      </c>
      <c r="AY225" s="21">
        <f>AY205-Baseline!AY205</f>
        <v>1404.9852913848642</v>
      </c>
      <c r="AZ225" s="21">
        <f>AZ205-Baseline!AZ205</f>
        <v>1451.1498063114514</v>
      </c>
      <c r="BA225" s="21">
        <f>BA205-Baseline!BA205</f>
        <v>1496.400612475931</v>
      </c>
      <c r="BB225" s="21">
        <f>BB205-Baseline!BB205</f>
        <v>1540.7534281920798</v>
      </c>
    </row>
    <row r="226" spans="1:54" outlineLevel="2">
      <c r="A226" s="479"/>
      <c r="B226" s="150" t="s">
        <v>500</v>
      </c>
      <c r="C226" s="19"/>
      <c r="D226" s="135" t="s">
        <v>390</v>
      </c>
      <c r="E226" s="21">
        <f>E206-Baseline!E206</f>
        <v>18.657727229246706</v>
      </c>
      <c r="F226" s="21">
        <f>F206-Baseline!F206</f>
        <v>37.158563448166163</v>
      </c>
      <c r="G226" s="21">
        <f>G206-Baseline!G206</f>
        <v>55.506348919150298</v>
      </c>
      <c r="H226" s="21">
        <f>H206-Baseline!H206</f>
        <v>73.704825624652642</v>
      </c>
      <c r="I226" s="21">
        <f>I206-Baseline!I206</f>
        <v>91.757639406359075</v>
      </c>
      <c r="J226" s="21">
        <f>J206-Baseline!J206</f>
        <v>109.66834274992229</v>
      </c>
      <c r="K226" s="21">
        <f>K206-Baseline!K206</f>
        <v>127.44039747455992</v>
      </c>
      <c r="L226" s="21">
        <f>L206-Baseline!L206</f>
        <v>145.07717734315574</v>
      </c>
      <c r="M226" s="21">
        <f>M206-Baseline!M206</f>
        <v>162.58197059740451</v>
      </c>
      <c r="N226" s="21">
        <f>N206-Baseline!N206</f>
        <v>179.95798117741774</v>
      </c>
      <c r="O226" s="21">
        <f>O206-Baseline!O206</f>
        <v>197.20516321448079</v>
      </c>
      <c r="P226" s="21">
        <f>P206-Baseline!P206</f>
        <v>214.32501360113352</v>
      </c>
      <c r="Q226" s="21">
        <f>Q206-Baseline!Q206</f>
        <v>231.32062073913065</v>
      </c>
      <c r="R226" s="21">
        <f>R206-Baseline!R206</f>
        <v>248.19499573701046</v>
      </c>
      <c r="S226" s="21">
        <f>S206-Baseline!S206</f>
        <v>264.94857373076246</v>
      </c>
      <c r="T226" s="21">
        <f>T206-Baseline!T206</f>
        <v>281.58423054425623</v>
      </c>
      <c r="U226" s="21">
        <f>U206-Baseline!U206</f>
        <v>298.10477063027986</v>
      </c>
      <c r="V226" s="21">
        <f>V206-Baseline!V206</f>
        <v>314.51292908197013</v>
      </c>
      <c r="W226" s="21">
        <f>W206-Baseline!W206</f>
        <v>330.8113735852188</v>
      </c>
      <c r="X226" s="21">
        <f>X206-Baseline!X206</f>
        <v>347.0027063097649</v>
      </c>
      <c r="Y226" s="21">
        <f>Y206-Baseline!Y206</f>
        <v>363.08946492525013</v>
      </c>
      <c r="Z226" s="21">
        <f>Z206-Baseline!Z206</f>
        <v>379.07412561370739</v>
      </c>
      <c r="AA226" s="21">
        <f>AA206-Baseline!AA206</f>
        <v>394.95910483616984</v>
      </c>
      <c r="AB226" s="21">
        <f>AB206-Baseline!AB206</f>
        <v>410.74676054061871</v>
      </c>
      <c r="AC226" s="21">
        <f>AC206-Baseline!AC206</f>
        <v>534.2818061004125</v>
      </c>
      <c r="AD226" s="21">
        <f>AD206-Baseline!AD206</f>
        <v>657.18017029083455</v>
      </c>
      <c r="AE226" s="21">
        <f>AE206-Baseline!AE206</f>
        <v>779.43970999778389</v>
      </c>
      <c r="AF226" s="21">
        <f>AF206-Baseline!AF206</f>
        <v>901.05371274079039</v>
      </c>
      <c r="AG226" s="21">
        <f>AG206-Baseline!AG206</f>
        <v>1022.0131978676769</v>
      </c>
      <c r="AH226" s="21">
        <f>AH206-Baseline!AH206</f>
        <v>1142.3098233885571</v>
      </c>
      <c r="AI226" s="21">
        <f>AI206-Baseline!AI206</f>
        <v>1261.9398773195794</v>
      </c>
      <c r="AJ226" s="21">
        <f>AJ206-Baseline!AJ206</f>
        <v>1381.471453360753</v>
      </c>
      <c r="AK226" s="21">
        <f>AK206-Baseline!AK206</f>
        <v>1500.8952069148538</v>
      </c>
      <c r="AL226" s="21">
        <f>AL206-Baseline!AL206</f>
        <v>1620.2022397337273</v>
      </c>
      <c r="AM226" s="21">
        <f>AM206-Baseline!AM206</f>
        <v>1739.3842417550384</v>
      </c>
      <c r="AN226" s="21">
        <f>AN206-Baseline!AN206</f>
        <v>1858.2962815050894</v>
      </c>
      <c r="AO226" s="21">
        <f>AO206-Baseline!AO206</f>
        <v>1976.910828997638</v>
      </c>
      <c r="AP226" s="21">
        <f>AP206-Baseline!AP206</f>
        <v>2095.2228568600167</v>
      </c>
      <c r="AQ226" s="21">
        <f>AQ206-Baseline!AQ206</f>
        <v>2213.2276218165339</v>
      </c>
      <c r="AR226" s="21">
        <f>AR206-Baseline!AR206</f>
        <v>2330.9206049549712</v>
      </c>
      <c r="AS226" s="21">
        <f>AS206-Baseline!AS206</f>
        <v>2448.2974671336028</v>
      </c>
      <c r="AT226" s="21">
        <f>AT206-Baseline!AT206</f>
        <v>2565.3540506433069</v>
      </c>
      <c r="AU226" s="21">
        <f>AU206-Baseline!AU206</f>
        <v>2682.0863981233319</v>
      </c>
      <c r="AV226" s="21">
        <f>AV206-Baseline!AV206</f>
        <v>2798.4907354212419</v>
      </c>
      <c r="AW226" s="21">
        <f>AW206-Baseline!AW206</f>
        <v>2914.5634568415358</v>
      </c>
      <c r="AX226" s="21">
        <f>AX206-Baseline!AX206</f>
        <v>3028.7298408646875</v>
      </c>
      <c r="AY226" s="21">
        <f>AY206-Baseline!AY206</f>
        <v>3140.8179011080315</v>
      </c>
      <c r="AZ226" s="21">
        <f>AZ206-Baseline!AZ206</f>
        <v>3250.8585529557308</v>
      </c>
      <c r="BA226" s="21">
        <f>BA206-Baseline!BA206</f>
        <v>3358.8826446739827</v>
      </c>
      <c r="BB226" s="21">
        <f>BB206-Baseline!BB206</f>
        <v>3464.9179441699562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505</v>
      </c>
      <c r="C229" s="57"/>
      <c r="D229" s="56" t="s">
        <v>390</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96E02723-158B-4587-88B8-F3FD8C6E832D}">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12AE42C-456A-4A29-BBCF-571DFA22B183}">
          <x14:formula1>
            <xm:f>'Fixed Data'!$E$55:$E$58</xm:f>
          </x14:formula1>
          <xm:sqref>B158:B169 B143:B154</xm:sqref>
        </x14:dataValidation>
        <x14:dataValidation type="list" allowBlank="1" showInputMessage="1" showErrorMessage="1" xr:uid="{D5F2F504-A744-48A5-BC91-9075717ADC99}">
          <x14:formula1>
            <xm:f>'Fixed Data'!$C$64:$C$65</xm:f>
          </x14:formula1>
          <xm:sqref>B66:B70</xm:sqref>
        </x14:dataValidation>
        <x14:dataValidation type="list" allowBlank="1" showInputMessage="1" showErrorMessage="1" xr:uid="{D1D8A811-54B3-4017-BB9A-C84513623C6A}">
          <x14:formula1>
            <xm:f>'Fixed Data'!$C$55:$C$61</xm:f>
          </x14:formula1>
          <xm:sqref>C54:C63</xm:sqref>
        </x14:dataValidation>
        <x14:dataValidation type="list" allowBlank="1" showInputMessage="1" showErrorMessage="1" xr:uid="{8897423F-3016-4085-B10D-93017C94CE7A}">
          <x14:formula1>
            <xm:f>'Fixed Data'!$A$55:$A$78</xm:f>
          </x14:formula1>
          <xm:sqref>B54:B63</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F5A07-9CA8-4184-8903-057E70120359}">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506</v>
      </c>
    </row>
    <row r="2" spans="1:19">
      <c r="A2" s="470" t="s">
        <v>507</v>
      </c>
      <c r="B2" s="470"/>
      <c r="C2" s="470"/>
      <c r="D2" s="470"/>
      <c r="E2" s="470"/>
      <c r="F2" s="470"/>
      <c r="G2" s="470"/>
      <c r="H2" s="470"/>
      <c r="I2" s="470"/>
      <c r="J2" s="470"/>
      <c r="K2" s="470"/>
      <c r="L2" s="470"/>
      <c r="M2" s="470"/>
      <c r="N2" s="470"/>
      <c r="O2" s="470"/>
      <c r="P2" s="470"/>
      <c r="Q2" s="470"/>
      <c r="R2" s="470"/>
      <c r="S2" s="470"/>
    </row>
    <row r="3" spans="1:19">
      <c r="A3" s="470"/>
      <c r="B3" s="470"/>
      <c r="C3" s="470"/>
      <c r="D3" s="470"/>
      <c r="E3" s="470"/>
      <c r="F3" s="470"/>
      <c r="G3" s="470"/>
      <c r="H3" s="470"/>
      <c r="I3" s="470"/>
      <c r="J3" s="470"/>
      <c r="K3" s="470"/>
      <c r="L3" s="470"/>
      <c r="M3" s="470"/>
      <c r="N3" s="470"/>
      <c r="O3" s="470"/>
      <c r="P3" s="470"/>
      <c r="Q3" s="470"/>
      <c r="R3" s="470"/>
      <c r="S3" s="470"/>
    </row>
    <row r="4" spans="1:19">
      <c r="A4" s="470"/>
      <c r="B4" s="470"/>
      <c r="C4" s="470"/>
      <c r="D4" s="470"/>
      <c r="E4" s="470"/>
      <c r="F4" s="470"/>
      <c r="G4" s="470"/>
      <c r="H4" s="470"/>
      <c r="I4" s="470"/>
      <c r="J4" s="470"/>
      <c r="K4" s="470"/>
      <c r="L4" s="470"/>
      <c r="M4" s="470"/>
      <c r="N4" s="470"/>
      <c r="O4" s="470"/>
      <c r="P4" s="470"/>
      <c r="Q4" s="470"/>
      <c r="R4" s="470"/>
      <c r="S4" s="470"/>
    </row>
    <row r="19" spans="1:19">
      <c r="A19" s="4" t="s">
        <v>509</v>
      </c>
    </row>
    <row r="20" spans="1:19">
      <c r="A20" s="470" t="s">
        <v>510</v>
      </c>
      <c r="B20" s="470"/>
      <c r="C20" s="470"/>
      <c r="D20" s="470"/>
      <c r="E20" s="470"/>
      <c r="F20" s="470"/>
      <c r="G20" s="470"/>
      <c r="H20" s="470"/>
      <c r="I20" s="470"/>
      <c r="J20" s="470"/>
      <c r="K20" s="470"/>
      <c r="L20" s="470"/>
      <c r="M20" s="470"/>
      <c r="N20" s="470"/>
      <c r="O20" s="470"/>
      <c r="P20" s="470"/>
      <c r="Q20" s="470"/>
      <c r="R20" s="470"/>
      <c r="S20" s="470"/>
    </row>
    <row r="21" spans="1:19" ht="25.5" customHeight="1">
      <c r="A21" s="470"/>
      <c r="B21" s="470"/>
      <c r="C21" s="470"/>
      <c r="D21" s="470"/>
      <c r="E21" s="470"/>
      <c r="F21" s="470"/>
      <c r="G21" s="470"/>
      <c r="H21" s="470"/>
      <c r="I21" s="470"/>
      <c r="J21" s="470"/>
      <c r="K21" s="470"/>
      <c r="L21" s="470"/>
      <c r="M21" s="470"/>
      <c r="N21" s="470"/>
      <c r="O21" s="470"/>
      <c r="P21" s="470"/>
      <c r="Q21" s="470"/>
      <c r="R21" s="470"/>
      <c r="S21" s="470"/>
    </row>
    <row r="23" spans="1:19">
      <c r="A23" s="158" t="s">
        <v>352</v>
      </c>
      <c r="B23" s="404"/>
      <c r="C23" s="404"/>
      <c r="D23" s="404"/>
      <c r="E23" s="404"/>
      <c r="F23" s="404"/>
      <c r="G23" s="404"/>
      <c r="H23" s="404"/>
      <c r="I23" s="404"/>
      <c r="J23" s="404"/>
      <c r="K23" s="404"/>
      <c r="L23" s="404"/>
      <c r="M23" s="404"/>
      <c r="N23" s="404"/>
      <c r="O23" s="404"/>
      <c r="P23" s="404"/>
      <c r="Q23" s="404"/>
      <c r="R23" s="404"/>
      <c r="S23" s="404"/>
    </row>
    <row r="24" spans="1:19">
      <c r="A24" s="158" t="s">
        <v>493</v>
      </c>
      <c r="B24" s="404"/>
      <c r="C24" s="404"/>
      <c r="D24" s="404"/>
      <c r="E24" s="404"/>
      <c r="F24" s="404"/>
      <c r="G24" s="404"/>
      <c r="H24" s="404"/>
      <c r="I24" s="404"/>
      <c r="J24" s="404"/>
      <c r="K24" s="404"/>
      <c r="L24" s="404"/>
      <c r="M24" s="404"/>
      <c r="N24" s="404"/>
      <c r="O24" s="404"/>
      <c r="P24" s="404"/>
      <c r="Q24" s="404"/>
      <c r="R24" s="404"/>
      <c r="S24" s="404"/>
    </row>
    <row r="25" spans="1:19">
      <c r="A25" s="159" t="s">
        <v>396</v>
      </c>
      <c r="B25" s="404"/>
      <c r="C25" s="404"/>
      <c r="D25" s="404"/>
      <c r="E25" s="404"/>
      <c r="F25" s="404"/>
      <c r="G25" s="404"/>
      <c r="H25" s="404"/>
      <c r="I25" s="404"/>
      <c r="J25" s="404"/>
      <c r="K25" s="404"/>
      <c r="L25" s="404"/>
      <c r="M25" s="404"/>
      <c r="N25" s="404"/>
      <c r="O25" s="404"/>
      <c r="P25" s="404"/>
      <c r="Q25" s="404"/>
      <c r="R25" s="404"/>
      <c r="S25" s="404"/>
    </row>
    <row r="26" spans="1:19">
      <c r="A26" s="159" t="s">
        <v>472</v>
      </c>
      <c r="B26" s="404"/>
      <c r="C26" s="404"/>
      <c r="D26" s="404"/>
      <c r="E26" s="404"/>
      <c r="F26" s="404"/>
      <c r="G26" s="404"/>
      <c r="H26" s="404"/>
      <c r="I26" s="404"/>
      <c r="J26" s="404"/>
      <c r="K26" s="404"/>
      <c r="L26" s="404"/>
      <c r="M26" s="404"/>
      <c r="N26" s="404"/>
      <c r="O26" s="404"/>
      <c r="P26" s="404"/>
      <c r="Q26" s="404"/>
      <c r="R26" s="404"/>
      <c r="S26" s="404"/>
    </row>
    <row r="27" spans="1:19">
      <c r="A27" s="159" t="s">
        <v>473</v>
      </c>
      <c r="B27" s="404"/>
      <c r="C27" s="404"/>
      <c r="D27" s="404"/>
      <c r="E27" s="404"/>
      <c r="F27" s="404"/>
      <c r="G27" s="404"/>
      <c r="H27" s="404"/>
      <c r="I27" s="404"/>
      <c r="J27" s="404"/>
      <c r="K27" s="404"/>
      <c r="L27" s="404"/>
      <c r="M27" s="404"/>
      <c r="N27" s="404"/>
      <c r="O27" s="404"/>
      <c r="P27" s="404"/>
      <c r="Q27" s="404"/>
      <c r="R27" s="404"/>
      <c r="S27" s="404"/>
    </row>
    <row r="31" spans="1:19">
      <c r="A31" s="4" t="s">
        <v>514</v>
      </c>
    </row>
    <row r="32" spans="1:19">
      <c r="A32" t="s">
        <v>515</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35" t="s">
        <v>344</v>
      </c>
      <c r="J2" s="436"/>
      <c r="K2" s="436"/>
      <c r="L2" s="436"/>
      <c r="M2" s="436"/>
      <c r="N2" s="436"/>
      <c r="O2" s="436"/>
      <c r="P2" s="436"/>
      <c r="Q2" s="436"/>
      <c r="R2" s="436"/>
      <c r="S2" s="436"/>
      <c r="T2" s="436"/>
      <c r="U2" s="437"/>
    </row>
    <row r="3" spans="1:21" ht="13.5" customHeight="1" outlineLevel="1" thickBot="1">
      <c r="A3" s="3"/>
      <c r="B3" s="7"/>
      <c r="F3" s="24"/>
      <c r="G3" s="10"/>
      <c r="I3" s="438" t="s">
        <v>345</v>
      </c>
      <c r="J3" s="439"/>
      <c r="K3" s="439"/>
      <c r="L3" s="439"/>
      <c r="M3" s="439"/>
      <c r="N3" s="440"/>
      <c r="O3" s="1"/>
      <c r="P3" s="444" t="s">
        <v>346</v>
      </c>
      <c r="Q3" s="445"/>
      <c r="R3" s="445"/>
      <c r="S3" s="445"/>
      <c r="T3" s="445"/>
      <c r="U3" s="446"/>
    </row>
    <row r="4" spans="1:21" ht="56.25" customHeight="1" outlineLevel="1">
      <c r="A4" s="31" t="s">
        <v>157</v>
      </c>
      <c r="B4" s="86"/>
      <c r="E4" s="53" t="s">
        <v>347</v>
      </c>
      <c r="F4" s="91"/>
      <c r="G4" s="28"/>
      <c r="H4" s="10"/>
      <c r="I4" s="441"/>
      <c r="J4" s="442"/>
      <c r="K4" s="442"/>
      <c r="L4" s="442"/>
      <c r="M4" s="442"/>
      <c r="N4" s="443"/>
      <c r="P4" s="447"/>
      <c r="Q4" s="448"/>
      <c r="R4" s="448"/>
      <c r="S4" s="448"/>
      <c r="T4" s="448"/>
      <c r="U4" s="449"/>
    </row>
    <row r="5" spans="1:21" outlineLevel="1">
      <c r="A5" s="13" t="s">
        <v>348</v>
      </c>
      <c r="B5" s="88"/>
      <c r="E5" s="14"/>
      <c r="H5" s="10"/>
      <c r="I5" s="480"/>
      <c r="J5" s="462"/>
      <c r="K5" s="462"/>
      <c r="L5" s="462"/>
      <c r="M5" s="462"/>
      <c r="N5" s="463"/>
      <c r="P5" s="480"/>
      <c r="Q5" s="462"/>
      <c r="R5" s="462"/>
      <c r="S5" s="462"/>
      <c r="T5" s="462"/>
      <c r="U5" s="463"/>
    </row>
    <row r="6" spans="1:21" outlineLevel="1">
      <c r="A6" s="13" t="s">
        <v>351</v>
      </c>
      <c r="B6" s="88"/>
      <c r="E6" s="53" t="s">
        <v>353</v>
      </c>
      <c r="F6" s="90"/>
      <c r="H6" s="10"/>
      <c r="I6" s="464"/>
      <c r="J6" s="465"/>
      <c r="K6" s="465"/>
      <c r="L6" s="465"/>
      <c r="M6" s="465"/>
      <c r="N6" s="466"/>
      <c r="P6" s="464"/>
      <c r="Q6" s="465"/>
      <c r="R6" s="465"/>
      <c r="S6" s="465"/>
      <c r="T6" s="465"/>
      <c r="U6" s="466"/>
    </row>
    <row r="7" spans="1:21" outlineLevel="1">
      <c r="A7" s="13" t="s">
        <v>355</v>
      </c>
      <c r="B7" s="88"/>
      <c r="E7" s="14"/>
      <c r="H7" s="10"/>
      <c r="I7" s="464"/>
      <c r="J7" s="465"/>
      <c r="K7" s="465"/>
      <c r="L7" s="465"/>
      <c r="M7" s="465"/>
      <c r="N7" s="466"/>
      <c r="P7" s="464"/>
      <c r="Q7" s="465"/>
      <c r="R7" s="465"/>
      <c r="S7" s="465"/>
      <c r="T7" s="465"/>
      <c r="U7" s="466"/>
    </row>
    <row r="8" spans="1:21" ht="41" outlineLevel="1" thickBot="1">
      <c r="A8" s="34" t="s">
        <v>356</v>
      </c>
      <c r="B8" s="89"/>
      <c r="E8" s="14"/>
      <c r="H8" s="10"/>
      <c r="I8" s="464"/>
      <c r="J8" s="465"/>
      <c r="K8" s="465"/>
      <c r="L8" s="465"/>
      <c r="M8" s="465"/>
      <c r="N8" s="466"/>
      <c r="P8" s="464"/>
      <c r="Q8" s="465"/>
      <c r="R8" s="465"/>
      <c r="S8" s="465"/>
      <c r="T8" s="465"/>
      <c r="U8" s="466"/>
    </row>
    <row r="9" spans="1:21" outlineLevel="1">
      <c r="E9" s="14"/>
      <c r="H9" s="10"/>
      <c r="I9" s="464"/>
      <c r="J9" s="465"/>
      <c r="K9" s="465"/>
      <c r="L9" s="465"/>
      <c r="M9" s="465"/>
      <c r="N9" s="466"/>
      <c r="P9" s="464"/>
      <c r="Q9" s="465"/>
      <c r="R9" s="465"/>
      <c r="S9" s="465"/>
      <c r="T9" s="465"/>
      <c r="U9" s="466"/>
    </row>
    <row r="10" spans="1:21" ht="14" outlineLevel="1" thickBot="1">
      <c r="A10" s="32" t="s">
        <v>358</v>
      </c>
      <c r="B10" s="35">
        <f>Baseline!B10</f>
        <v>2027</v>
      </c>
      <c r="E10" s="14"/>
      <c r="H10" s="10"/>
      <c r="I10" s="464"/>
      <c r="J10" s="465"/>
      <c r="K10" s="465"/>
      <c r="L10" s="465"/>
      <c r="M10" s="465"/>
      <c r="N10" s="466"/>
      <c r="P10" s="464"/>
      <c r="Q10" s="465"/>
      <c r="R10" s="465"/>
      <c r="S10" s="465"/>
      <c r="T10" s="465"/>
      <c r="U10" s="466"/>
    </row>
    <row r="11" spans="1:21" outlineLevel="1">
      <c r="A11" s="16"/>
      <c r="H11" s="10"/>
      <c r="I11" s="464"/>
      <c r="J11" s="465"/>
      <c r="K11" s="465"/>
      <c r="L11" s="465"/>
      <c r="M11" s="465"/>
      <c r="N11" s="466"/>
      <c r="P11" s="464"/>
      <c r="Q11" s="465"/>
      <c r="R11" s="465"/>
      <c r="S11" s="465"/>
      <c r="T11" s="465"/>
      <c r="U11" s="466"/>
    </row>
    <row r="12" spans="1:21" ht="40.5" outlineLevel="1">
      <c r="A12" s="26" t="s">
        <v>359</v>
      </c>
      <c r="B12" s="26" t="s">
        <v>360</v>
      </c>
      <c r="C12" s="26" t="s">
        <v>361</v>
      </c>
      <c r="D12" s="26" t="s">
        <v>362</v>
      </c>
      <c r="E12" s="26" t="s">
        <v>363</v>
      </c>
      <c r="F12" s="26" t="s">
        <v>364</v>
      </c>
      <c r="G12" s="26" t="s">
        <v>365</v>
      </c>
      <c r="I12" s="464"/>
      <c r="J12" s="465"/>
      <c r="K12" s="465"/>
      <c r="L12" s="465"/>
      <c r="M12" s="465"/>
      <c r="N12" s="466"/>
      <c r="P12" s="464"/>
      <c r="Q12" s="465"/>
      <c r="R12" s="465"/>
      <c r="S12" s="465"/>
      <c r="T12" s="465"/>
      <c r="U12" s="466"/>
    </row>
    <row r="13" spans="1:21" outlineLevel="1">
      <c r="A13" s="58">
        <v>2035</v>
      </c>
      <c r="B13" s="21">
        <f t="shared" ref="B13:B18" si="0">INDEX($E$204:$AW$204,1,MATCH($A13,$E$53:$BB$53,0))</f>
        <v>0</v>
      </c>
      <c r="C13" s="21">
        <f>B13-Baseline!B13</f>
        <v>128.35263649450621</v>
      </c>
      <c r="D13" s="21">
        <f t="shared" ref="D13:D18" si="1">INDEX($E$205:$AW$205,1,MATCH($A13,$E$53:$BB$53,0))</f>
        <v>0</v>
      </c>
      <c r="E13" s="21">
        <f>D13-Baseline!D13</f>
        <v>94.121956333784084</v>
      </c>
      <c r="F13" s="21">
        <f t="shared" ref="F13:F18" si="2">INDEX($E$206:$AW$206,1,MATCH($A13,$E$53:$BB$53,0))</f>
        <v>0</v>
      </c>
      <c r="G13" s="21">
        <f>F13-Baseline!F13</f>
        <v>162.58197059740451</v>
      </c>
      <c r="I13" s="464"/>
      <c r="J13" s="465"/>
      <c r="K13" s="465"/>
      <c r="L13" s="465"/>
      <c r="M13" s="465"/>
      <c r="N13" s="466"/>
      <c r="P13" s="464"/>
      <c r="Q13" s="465"/>
      <c r="R13" s="465"/>
      <c r="S13" s="465"/>
      <c r="T13" s="465"/>
      <c r="U13" s="466"/>
    </row>
    <row r="14" spans="1:21" outlineLevel="1">
      <c r="A14" s="58">
        <v>2040</v>
      </c>
      <c r="B14" s="21">
        <f t="shared" si="0"/>
        <v>0</v>
      </c>
      <c r="C14" s="21">
        <f>B14-Baseline!B14</f>
        <v>195.27106905858506</v>
      </c>
      <c r="D14" s="21">
        <f t="shared" si="1"/>
        <v>0</v>
      </c>
      <c r="E14" s="21">
        <f>D14-Baseline!D14</f>
        <v>142.39777640956902</v>
      </c>
      <c r="F14" s="21">
        <f t="shared" si="2"/>
        <v>0</v>
      </c>
      <c r="G14" s="21">
        <f>F14-Baseline!F14</f>
        <v>248.19499573701046</v>
      </c>
      <c r="I14" s="464"/>
      <c r="J14" s="465"/>
      <c r="K14" s="465"/>
      <c r="L14" s="465"/>
      <c r="M14" s="465"/>
      <c r="N14" s="466"/>
      <c r="P14" s="464"/>
      <c r="Q14" s="465"/>
      <c r="R14" s="465"/>
      <c r="S14" s="465"/>
      <c r="T14" s="465"/>
      <c r="U14" s="466"/>
    </row>
    <row r="15" spans="1:21" outlineLevel="1">
      <c r="A15" s="58">
        <v>2045</v>
      </c>
      <c r="B15" s="21">
        <f t="shared" si="0"/>
        <v>0</v>
      </c>
      <c r="C15" s="21">
        <f>B15-Baseline!B15</f>
        <v>259.47626845751148</v>
      </c>
      <c r="D15" s="21">
        <f t="shared" si="1"/>
        <v>0</v>
      </c>
      <c r="E15" s="21">
        <f>D15-Baseline!D15</f>
        <v>188.16582542392808</v>
      </c>
      <c r="F15" s="21">
        <f t="shared" si="2"/>
        <v>0</v>
      </c>
      <c r="G15" s="21">
        <f>F15-Baseline!F15</f>
        <v>330.8113735852188</v>
      </c>
      <c r="I15" s="464"/>
      <c r="J15" s="465"/>
      <c r="K15" s="465"/>
      <c r="L15" s="465"/>
      <c r="M15" s="465"/>
      <c r="N15" s="466"/>
      <c r="P15" s="464"/>
      <c r="Q15" s="465"/>
      <c r="R15" s="465"/>
      <c r="S15" s="465"/>
      <c r="T15" s="465"/>
      <c r="U15" s="466"/>
    </row>
    <row r="16" spans="1:21" outlineLevel="1">
      <c r="A16" s="58">
        <v>2050</v>
      </c>
      <c r="B16" s="21">
        <f t="shared" si="0"/>
        <v>0</v>
      </c>
      <c r="C16" s="21">
        <f>B16-Baseline!B16</f>
        <v>321.23476027158148</v>
      </c>
      <c r="D16" s="21">
        <f t="shared" si="1"/>
        <v>0</v>
      </c>
      <c r="E16" s="21">
        <f>D16-Baseline!D16</f>
        <v>231.70321564750958</v>
      </c>
      <c r="F16" s="21">
        <f t="shared" si="2"/>
        <v>0</v>
      </c>
      <c r="G16" s="21">
        <f>F16-Baseline!F16</f>
        <v>410.74676054061871</v>
      </c>
      <c r="I16" s="464"/>
      <c r="J16" s="465"/>
      <c r="K16" s="465"/>
      <c r="L16" s="465"/>
      <c r="M16" s="465"/>
      <c r="N16" s="466"/>
      <c r="P16" s="464"/>
      <c r="Q16" s="465"/>
      <c r="R16" s="465"/>
      <c r="S16" s="465"/>
      <c r="T16" s="465"/>
      <c r="U16" s="466"/>
    </row>
    <row r="17" spans="1:21" outlineLevel="1">
      <c r="A17" s="58">
        <v>2060</v>
      </c>
      <c r="B17" s="21">
        <f t="shared" si="0"/>
        <v>0</v>
      </c>
      <c r="C17" s="21">
        <f>B17-Baseline!B17</f>
        <v>1191.1508525936488</v>
      </c>
      <c r="D17" s="21">
        <f t="shared" si="1"/>
        <v>0</v>
      </c>
      <c r="E17" s="21">
        <f>D17-Baseline!D17</f>
        <v>758.89039210562373</v>
      </c>
      <c r="F17" s="21">
        <f t="shared" si="2"/>
        <v>0</v>
      </c>
      <c r="G17" s="21">
        <f>F17-Baseline!F17</f>
        <v>1620.2022397337273</v>
      </c>
      <c r="I17" s="464"/>
      <c r="J17" s="465"/>
      <c r="K17" s="465"/>
      <c r="L17" s="465"/>
      <c r="M17" s="465"/>
      <c r="N17" s="466"/>
      <c r="P17" s="464"/>
      <c r="Q17" s="465"/>
      <c r="R17" s="465"/>
      <c r="S17" s="465"/>
      <c r="T17" s="465"/>
      <c r="U17" s="466"/>
    </row>
    <row r="18" spans="1:21" outlineLevel="1">
      <c r="A18" s="58">
        <v>2070</v>
      </c>
      <c r="B18" s="21">
        <f t="shared" si="0"/>
        <v>0</v>
      </c>
      <c r="C18" s="21">
        <f>B18-Baseline!B18</f>
        <v>2034.2396805473893</v>
      </c>
      <c r="D18" s="21">
        <f t="shared" si="1"/>
        <v>0</v>
      </c>
      <c r="E18" s="21">
        <f>D18-Baseline!D18</f>
        <v>1260.9202278148005</v>
      </c>
      <c r="F18" s="21">
        <f t="shared" si="2"/>
        <v>0</v>
      </c>
      <c r="G18" s="21">
        <f>F18-Baseline!F18</f>
        <v>2798.4907354212419</v>
      </c>
      <c r="I18" s="467"/>
      <c r="J18" s="468"/>
      <c r="K18" s="468"/>
      <c r="L18" s="468"/>
      <c r="M18" s="468"/>
      <c r="N18" s="469"/>
      <c r="P18" s="467"/>
      <c r="Q18" s="468"/>
      <c r="R18" s="468"/>
      <c r="S18" s="468"/>
      <c r="T18" s="468"/>
      <c r="U18" s="469"/>
    </row>
    <row r="19" spans="1:21" ht="14" outlineLevel="1" thickBot="1">
      <c r="A19" s="425"/>
      <c r="B19" s="425"/>
      <c r="I19" s="250"/>
      <c r="J19" s="251"/>
      <c r="K19" s="251"/>
      <c r="L19" s="251"/>
      <c r="M19" s="251"/>
      <c r="N19" s="251"/>
      <c r="P19" s="249"/>
      <c r="Q19" s="249"/>
      <c r="R19" s="249"/>
      <c r="S19" s="249"/>
      <c r="T19" s="249"/>
      <c r="U19" s="232"/>
    </row>
    <row r="20" spans="1:21" ht="26.25" customHeight="1" outlineLevel="1">
      <c r="A20" s="54" t="s">
        <v>366</v>
      </c>
      <c r="B20" s="55">
        <f>Baseline!B20</f>
        <v>0.33700000000000002</v>
      </c>
      <c r="E20" s="154"/>
      <c r="I20" s="459" t="s">
        <v>367</v>
      </c>
      <c r="J20" s="460"/>
      <c r="K20" s="460"/>
      <c r="L20" s="460"/>
      <c r="M20" s="460"/>
      <c r="N20" s="461"/>
      <c r="P20" s="459" t="s">
        <v>368</v>
      </c>
      <c r="Q20" s="460"/>
      <c r="R20" s="460"/>
      <c r="S20" s="460"/>
      <c r="T20" s="460"/>
      <c r="U20" s="461"/>
    </row>
    <row r="21" spans="1:21" ht="12.75" customHeight="1" outlineLevel="1">
      <c r="A21" s="154"/>
      <c r="B21" s="155"/>
      <c r="I21" s="480"/>
      <c r="J21" s="462"/>
      <c r="K21" s="462"/>
      <c r="L21" s="462"/>
      <c r="M21" s="462"/>
      <c r="N21" s="463"/>
      <c r="P21" s="480"/>
      <c r="Q21" s="462"/>
      <c r="R21" s="462"/>
      <c r="S21" s="462"/>
      <c r="T21" s="462"/>
      <c r="U21" s="463"/>
    </row>
    <row r="22" spans="1:21" ht="12.75" customHeight="1" outlineLevel="1">
      <c r="A22" s="154"/>
      <c r="B22" s="155"/>
      <c r="I22" s="464"/>
      <c r="J22" s="465"/>
      <c r="K22" s="465"/>
      <c r="L22" s="465"/>
      <c r="M22" s="465"/>
      <c r="N22" s="466"/>
      <c r="P22" s="464"/>
      <c r="Q22" s="465"/>
      <c r="R22" s="465"/>
      <c r="S22" s="465"/>
      <c r="T22" s="465"/>
      <c r="U22" s="466"/>
    </row>
    <row r="23" spans="1:21" outlineLevel="1">
      <c r="A23" s="154"/>
      <c r="B23" s="407" t="s">
        <v>370</v>
      </c>
      <c r="C23" s="408"/>
      <c r="D23" s="408"/>
      <c r="E23" s="408"/>
      <c r="F23" s="408"/>
      <c r="G23" s="409"/>
      <c r="I23" s="464"/>
      <c r="J23" s="465"/>
      <c r="K23" s="465"/>
      <c r="L23" s="465"/>
      <c r="M23" s="465"/>
      <c r="N23" s="466"/>
      <c r="P23" s="464"/>
      <c r="Q23" s="465"/>
      <c r="R23" s="465"/>
      <c r="S23" s="465"/>
      <c r="T23" s="465"/>
      <c r="U23" s="466"/>
    </row>
    <row r="24" spans="1:21" outlineLevel="1">
      <c r="B24" s="17">
        <v>2027</v>
      </c>
      <c r="C24" s="17">
        <v>2028</v>
      </c>
      <c r="D24" s="17">
        <v>2029</v>
      </c>
      <c r="E24" s="17">
        <v>2030</v>
      </c>
      <c r="F24" s="17">
        <v>2031</v>
      </c>
      <c r="G24" s="17" t="s">
        <v>371</v>
      </c>
      <c r="I24" s="464"/>
      <c r="J24" s="465"/>
      <c r="K24" s="465"/>
      <c r="L24" s="465"/>
      <c r="M24" s="465"/>
      <c r="N24" s="466"/>
      <c r="P24" s="464"/>
      <c r="Q24" s="465"/>
      <c r="R24" s="465"/>
      <c r="S24" s="465"/>
      <c r="T24" s="465"/>
      <c r="U24" s="466"/>
    </row>
    <row r="25" spans="1:21" ht="14" outlineLevel="1" thickBot="1">
      <c r="B25" s="30" t="s">
        <v>372</v>
      </c>
      <c r="C25" s="30" t="s">
        <v>372</v>
      </c>
      <c r="D25" s="30" t="s">
        <v>372</v>
      </c>
      <c r="E25" s="30" t="s">
        <v>372</v>
      </c>
      <c r="F25" s="30" t="s">
        <v>372</v>
      </c>
      <c r="G25" s="30" t="s">
        <v>372</v>
      </c>
      <c r="I25" s="464"/>
      <c r="J25" s="465"/>
      <c r="K25" s="465"/>
      <c r="L25" s="465"/>
      <c r="M25" s="465"/>
      <c r="N25" s="466"/>
      <c r="P25" s="464"/>
      <c r="Q25" s="465"/>
      <c r="R25" s="465"/>
      <c r="S25" s="465"/>
      <c r="T25" s="465"/>
      <c r="U25" s="466"/>
    </row>
    <row r="26" spans="1:21" outlineLevel="1">
      <c r="A26" s="54" t="s">
        <v>373</v>
      </c>
      <c r="B26" s="21">
        <f>E64</f>
        <v>0</v>
      </c>
      <c r="C26" s="21">
        <f>F64</f>
        <v>0</v>
      </c>
      <c r="D26" s="21">
        <f>G64</f>
        <v>0</v>
      </c>
      <c r="E26" s="21">
        <f>H64</f>
        <v>0</v>
      </c>
      <c r="F26" s="21">
        <f>I64</f>
        <v>0</v>
      </c>
      <c r="G26" s="21">
        <f>SUM(J64:BB64)</f>
        <v>0</v>
      </c>
      <c r="I26" s="464"/>
      <c r="J26" s="465"/>
      <c r="K26" s="465"/>
      <c r="L26" s="465"/>
      <c r="M26" s="465"/>
      <c r="N26" s="466"/>
      <c r="P26" s="464"/>
      <c r="Q26" s="465"/>
      <c r="R26" s="465"/>
      <c r="S26" s="465"/>
      <c r="T26" s="465"/>
      <c r="U26" s="466"/>
    </row>
    <row r="27" spans="1:21" outlineLevel="1">
      <c r="A27" s="54" t="s">
        <v>374</v>
      </c>
      <c r="B27" s="21">
        <f>E71+E77</f>
        <v>0</v>
      </c>
      <c r="C27" s="21">
        <f>F71+F77</f>
        <v>0</v>
      </c>
      <c r="D27" s="21">
        <f>G71+G77</f>
        <v>0</v>
      </c>
      <c r="E27" s="21">
        <f>H71+H77</f>
        <v>0</v>
      </c>
      <c r="F27" s="21">
        <f>I71+I77</f>
        <v>0</v>
      </c>
      <c r="G27" s="21">
        <f>SUM(J71:BB71)+SUM(J77:BB77)</f>
        <v>0</v>
      </c>
      <c r="I27" s="464"/>
      <c r="J27" s="465"/>
      <c r="K27" s="465"/>
      <c r="L27" s="465"/>
      <c r="M27" s="465"/>
      <c r="N27" s="466"/>
      <c r="P27" s="464"/>
      <c r="Q27" s="465"/>
      <c r="R27" s="465"/>
      <c r="S27" s="465"/>
      <c r="T27" s="465"/>
      <c r="U27" s="466"/>
    </row>
    <row r="28" spans="1:21" outlineLevel="1">
      <c r="A28" s="154"/>
      <c r="B28" s="248"/>
      <c r="C28" s="248"/>
      <c r="D28" s="248"/>
      <c r="E28" s="248"/>
      <c r="F28" s="248"/>
      <c r="G28" s="248"/>
      <c r="I28" s="464"/>
      <c r="J28" s="465"/>
      <c r="K28" s="465"/>
      <c r="L28" s="465"/>
      <c r="M28" s="465"/>
      <c r="N28" s="466"/>
      <c r="P28" s="464"/>
      <c r="Q28" s="465"/>
      <c r="R28" s="465"/>
      <c r="S28" s="465"/>
      <c r="T28" s="465"/>
      <c r="U28" s="466"/>
    </row>
    <row r="29" spans="1:21" ht="14" outlineLevel="1" thickBot="1">
      <c r="A29" s="154"/>
      <c r="B29" s="248"/>
      <c r="C29" s="248"/>
      <c r="D29" s="248"/>
      <c r="E29" s="248"/>
      <c r="F29" s="248"/>
      <c r="G29" s="248"/>
      <c r="I29" s="464"/>
      <c r="J29" s="465"/>
      <c r="K29" s="465"/>
      <c r="L29" s="465"/>
      <c r="M29" s="465"/>
      <c r="N29" s="466"/>
      <c r="P29" s="464"/>
      <c r="Q29" s="465"/>
      <c r="R29" s="465"/>
      <c r="S29" s="465"/>
      <c r="T29" s="465"/>
      <c r="U29" s="466"/>
    </row>
    <row r="30" spans="1:21" ht="14" outlineLevel="1" thickBot="1">
      <c r="A30" s="308"/>
      <c r="B30" s="309" t="s">
        <v>375</v>
      </c>
      <c r="C30" s="310" t="s">
        <v>376</v>
      </c>
      <c r="D30" s="411" t="s">
        <v>327</v>
      </c>
      <c r="E30" s="412"/>
      <c r="F30" s="412"/>
      <c r="G30" s="413"/>
      <c r="I30" s="464"/>
      <c r="J30" s="465"/>
      <c r="K30" s="465"/>
      <c r="L30" s="465"/>
      <c r="M30" s="465"/>
      <c r="N30" s="466"/>
      <c r="P30" s="464"/>
      <c r="Q30" s="465"/>
      <c r="R30" s="465"/>
      <c r="S30" s="465"/>
      <c r="T30" s="465"/>
      <c r="U30" s="466"/>
    </row>
    <row r="31" spans="1:21" outlineLevel="1">
      <c r="A31" s="431" t="s">
        <v>377</v>
      </c>
      <c r="B31" s="311"/>
      <c r="C31" s="307"/>
      <c r="D31" s="433"/>
      <c r="E31" s="433"/>
      <c r="F31" s="433"/>
      <c r="G31" s="434"/>
      <c r="I31" s="464"/>
      <c r="J31" s="465"/>
      <c r="K31" s="465"/>
      <c r="L31" s="465"/>
      <c r="M31" s="465"/>
      <c r="N31" s="466"/>
      <c r="P31" s="464"/>
      <c r="Q31" s="465"/>
      <c r="R31" s="465"/>
      <c r="S31" s="465"/>
      <c r="T31" s="465"/>
      <c r="U31" s="466"/>
    </row>
    <row r="32" spans="1:21" outlineLevel="1">
      <c r="A32" s="431"/>
      <c r="B32" s="312"/>
      <c r="C32" s="252"/>
      <c r="D32" s="416"/>
      <c r="E32" s="416"/>
      <c r="F32" s="416"/>
      <c r="G32" s="417"/>
      <c r="I32" s="464"/>
      <c r="J32" s="465"/>
      <c r="K32" s="465"/>
      <c r="L32" s="465"/>
      <c r="M32" s="465"/>
      <c r="N32" s="466"/>
      <c r="P32" s="464"/>
      <c r="Q32" s="465"/>
      <c r="R32" s="465"/>
      <c r="S32" s="465"/>
      <c r="T32" s="465"/>
      <c r="U32" s="466"/>
    </row>
    <row r="33" spans="1:21" outlineLevel="1">
      <c r="A33" s="431"/>
      <c r="B33" s="312"/>
      <c r="C33" s="252"/>
      <c r="D33" s="416"/>
      <c r="E33" s="416"/>
      <c r="F33" s="416"/>
      <c r="G33" s="417"/>
      <c r="I33" s="464"/>
      <c r="J33" s="465"/>
      <c r="K33" s="465"/>
      <c r="L33" s="465"/>
      <c r="M33" s="465"/>
      <c r="N33" s="466"/>
      <c r="P33" s="464"/>
      <c r="Q33" s="465"/>
      <c r="R33" s="465"/>
      <c r="S33" s="465"/>
      <c r="T33" s="465"/>
      <c r="U33" s="466"/>
    </row>
    <row r="34" spans="1:21" outlineLevel="1">
      <c r="A34" s="431"/>
      <c r="B34" s="312"/>
      <c r="C34" s="252"/>
      <c r="D34" s="416"/>
      <c r="E34" s="416"/>
      <c r="F34" s="416"/>
      <c r="G34" s="417"/>
      <c r="I34" s="464"/>
      <c r="J34" s="465"/>
      <c r="K34" s="465"/>
      <c r="L34" s="465"/>
      <c r="M34" s="465"/>
      <c r="N34" s="466"/>
      <c r="P34" s="464"/>
      <c r="Q34" s="465"/>
      <c r="R34" s="465"/>
      <c r="S34" s="465"/>
      <c r="T34" s="465"/>
      <c r="U34" s="466"/>
    </row>
    <row r="35" spans="1:21" outlineLevel="1">
      <c r="A35" s="431"/>
      <c r="B35" s="312"/>
      <c r="C35" s="252"/>
      <c r="D35" s="416"/>
      <c r="E35" s="416"/>
      <c r="F35" s="416"/>
      <c r="G35" s="417"/>
      <c r="I35" s="464"/>
      <c r="J35" s="465"/>
      <c r="K35" s="465"/>
      <c r="L35" s="465"/>
      <c r="M35" s="465"/>
      <c r="N35" s="466"/>
      <c r="P35" s="464"/>
      <c r="Q35" s="465"/>
      <c r="R35" s="465"/>
      <c r="S35" s="465"/>
      <c r="T35" s="465"/>
      <c r="U35" s="466"/>
    </row>
    <row r="36" spans="1:21" outlineLevel="1">
      <c r="A36" s="431"/>
      <c r="B36" s="312"/>
      <c r="C36" s="252"/>
      <c r="D36" s="416"/>
      <c r="E36" s="416"/>
      <c r="F36" s="416"/>
      <c r="G36" s="417"/>
      <c r="I36" s="464"/>
      <c r="J36" s="465"/>
      <c r="K36" s="465"/>
      <c r="L36" s="465"/>
      <c r="M36" s="465"/>
      <c r="N36" s="466"/>
      <c r="P36" s="464"/>
      <c r="Q36" s="465"/>
      <c r="R36" s="465"/>
      <c r="S36" s="465"/>
      <c r="T36" s="465"/>
      <c r="U36" s="466"/>
    </row>
    <row r="37" spans="1:21" outlineLevel="1">
      <c r="A37" s="431"/>
      <c r="B37" s="312"/>
      <c r="C37" s="252"/>
      <c r="D37" s="416"/>
      <c r="E37" s="416"/>
      <c r="F37" s="416"/>
      <c r="G37" s="417"/>
      <c r="I37" s="464"/>
      <c r="J37" s="465"/>
      <c r="K37" s="465"/>
      <c r="L37" s="465"/>
      <c r="M37" s="465"/>
      <c r="N37" s="466"/>
      <c r="P37" s="464"/>
      <c r="Q37" s="465"/>
      <c r="R37" s="465"/>
      <c r="S37" s="465"/>
      <c r="T37" s="465"/>
      <c r="U37" s="466"/>
    </row>
    <row r="38" spans="1:21" outlineLevel="1">
      <c r="A38" s="431"/>
      <c r="B38" s="312"/>
      <c r="C38" s="252"/>
      <c r="D38" s="416"/>
      <c r="E38" s="416"/>
      <c r="F38" s="416"/>
      <c r="G38" s="417"/>
      <c r="I38" s="464"/>
      <c r="J38" s="465"/>
      <c r="K38" s="465"/>
      <c r="L38" s="465"/>
      <c r="M38" s="465"/>
      <c r="N38" s="466"/>
      <c r="P38" s="464"/>
      <c r="Q38" s="465"/>
      <c r="R38" s="465"/>
      <c r="S38" s="465"/>
      <c r="T38" s="465"/>
      <c r="U38" s="466"/>
    </row>
    <row r="39" spans="1:21" outlineLevel="1">
      <c r="A39" s="431"/>
      <c r="B39" s="312"/>
      <c r="C39" s="252"/>
      <c r="D39" s="416"/>
      <c r="E39" s="416"/>
      <c r="F39" s="416"/>
      <c r="G39" s="417"/>
      <c r="I39" s="464"/>
      <c r="J39" s="465"/>
      <c r="K39" s="465"/>
      <c r="L39" s="465"/>
      <c r="M39" s="465"/>
      <c r="N39" s="466"/>
      <c r="P39" s="464"/>
      <c r="Q39" s="465"/>
      <c r="R39" s="465"/>
      <c r="S39" s="465"/>
      <c r="T39" s="465"/>
      <c r="U39" s="466"/>
    </row>
    <row r="40" spans="1:21" ht="14" outlineLevel="1" thickBot="1">
      <c r="A40" s="432"/>
      <c r="B40" s="313"/>
      <c r="C40" s="314"/>
      <c r="D40" s="414"/>
      <c r="E40" s="414"/>
      <c r="F40" s="414"/>
      <c r="G40" s="415"/>
      <c r="I40" s="464"/>
      <c r="J40" s="465"/>
      <c r="K40" s="465"/>
      <c r="L40" s="465"/>
      <c r="M40" s="465"/>
      <c r="N40" s="466"/>
      <c r="P40" s="464"/>
      <c r="Q40" s="465"/>
      <c r="R40" s="465"/>
      <c r="S40" s="465"/>
      <c r="T40" s="465"/>
      <c r="U40" s="466"/>
    </row>
    <row r="41" spans="1:21" outlineLevel="1">
      <c r="A41" s="154"/>
      <c r="B41" s="248"/>
      <c r="C41" s="248"/>
      <c r="D41" s="248"/>
      <c r="E41" s="248"/>
      <c r="F41" s="248"/>
      <c r="G41" s="248"/>
      <c r="I41" s="464"/>
      <c r="J41" s="465"/>
      <c r="K41" s="465"/>
      <c r="L41" s="465"/>
      <c r="M41" s="465"/>
      <c r="N41" s="466"/>
      <c r="P41" s="464"/>
      <c r="Q41" s="465"/>
      <c r="R41" s="465"/>
      <c r="S41" s="465"/>
      <c r="T41" s="465"/>
      <c r="U41" s="466"/>
    </row>
    <row r="42" spans="1:21" outlineLevel="1">
      <c r="A42" s="154"/>
      <c r="B42" s="248"/>
      <c r="C42" s="248"/>
      <c r="D42" s="248"/>
      <c r="E42" s="248"/>
      <c r="F42" s="248"/>
      <c r="G42" s="248"/>
      <c r="I42" s="464"/>
      <c r="J42" s="465"/>
      <c r="K42" s="465"/>
      <c r="L42" s="465"/>
      <c r="M42" s="465"/>
      <c r="N42" s="466"/>
      <c r="P42" s="464"/>
      <c r="Q42" s="465"/>
      <c r="R42" s="465"/>
      <c r="S42" s="465"/>
      <c r="T42" s="465"/>
      <c r="U42" s="466"/>
    </row>
    <row r="43" spans="1:21" outlineLevel="1">
      <c r="A43" s="154"/>
      <c r="B43" s="248"/>
      <c r="C43" s="248"/>
      <c r="D43" s="248"/>
      <c r="E43" s="248"/>
      <c r="F43" s="248"/>
      <c r="G43" s="248"/>
      <c r="I43" s="464"/>
      <c r="J43" s="465"/>
      <c r="K43" s="465"/>
      <c r="L43" s="465"/>
      <c r="M43" s="465"/>
      <c r="N43" s="466"/>
      <c r="P43" s="464"/>
      <c r="Q43" s="465"/>
      <c r="R43" s="465"/>
      <c r="S43" s="465"/>
      <c r="T43" s="465"/>
      <c r="U43" s="466"/>
    </row>
    <row r="44" spans="1:21" outlineLevel="1">
      <c r="A44" s="154"/>
      <c r="B44" s="248"/>
      <c r="C44" s="248"/>
      <c r="D44" s="248"/>
      <c r="E44" s="248"/>
      <c r="F44" s="248"/>
      <c r="G44" s="248"/>
      <c r="I44" s="464"/>
      <c r="J44" s="465"/>
      <c r="K44" s="465"/>
      <c r="L44" s="465"/>
      <c r="M44" s="465"/>
      <c r="N44" s="466"/>
      <c r="P44" s="464"/>
      <c r="Q44" s="465"/>
      <c r="R44" s="465"/>
      <c r="S44" s="465"/>
      <c r="T44" s="465"/>
      <c r="U44" s="466"/>
    </row>
    <row r="45" spans="1:21" outlineLevel="1">
      <c r="A45" s="154"/>
      <c r="B45" s="248"/>
      <c r="C45" s="248"/>
      <c r="D45" s="248"/>
      <c r="E45" s="248"/>
      <c r="F45" s="248"/>
      <c r="G45" s="248"/>
      <c r="I45" s="467"/>
      <c r="J45" s="468"/>
      <c r="K45" s="468"/>
      <c r="L45" s="468"/>
      <c r="M45" s="468"/>
      <c r="N45" s="469"/>
      <c r="P45" s="467"/>
      <c r="Q45" s="468"/>
      <c r="R45" s="468"/>
      <c r="S45" s="468"/>
      <c r="T45" s="468"/>
      <c r="U45" s="469"/>
    </row>
    <row r="46" spans="1:21" outlineLevel="1">
      <c r="A46" s="154"/>
      <c r="B46" s="248"/>
      <c r="C46" s="248"/>
      <c r="D46" s="248"/>
      <c r="E46" s="248"/>
      <c r="F46" s="248"/>
      <c r="G46" s="248"/>
    </row>
    <row r="47" spans="1:21">
      <c r="A47" s="154"/>
      <c r="B47" s="155"/>
    </row>
    <row r="48" spans="1:21" ht="15">
      <c r="A48" s="12" t="s">
        <v>380</v>
      </c>
    </row>
    <row r="49" spans="1:54" ht="15" outlineLevel="1">
      <c r="A49" s="12"/>
    </row>
    <row r="50" spans="1:54" ht="14" outlineLevel="1" thickBot="1">
      <c r="A50" s="4" t="s">
        <v>381</v>
      </c>
    </row>
    <row r="51" spans="1:54" outlineLevel="2">
      <c r="B51" s="19"/>
      <c r="C51" s="19"/>
      <c r="D51" s="19"/>
      <c r="E51" s="418" t="s">
        <v>274</v>
      </c>
      <c r="F51" s="406"/>
      <c r="G51" s="406"/>
      <c r="H51" s="406"/>
      <c r="I51" s="406"/>
      <c r="J51" s="406" t="s">
        <v>275</v>
      </c>
      <c r="K51" s="406"/>
      <c r="L51" s="406"/>
      <c r="M51" s="406"/>
      <c r="N51" s="406"/>
      <c r="O51" s="406" t="s">
        <v>276</v>
      </c>
      <c r="P51" s="406"/>
      <c r="Q51" s="406"/>
      <c r="R51" s="406"/>
      <c r="S51" s="406"/>
      <c r="T51" s="406" t="s">
        <v>277</v>
      </c>
      <c r="U51" s="406"/>
      <c r="V51" s="406"/>
      <c r="W51" s="406"/>
      <c r="X51" s="406"/>
      <c r="Y51" s="406" t="s">
        <v>382</v>
      </c>
      <c r="Z51" s="406"/>
      <c r="AA51" s="406"/>
      <c r="AB51" s="406"/>
      <c r="AC51" s="406"/>
      <c r="AD51" s="406" t="s">
        <v>383</v>
      </c>
      <c r="AE51" s="406"/>
      <c r="AF51" s="406"/>
      <c r="AG51" s="406"/>
      <c r="AH51" s="406"/>
      <c r="AI51" s="406" t="s">
        <v>384</v>
      </c>
      <c r="AJ51" s="406"/>
      <c r="AK51" s="406"/>
      <c r="AL51" s="406"/>
      <c r="AM51" s="406"/>
      <c r="AN51" s="406" t="s">
        <v>385</v>
      </c>
      <c r="AO51" s="406"/>
      <c r="AP51" s="406"/>
      <c r="AQ51" s="406"/>
      <c r="AR51" s="406"/>
      <c r="AS51" s="406" t="s">
        <v>386</v>
      </c>
      <c r="AT51" s="406"/>
      <c r="AU51" s="406"/>
      <c r="AV51" s="406"/>
      <c r="AW51" s="406"/>
      <c r="AX51" s="406" t="s">
        <v>387</v>
      </c>
      <c r="AY51" s="406"/>
      <c r="AZ51" s="406"/>
      <c r="BA51" s="406"/>
      <c r="BB51" s="410"/>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375</v>
      </c>
      <c r="C53" s="19" t="s">
        <v>388</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6" t="s">
        <v>389</v>
      </c>
      <c r="B54" s="127"/>
      <c r="C54" s="127"/>
      <c r="D54" s="124" t="s">
        <v>390</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7"/>
      <c r="B55" s="36"/>
      <c r="C55" s="121"/>
      <c r="D55" s="2" t="s">
        <v>390</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7"/>
      <c r="B56" s="36"/>
      <c r="C56" s="121"/>
      <c r="D56" s="2" t="s">
        <v>390</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7"/>
      <c r="B57" s="36"/>
      <c r="C57" s="121"/>
      <c r="D57" s="2" t="s">
        <v>390</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7"/>
      <c r="B58" s="36"/>
      <c r="C58" s="121"/>
      <c r="D58" s="2" t="s">
        <v>390</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7"/>
      <c r="B59" s="36"/>
      <c r="C59" s="121"/>
      <c r="D59" s="2" t="s">
        <v>390</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7"/>
      <c r="B60" s="36"/>
      <c r="C60" s="121"/>
      <c r="D60" s="2" t="s">
        <v>390</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7"/>
      <c r="B61" s="36"/>
      <c r="C61" s="121"/>
      <c r="D61" s="2" t="s">
        <v>390</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7"/>
      <c r="B62" s="36"/>
      <c r="C62" s="121"/>
      <c r="D62" s="2" t="s">
        <v>390</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7"/>
      <c r="B63" s="36"/>
      <c r="C63" s="121"/>
      <c r="D63" s="2" t="s">
        <v>390</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28"/>
      <c r="B64" s="122" t="s">
        <v>391</v>
      </c>
      <c r="C64" s="296" t="s">
        <v>392</v>
      </c>
      <c r="D64" s="123" t="s">
        <v>390</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19" t="s">
        <v>393</v>
      </c>
      <c r="B66" s="266"/>
      <c r="C66" s="267"/>
      <c r="D66" s="268" t="s">
        <v>390</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0"/>
      <c r="B67" s="252"/>
      <c r="C67" s="267"/>
      <c r="D67" s="269" t="s">
        <v>390</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0"/>
      <c r="B68" s="252"/>
      <c r="C68" s="267"/>
      <c r="D68" s="269" t="s">
        <v>390</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0"/>
      <c r="B69" s="252"/>
      <c r="C69" s="267"/>
      <c r="D69" s="269" t="s">
        <v>390</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0"/>
      <c r="B70" s="252"/>
      <c r="C70" s="267"/>
      <c r="D70" s="269" t="s">
        <v>390</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1"/>
      <c r="B71" s="122" t="s">
        <v>394</v>
      </c>
      <c r="C71" s="123"/>
      <c r="D71" s="270" t="s">
        <v>390</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19" t="s">
        <v>395</v>
      </c>
      <c r="B75" s="127" t="s">
        <v>396</v>
      </c>
      <c r="C75" s="274"/>
      <c r="D75" s="124" t="s">
        <v>390</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0"/>
      <c r="B76" s="121"/>
      <c r="C76" s="272"/>
      <c r="D76" s="2" t="s">
        <v>390</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1"/>
      <c r="B77" s="273" t="s">
        <v>397</v>
      </c>
      <c r="C77" s="271"/>
      <c r="D77" s="123" t="s">
        <v>390</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398</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399</v>
      </c>
      <c r="C81" s="6" t="s">
        <v>400</v>
      </c>
      <c r="D81" t="s">
        <v>401</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402</v>
      </c>
      <c r="C82" t="s">
        <v>403</v>
      </c>
      <c r="D82" t="s">
        <v>390</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404</v>
      </c>
      <c r="C83" t="s">
        <v>405</v>
      </c>
      <c r="D83" t="s">
        <v>390</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406</v>
      </c>
      <c r="C84" t="s">
        <v>407</v>
      </c>
      <c r="D84" t="s">
        <v>390</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408</v>
      </c>
      <c r="C85" t="s">
        <v>409</v>
      </c>
      <c r="D85" t="s">
        <v>390</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410</v>
      </c>
      <c r="C86" t="s">
        <v>411</v>
      </c>
      <c r="D86" t="s">
        <v>390</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412</v>
      </c>
      <c r="C87" t="s">
        <v>413</v>
      </c>
      <c r="D87" t="s">
        <v>390</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414</v>
      </c>
      <c r="C88" t="s">
        <v>415</v>
      </c>
      <c r="D88" t="s">
        <v>390</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416</v>
      </c>
      <c r="C89" t="s">
        <v>417</v>
      </c>
      <c r="D89" t="s">
        <v>390</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418</v>
      </c>
      <c r="C90" t="s">
        <v>419</v>
      </c>
      <c r="D90" t="s">
        <v>390</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420</v>
      </c>
      <c r="C91" t="s">
        <v>421</v>
      </c>
      <c r="D91" t="s">
        <v>390</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422</v>
      </c>
      <c r="C92" t="s">
        <v>423</v>
      </c>
      <c r="D92" t="s">
        <v>390</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424</v>
      </c>
      <c r="C93" t="s">
        <v>425</v>
      </c>
      <c r="D93" t="s">
        <v>390</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426</v>
      </c>
      <c r="C94" t="s">
        <v>427</v>
      </c>
      <c r="D94" t="s">
        <v>390</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428</v>
      </c>
      <c r="C95" t="s">
        <v>429</v>
      </c>
      <c r="D95" t="s">
        <v>390</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430</v>
      </c>
      <c r="C96" t="s">
        <v>431</v>
      </c>
      <c r="D96" t="s">
        <v>390</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432</v>
      </c>
      <c r="C97" t="s">
        <v>433</v>
      </c>
      <c r="D97" t="s">
        <v>390</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434</v>
      </c>
      <c r="C98" t="s">
        <v>435</v>
      </c>
      <c r="D98" t="s">
        <v>390</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436</v>
      </c>
      <c r="C99" t="s">
        <v>437</v>
      </c>
      <c r="D99" t="s">
        <v>390</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438</v>
      </c>
      <c r="C100" t="s">
        <v>439</v>
      </c>
      <c r="D100" t="s">
        <v>390</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440</v>
      </c>
      <c r="C101" t="s">
        <v>441</v>
      </c>
      <c r="D101" t="s">
        <v>390</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442</v>
      </c>
      <c r="C102" t="s">
        <v>443</v>
      </c>
      <c r="D102" t="s">
        <v>390</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444</v>
      </c>
      <c r="C103" t="s">
        <v>445</v>
      </c>
      <c r="D103" t="s">
        <v>390</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446</v>
      </c>
      <c r="C104" t="s">
        <v>447</v>
      </c>
      <c r="D104" t="s">
        <v>390</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448</v>
      </c>
      <c r="C105" t="s">
        <v>449</v>
      </c>
      <c r="D105" t="s">
        <v>390</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450</v>
      </c>
      <c r="C106" t="s">
        <v>451</v>
      </c>
      <c r="D106" t="s">
        <v>390</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452</v>
      </c>
      <c r="C107" t="s">
        <v>453</v>
      </c>
      <c r="D107" t="s">
        <v>390</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523</v>
      </c>
      <c r="C108" t="s">
        <v>524</v>
      </c>
      <c r="D108" t="s">
        <v>390</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525</v>
      </c>
      <c r="C109" t="s">
        <v>526</v>
      </c>
      <c r="D109" t="s">
        <v>390</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527</v>
      </c>
      <c r="C110" t="s">
        <v>528</v>
      </c>
      <c r="D110" t="s">
        <v>390</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529</v>
      </c>
      <c r="C111" t="s">
        <v>530</v>
      </c>
      <c r="D111" t="s">
        <v>390</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531</v>
      </c>
      <c r="C112" t="s">
        <v>532</v>
      </c>
      <c r="D112" t="s">
        <v>390</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533</v>
      </c>
      <c r="C113" t="s">
        <v>534</v>
      </c>
      <c r="D113" t="s">
        <v>390</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535</v>
      </c>
      <c r="C114" t="s">
        <v>536</v>
      </c>
      <c r="D114" t="s">
        <v>390</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537</v>
      </c>
      <c r="C115" t="s">
        <v>538</v>
      </c>
      <c r="D115" t="s">
        <v>390</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539</v>
      </c>
      <c r="C116" t="s">
        <v>540</v>
      </c>
      <c r="D116" t="s">
        <v>390</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541</v>
      </c>
      <c r="C117" t="s">
        <v>542</v>
      </c>
      <c r="D117" t="s">
        <v>390</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543</v>
      </c>
      <c r="C118" t="s">
        <v>544</v>
      </c>
      <c r="D118" t="s">
        <v>390</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545</v>
      </c>
      <c r="C119" t="s">
        <v>546</v>
      </c>
      <c r="D119" t="s">
        <v>390</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547</v>
      </c>
      <c r="C120" t="s">
        <v>548</v>
      </c>
      <c r="D120" t="s">
        <v>390</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549</v>
      </c>
      <c r="C121" t="s">
        <v>550</v>
      </c>
      <c r="D121" t="s">
        <v>390</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551</v>
      </c>
      <c r="C122" t="s">
        <v>552</v>
      </c>
      <c r="D122" t="s">
        <v>390</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553</v>
      </c>
      <c r="C123" t="s">
        <v>554</v>
      </c>
      <c r="D123" t="s">
        <v>390</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555</v>
      </c>
      <c r="C124" t="s">
        <v>556</v>
      </c>
      <c r="D124" t="s">
        <v>390</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557</v>
      </c>
      <c r="C125" t="s">
        <v>558</v>
      </c>
      <c r="D125" t="s">
        <v>390</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559</v>
      </c>
      <c r="C126" t="s">
        <v>560</v>
      </c>
      <c r="D126" t="s">
        <v>390</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561</v>
      </c>
      <c r="C127" t="s">
        <v>562</v>
      </c>
      <c r="D127" t="s">
        <v>390</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454</v>
      </c>
      <c r="C128" t="s">
        <v>455</v>
      </c>
      <c r="D128" t="s">
        <v>390</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456</v>
      </c>
      <c r="C129" t="s">
        <v>457</v>
      </c>
      <c r="D129" t="s">
        <v>390</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458</v>
      </c>
      <c r="C130" t="s">
        <v>459</v>
      </c>
      <c r="D130" t="s">
        <v>390</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460</v>
      </c>
      <c r="C131" t="s">
        <v>461</v>
      </c>
      <c r="D131" t="s">
        <v>390</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462</v>
      </c>
      <c r="C132" t="s">
        <v>463</v>
      </c>
      <c r="D132" t="s">
        <v>390</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464</v>
      </c>
      <c r="C133" s="7" t="s">
        <v>465</v>
      </c>
      <c r="D133" s="7" t="s">
        <v>390</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466</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467</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468</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469</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470</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2" t="s">
        <v>471</v>
      </c>
      <c r="B143" s="135" t="s">
        <v>286</v>
      </c>
      <c r="C143" s="135" t="s">
        <v>396</v>
      </c>
      <c r="D143" s="135" t="s">
        <v>390</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3"/>
      <c r="B144" s="135" t="s">
        <v>286</v>
      </c>
      <c r="C144" s="135"/>
      <c r="D144" s="135" t="s">
        <v>390</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3"/>
      <c r="B145" s="135" t="s">
        <v>286</v>
      </c>
      <c r="C145" s="135"/>
      <c r="D145" s="135" t="s">
        <v>390</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3"/>
      <c r="B146" s="135" t="s">
        <v>289</v>
      </c>
      <c r="C146" s="135" t="s">
        <v>472</v>
      </c>
      <c r="D146" s="135" t="s">
        <v>390</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3"/>
      <c r="B147" s="135" t="s">
        <v>289</v>
      </c>
      <c r="C147" s="135" t="s">
        <v>473</v>
      </c>
      <c r="D147" s="135" t="s">
        <v>390</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3"/>
      <c r="B148" s="135" t="s">
        <v>289</v>
      </c>
      <c r="C148" s="135"/>
      <c r="D148" s="135" t="s">
        <v>390</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3"/>
      <c r="B149" s="135" t="s">
        <v>289</v>
      </c>
      <c r="C149" s="135"/>
      <c r="D149" s="135" t="s">
        <v>390</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3"/>
      <c r="B150" s="135" t="s">
        <v>292</v>
      </c>
      <c r="C150" s="315" t="s">
        <v>474</v>
      </c>
      <c r="D150" s="135" t="s">
        <v>390</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3"/>
      <c r="B151" s="135" t="s">
        <v>292</v>
      </c>
      <c r="C151" s="315" t="s">
        <v>475</v>
      </c>
      <c r="D151" s="135" t="s">
        <v>390</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3"/>
      <c r="B152" s="135" t="s">
        <v>292</v>
      </c>
      <c r="C152" s="315" t="s">
        <v>476</v>
      </c>
      <c r="D152" s="135" t="s">
        <v>390</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3"/>
      <c r="B153" s="135" t="s">
        <v>477</v>
      </c>
      <c r="C153" s="135"/>
      <c r="D153" s="135" t="s">
        <v>390</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4"/>
      <c r="B154" s="135" t="s">
        <v>477</v>
      </c>
      <c r="C154" s="135"/>
      <c r="D154" s="135" t="s">
        <v>390</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381</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470</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2" t="s">
        <v>478</v>
      </c>
      <c r="B158" s="135" t="s">
        <v>286</v>
      </c>
      <c r="C158" s="315" t="s">
        <v>396</v>
      </c>
      <c r="D158" s="135" t="s">
        <v>479</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3"/>
      <c r="B159" s="135" t="s">
        <v>286</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3"/>
      <c r="B160" s="135" t="s">
        <v>286</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3"/>
      <c r="B161" s="135" t="s">
        <v>289</v>
      </c>
      <c r="C161" s="315" t="s">
        <v>472</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3"/>
      <c r="B162" s="135" t="s">
        <v>289</v>
      </c>
      <c r="C162" s="315" t="s">
        <v>473</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3"/>
      <c r="B163" s="135" t="s">
        <v>289</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3"/>
      <c r="B164" s="135" t="s">
        <v>289</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3"/>
      <c r="B165" s="135" t="s">
        <v>477</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3"/>
      <c r="B166" s="135" t="s">
        <v>477</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3"/>
      <c r="B167" s="135" t="s">
        <v>477</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3"/>
      <c r="B168" s="135" t="s">
        <v>477</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4"/>
      <c r="B169" s="135" t="s">
        <v>477</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482</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2" t="s">
        <v>483</v>
      </c>
      <c r="B172" s="135" t="s">
        <v>286</v>
      </c>
      <c r="C172" s="135" t="s">
        <v>396</v>
      </c>
      <c r="D172" s="135" t="s">
        <v>390</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3"/>
      <c r="B173" s="135" t="s">
        <v>286</v>
      </c>
      <c r="C173" s="135"/>
      <c r="D173" s="135" t="s">
        <v>390</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4"/>
      <c r="B174" s="135" t="s">
        <v>286</v>
      </c>
      <c r="C174" s="135"/>
      <c r="D174" s="135" t="s">
        <v>390</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2" t="s">
        <v>484</v>
      </c>
      <c r="B176" s="135" t="s">
        <v>286</v>
      </c>
      <c r="C176" s="135" t="s">
        <v>396</v>
      </c>
      <c r="D176" s="135" t="s">
        <v>390</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3"/>
      <c r="B177" s="135" t="s">
        <v>286</v>
      </c>
      <c r="C177" s="135"/>
      <c r="D177" s="135" t="s">
        <v>390</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4"/>
      <c r="B178" s="135" t="s">
        <v>286</v>
      </c>
      <c r="C178" s="135"/>
      <c r="D178" s="135" t="s">
        <v>390</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485</v>
      </c>
      <c r="B182" s="19"/>
      <c r="C182" s="19"/>
      <c r="D182" s="19"/>
      <c r="E182" s="15"/>
    </row>
    <row r="183" spans="1:54" ht="15" outlineLevel="1">
      <c r="A183" s="12"/>
      <c r="B183" s="19"/>
      <c r="C183" s="19"/>
      <c r="D183" s="19"/>
      <c r="E183" s="15"/>
    </row>
    <row r="184" spans="1:54" s="4" customFormat="1" outlineLevel="1">
      <c r="A184" s="4" t="s">
        <v>486</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29" t="s">
        <v>487</v>
      </c>
      <c r="B186" s="150" t="s">
        <v>488</v>
      </c>
      <c r="C186" s="6" t="s">
        <v>489</v>
      </c>
      <c r="D186" s="10" t="s">
        <v>401</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0"/>
      <c r="B187" s="150" t="s">
        <v>490</v>
      </c>
      <c r="C187" s="6" t="s">
        <v>491</v>
      </c>
      <c r="D187" s="10" t="s">
        <v>401</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2" t="s">
        <v>492</v>
      </c>
      <c r="B190" s="150" t="s">
        <v>352</v>
      </c>
      <c r="C190" s="19"/>
      <c r="D190" s="135" t="s">
        <v>390</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3"/>
      <c r="B191" s="150" t="s">
        <v>493</v>
      </c>
      <c r="C191" s="19"/>
      <c r="D191" s="135" t="s">
        <v>390</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3"/>
      <c r="B192" s="150" t="s">
        <v>565</v>
      </c>
      <c r="C192" s="19"/>
      <c r="D192" s="135" t="s">
        <v>390</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3"/>
      <c r="B193" s="150" t="s">
        <v>494</v>
      </c>
      <c r="C193" s="19"/>
      <c r="D193" s="135" t="s">
        <v>390</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3"/>
      <c r="B194" s="150" t="s">
        <v>495</v>
      </c>
      <c r="C194" s="19"/>
      <c r="D194" s="135" t="s">
        <v>390</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3"/>
      <c r="B195" s="150" t="s">
        <v>496</v>
      </c>
      <c r="C195" s="19"/>
      <c r="D195" s="135" t="s">
        <v>390</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3"/>
      <c r="B196" s="150" t="s">
        <v>289</v>
      </c>
      <c r="C196" s="19"/>
      <c r="D196" s="135" t="s">
        <v>390</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3"/>
      <c r="B197" s="150" t="s">
        <v>292</v>
      </c>
      <c r="C197" s="19"/>
      <c r="D197" s="135" t="s">
        <v>390</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4"/>
      <c r="B198" s="150" t="s">
        <v>477</v>
      </c>
      <c r="C198" s="19"/>
      <c r="D198" s="135" t="s">
        <v>390</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2" t="s">
        <v>497</v>
      </c>
      <c r="B200" s="150" t="s">
        <v>498</v>
      </c>
      <c r="C200" s="19"/>
      <c r="D200" s="135" t="s">
        <v>390</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3"/>
      <c r="B201" s="150" t="s">
        <v>499</v>
      </c>
      <c r="C201" s="19"/>
      <c r="D201" s="135" t="s">
        <v>390</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4"/>
      <c r="B202" s="150" t="s">
        <v>500</v>
      </c>
      <c r="C202" s="19"/>
      <c r="D202" s="135" t="s">
        <v>390</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2" t="s">
        <v>501</v>
      </c>
      <c r="B204" s="150" t="s">
        <v>502</v>
      </c>
      <c r="C204" s="19"/>
      <c r="D204" s="135" t="s">
        <v>390</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3"/>
      <c r="B205" s="150" t="s">
        <v>503</v>
      </c>
      <c r="C205" s="19"/>
      <c r="D205" s="135" t="s">
        <v>390</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4"/>
      <c r="B206" s="150" t="s">
        <v>504</v>
      </c>
      <c r="C206" s="19"/>
      <c r="D206" s="135" t="s">
        <v>390</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566</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7" t="s">
        <v>492</v>
      </c>
      <c r="B210" s="150" t="s">
        <v>567</v>
      </c>
      <c r="C210" s="19"/>
      <c r="D210" s="135" t="s">
        <v>390</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8"/>
      <c r="B211" s="150" t="s">
        <v>493</v>
      </c>
      <c r="C211" s="19"/>
      <c r="D211" s="135" t="s">
        <v>390</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8"/>
      <c r="B212" s="150" t="s">
        <v>565</v>
      </c>
      <c r="C212" s="19"/>
      <c r="D212" s="135" t="s">
        <v>390</v>
      </c>
      <c r="E212" s="21">
        <f>E192-Baseline!E192</f>
        <v>1.2881006524165262</v>
      </c>
      <c r="F212" s="21">
        <f>F77*F186-Baseline!F77*Baseline!F186</f>
        <v>1.2650354622643762</v>
      </c>
      <c r="G212" s="21">
        <f>G77*G186-Baseline!G77*Baseline!G186</f>
        <v>1.2424597687106524</v>
      </c>
      <c r="H212" s="21">
        <f>H77*H186-Baseline!H77*Baseline!H186</f>
        <v>1.2203611361734088</v>
      </c>
      <c r="I212" s="21">
        <f>I77*I186-Baseline!I77*Baseline!I186</f>
        <v>1.1987274912355854</v>
      </c>
      <c r="J212" s="21">
        <f>J77*J186-Baseline!J77*Baseline!J186</f>
        <v>1.177547111225121</v>
      </c>
      <c r="K212" s="21">
        <f>K77*K186-Baseline!K77*Baseline!K186</f>
        <v>1.1568086131695376</v>
      </c>
      <c r="L212" s="21">
        <f>L77*L186-Baseline!L77*Baseline!L186</f>
        <v>1.1365009431124671</v>
      </c>
      <c r="M212" s="21">
        <f>M77*M186-Baseline!M77*Baseline!M186</f>
        <v>1.1166133657800712</v>
      </c>
      <c r="N212" s="21">
        <f>N77*N186-Baseline!N77*Baseline!N186</f>
        <v>1.0971354545856584</v>
      </c>
      <c r="O212" s="21">
        <f>O77*O186-Baseline!O77*Baseline!O186</f>
        <v>1.0778408975456264</v>
      </c>
      <c r="P212" s="21">
        <f>P77*P186-Baseline!P77*Baseline!P186</f>
        <v>1.0588367818245372</v>
      </c>
      <c r="Q212" s="21">
        <f>Q77*Q186-Baseline!Q77*Baseline!Q186</f>
        <v>1.0402280515002449</v>
      </c>
      <c r="R212" s="21">
        <f>R77*R186-Baseline!R77*Baseline!R186</f>
        <v>1.0220048408827611</v>
      </c>
      <c r="S212" s="21">
        <f>S77*S186-Baseline!S77*Baseline!S186</f>
        <v>1.0041575682257977</v>
      </c>
      <c r="T212" s="21">
        <f>T77*T186-Baseline!T77*Baseline!T186</f>
        <v>0.98667692682896935</v>
      </c>
      <c r="U212" s="21">
        <f>U77*U186-Baseline!U77*Baseline!U186</f>
        <v>0.96955387643090551</v>
      </c>
      <c r="V212" s="21">
        <f>V77*V186-Baseline!V77*Baseline!V186</f>
        <v>0.95277963488357831</v>
      </c>
      <c r="W212" s="21">
        <f>W77*W186-Baseline!W77*Baseline!W186</f>
        <v>0.93634567009846592</v>
      </c>
      <c r="X212" s="21">
        <f>X77*X186-Baseline!X77*Baseline!X186</f>
        <v>0.92024369225552616</v>
      </c>
      <c r="Y212" s="21">
        <f>Y77*Y186-Baseline!Y77*Baseline!Y186</f>
        <v>0.90446564626618431</v>
      </c>
      <c r="Z212" s="21">
        <f>Z77*Z186-Baseline!Z77*Baseline!Z186</f>
        <v>0.88900370448191701</v>
      </c>
      <c r="AA212" s="21">
        <f>AA77*AA186-Baseline!AA77*Baseline!AA186</f>
        <v>0.87385025964023788</v>
      </c>
      <c r="AB212" s="21">
        <f>AB77*AB186-Baseline!AB77*Baseline!AB186</f>
        <v>0.85899791804019576</v>
      </c>
      <c r="AC212" s="21">
        <f>AC77*AC186-Baseline!AC77*Baseline!AC186</f>
        <v>8.0711790993994903</v>
      </c>
      <c r="AD212" s="21">
        <f>AD77*AD186-Baseline!AD77*Baseline!AD186</f>
        <v>7.9337569475941532</v>
      </c>
      <c r="AE212" s="21">
        <f>AE77*AE186-Baseline!AE77*Baseline!AE186</f>
        <v>7.7990610678104799</v>
      </c>
      <c r="AF212" s="21">
        <f>AF77*AF186-Baseline!AF77*Baseline!AF186</f>
        <v>7.6670264941132906</v>
      </c>
      <c r="AG212" s="21">
        <f>AG77*AG186-Baseline!AG77*Baseline!AG186</f>
        <v>7.537590071560591</v>
      </c>
      <c r="AH212" s="21">
        <f>AH77*AH186-Baseline!AH77*Baseline!AH186</f>
        <v>7.4106904004324239</v>
      </c>
      <c r="AI212" s="21">
        <f>AI77*AI186-Baseline!AI77*Baseline!AI186</f>
        <v>7.2862677822682507</v>
      </c>
      <c r="AJ212" s="21">
        <f>AJ77*AJ186-Baseline!AJ77*Baseline!AJ186</f>
        <v>7.1990421490489824</v>
      </c>
      <c r="AK212" s="21">
        <f>AK77*AK186-Baseline!AK77*Baseline!AK186</f>
        <v>7.1131835105986205</v>
      </c>
      <c r="AL212" s="21">
        <f>AL77*AL186-Baseline!AL77*Baseline!AL186</f>
        <v>7.0286630698099763</v>
      </c>
      <c r="AM212" s="21">
        <f>AM77*AM186-Baseline!AM77*Baseline!AM186</f>
        <v>6.9454527648784037</v>
      </c>
      <c r="AN212" s="21">
        <f>AN77*AN186-Baseline!AN77*Baseline!AN186</f>
        <v>6.8554787389028489</v>
      </c>
      <c r="AO212" s="21">
        <f>AO77*AO186-Baseline!AO77*Baseline!AO186</f>
        <v>6.7658000069578792</v>
      </c>
      <c r="AP212" s="21">
        <f>AP77*AP186-Baseline!AP77*Baseline!AP186</f>
        <v>6.6777005542653107</v>
      </c>
      <c r="AQ212" s="21">
        <f>AQ77*AQ186-Baseline!AQ77*Baseline!AQ186</f>
        <v>6.5911440784058977</v>
      </c>
      <c r="AR212" s="21">
        <f>AR77*AR186-Baseline!AR77*Baseline!AR186</f>
        <v>6.5060952432787271</v>
      </c>
      <c r="AS212" s="21">
        <f>AS77*AS186-Baseline!AS77*Baseline!AS186</f>
        <v>6.4225196518107488</v>
      </c>
      <c r="AT212" s="21">
        <f>AT77*AT186-Baseline!AT77*Baseline!AT186</f>
        <v>6.3403838194531144</v>
      </c>
      <c r="AU212" s="21">
        <f>AU77*AU186-Baseline!AU77*Baseline!AU186</f>
        <v>6.2596551484415217</v>
      </c>
      <c r="AV212" s="21">
        <f>AV77*AV186-Baseline!AV77*Baseline!AV186</f>
        <v>6.1803019027983819</v>
      </c>
      <c r="AW212" s="21">
        <f>AW77*AW186-Baseline!AW77*Baseline!AW186</f>
        <v>6.1022931840552967</v>
      </c>
      <c r="AX212" s="21">
        <f>AX77*AX186-Baseline!AX77*Baseline!AX186</f>
        <v>5.9430882323142509</v>
      </c>
      <c r="AY212" s="21">
        <f>AY77*AY186-Baseline!AY77*Baseline!AY186</f>
        <v>5.7779956149670726</v>
      </c>
      <c r="AZ212" s="21">
        <f>AZ77*AZ186-Baseline!AZ77*Baseline!AZ186</f>
        <v>5.6176363441205686</v>
      </c>
      <c r="BA212" s="21">
        <f>BA77*BA186-Baseline!BA77*Baseline!BA186</f>
        <v>5.4618732611276206</v>
      </c>
      <c r="BB212" s="21">
        <f>BB77*BB186-Baseline!BB77*Baseline!BB186</f>
        <v>5.3104291009942584</v>
      </c>
    </row>
    <row r="213" spans="1:54" outlineLevel="2">
      <c r="A213" s="478"/>
      <c r="B213" s="150" t="s">
        <v>494</v>
      </c>
      <c r="C213" s="19"/>
      <c r="D213" s="135" t="s">
        <v>390</v>
      </c>
      <c r="E213" s="21">
        <f>E193-Baseline!E193</f>
        <v>7.6804252611109192</v>
      </c>
      <c r="F213" s="21">
        <f>F193-Baseline!F193</f>
        <v>7.6771120703512059</v>
      </c>
      <c r="G213" s="21">
        <f>G193-Baseline!G193</f>
        <v>7.6455631566005442</v>
      </c>
      <c r="H213" s="21">
        <f>H193-Baseline!H193</f>
        <v>7.6131580561361671</v>
      </c>
      <c r="I213" s="21">
        <f>I193-Baseline!I193</f>
        <v>7.6053779457526254</v>
      </c>
      <c r="J213" s="21">
        <f>J193-Baseline!J193</f>
        <v>7.5959311958618363</v>
      </c>
      <c r="K213" s="21">
        <f>K193-Baseline!K193</f>
        <v>7.5603408788695692</v>
      </c>
      <c r="L213" s="21">
        <f>L193-Baseline!L193</f>
        <v>7.5481980251448526</v>
      </c>
      <c r="M213" s="21">
        <f>M193-Baseline!M193</f>
        <v>7.534580707847419</v>
      </c>
      <c r="N213" s="21">
        <f>N193-Baseline!N193</f>
        <v>7.4962708315168305</v>
      </c>
      <c r="O213" s="21">
        <f>O193-Baseline!O193</f>
        <v>7.4787937828603752</v>
      </c>
      <c r="P213" s="21">
        <f>P193-Baseline!P193</f>
        <v>7.4592686764598533</v>
      </c>
      <c r="Q213" s="21">
        <f>Q193-Baseline!Q193</f>
        <v>7.4385383980754574</v>
      </c>
      <c r="R213" s="21">
        <f>R193-Baseline!R193</f>
        <v>7.438343331332546</v>
      </c>
      <c r="S213" s="21">
        <f>S193-Baseline!S193</f>
        <v>7.4149846622550992</v>
      </c>
      <c r="T213" s="21">
        <f>T193-Baseline!T193</f>
        <v>7.3905851509384313</v>
      </c>
      <c r="U213" s="21">
        <f>U193-Baseline!U193</f>
        <v>7.3651928176218222</v>
      </c>
      <c r="V213" s="21">
        <f>V193-Baseline!V193</f>
        <v>7.3590710623308757</v>
      </c>
      <c r="W213" s="21">
        <f>W193-Baseline!W193</f>
        <v>7.3314811104401221</v>
      </c>
      <c r="X213" s="21">
        <f>X193-Baseline!X193</f>
        <v>7.3225654857110269</v>
      </c>
      <c r="Y213" s="21">
        <f>Y193-Baseline!Y193</f>
        <v>7.2929765957631432</v>
      </c>
      <c r="Z213" s="21">
        <f>Z193-Baseline!Z193</f>
        <v>7.2814860631276161</v>
      </c>
      <c r="AA213" s="21">
        <f>AA193-Baseline!AA193</f>
        <v>7.268624504488673</v>
      </c>
      <c r="AB213" s="21">
        <f>AB193-Baseline!AB193</f>
        <v>7.2544473073232911</v>
      </c>
      <c r="AC213" s="21">
        <f>AC193-Baseline!AC193</f>
        <v>69.151517677813175</v>
      </c>
      <c r="AD213" s="21">
        <f>AD193-Baseline!AD193</f>
        <v>68.954665988546722</v>
      </c>
      <c r="AE213" s="21">
        <f>AE193-Baseline!AE193</f>
        <v>68.764127647206521</v>
      </c>
      <c r="AF213" s="21">
        <f>AF193-Baseline!AF193</f>
        <v>68.558225879540217</v>
      </c>
      <c r="AG213" s="21">
        <f>AG193-Baseline!AG193</f>
        <v>68.339547946073807</v>
      </c>
      <c r="AH213" s="21">
        <f>AH193-Baseline!AH193</f>
        <v>68.111048066241153</v>
      </c>
      <c r="AI213" s="21">
        <f>AI193-Baseline!AI193</f>
        <v>67.876528640697032</v>
      </c>
      <c r="AJ213" s="21">
        <f>AJ193-Baseline!AJ193</f>
        <v>67.962456531862415</v>
      </c>
      <c r="AK213" s="21">
        <f>AK193-Baseline!AK193</f>
        <v>68.038646184943588</v>
      </c>
      <c r="AL213" s="21">
        <f>AL193-Baseline!AL193</f>
        <v>68.106302648163123</v>
      </c>
      <c r="AM213" s="21">
        <f>AM193-Baseline!AM193</f>
        <v>68.166005949487769</v>
      </c>
      <c r="AN213" s="21">
        <f>AN193-Baseline!AN193</f>
        <v>68.137898276151503</v>
      </c>
      <c r="AO213" s="21">
        <f>AO193-Baseline!AO193</f>
        <v>68.09019799742552</v>
      </c>
      <c r="AP213" s="21">
        <f>AP193-Baseline!AP193</f>
        <v>68.036147530227439</v>
      </c>
      <c r="AQ213" s="21">
        <f>AQ193-Baseline!AQ193</f>
        <v>67.976087980551185</v>
      </c>
      <c r="AR213" s="21">
        <f>AR193-Baseline!AR193</f>
        <v>67.910209693079352</v>
      </c>
      <c r="AS213" s="21">
        <f>AS193-Baseline!AS193</f>
        <v>67.838673930869206</v>
      </c>
      <c r="AT213" s="21">
        <f>AT193-Baseline!AT193</f>
        <v>67.761666910436674</v>
      </c>
      <c r="AU213" s="21">
        <f>AU193-Baseline!AU193</f>
        <v>67.679394296622803</v>
      </c>
      <c r="AV213" s="21">
        <f>AV193-Baseline!AV193</f>
        <v>67.592039630472257</v>
      </c>
      <c r="AW213" s="21">
        <f>AW193-Baseline!AW193</f>
        <v>67.499767898489779</v>
      </c>
      <c r="AX213" s="21">
        <f>AX193-Baseline!AX193</f>
        <v>66.479773600643952</v>
      </c>
      <c r="AY213" s="21">
        <f>AY193-Baseline!AY193</f>
        <v>65.353483134369611</v>
      </c>
      <c r="AZ213" s="21">
        <f>AZ193-Baseline!AZ193</f>
        <v>64.240151541657866</v>
      </c>
      <c r="BA213" s="21">
        <f>BA193-Baseline!BA193</f>
        <v>63.139962930900722</v>
      </c>
      <c r="BB213" s="21">
        <f>BB193-Baseline!BB193</f>
        <v>62.051396113708485</v>
      </c>
    </row>
    <row r="214" spans="1:54" outlineLevel="2">
      <c r="A214" s="478"/>
      <c r="B214" s="150" t="s">
        <v>495</v>
      </c>
      <c r="C214" s="19"/>
      <c r="D214" s="135" t="s">
        <v>390</v>
      </c>
      <c r="E214" s="21">
        <f>E194-Baseline!E194</f>
        <v>3.8462902877269474</v>
      </c>
      <c r="F214" s="21">
        <f>F194-Baseline!F194</f>
        <v>3.8349413609079512</v>
      </c>
      <c r="G214" s="21">
        <f>G194-Baseline!G194</f>
        <v>3.8238613084568565</v>
      </c>
      <c r="H214" s="21">
        <f>H194-Baseline!H194</f>
        <v>3.8130450385757331</v>
      </c>
      <c r="I214" s="21">
        <f>I194-Baseline!I194</f>
        <v>3.8024875549973784</v>
      </c>
      <c r="J214" s="21">
        <f>J194-Baseline!J194</f>
        <v>3.7921839598985105</v>
      </c>
      <c r="K214" s="21">
        <f>K194-Baseline!K194</f>
        <v>3.7821294440346502</v>
      </c>
      <c r="L214" s="21">
        <f>L194-Baseline!L194</f>
        <v>3.7723192945835553</v>
      </c>
      <c r="M214" s="21">
        <f>M194-Baseline!M194</f>
        <v>3.7627488877714197</v>
      </c>
      <c r="N214" s="21">
        <f>N194-Baseline!N194</f>
        <v>3.7534136867170558</v>
      </c>
      <c r="O214" s="21">
        <f>O194-Baseline!O194</f>
        <v>3.7435583896130478</v>
      </c>
      <c r="P214" s="21">
        <f>P194-Baseline!P194</f>
        <v>3.7335566194155643</v>
      </c>
      <c r="Q214" s="21">
        <f>Q194-Baseline!Q194</f>
        <v>3.723797474402359</v>
      </c>
      <c r="R214" s="21">
        <f>R194-Baseline!R194</f>
        <v>3.7142763618031305</v>
      </c>
      <c r="S214" s="21">
        <f>S194-Baseline!S194</f>
        <v>3.7041551554887624</v>
      </c>
      <c r="T214" s="21">
        <f>T194-Baseline!T194</f>
        <v>3.694267323348515</v>
      </c>
      <c r="U214" s="21">
        <f>U194-Baseline!U194</f>
        <v>3.6846083778716756</v>
      </c>
      <c r="V214" s="21">
        <f>V194-Baseline!V194</f>
        <v>3.6751739229632725</v>
      </c>
      <c r="W214" s="21">
        <f>W194-Baseline!W194</f>
        <v>3.6659596393467826</v>
      </c>
      <c r="X214" s="21">
        <f>X194-Baseline!X194</f>
        <v>3.6569612986148332</v>
      </c>
      <c r="Y214" s="21">
        <f>Y194-Baseline!Y194</f>
        <v>3.6481747507392326</v>
      </c>
      <c r="Z214" s="21">
        <f>Z194-Baseline!Z194</f>
        <v>3.6395959258679347</v>
      </c>
      <c r="AA214" s="21">
        <f>AA194-Baseline!AA194</f>
        <v>3.6312208320729407</v>
      </c>
      <c r="AB214" s="21">
        <f>AB194-Baseline!AB194</f>
        <v>3.6230455586303436</v>
      </c>
      <c r="AC214" s="21">
        <f>AC194-Baseline!AC194</f>
        <v>34.530697061267333</v>
      </c>
      <c r="AD214" s="21">
        <f>AD194-Baseline!AD194</f>
        <v>34.42694799429907</v>
      </c>
      <c r="AE214" s="21">
        <f>AE194-Baseline!AE194</f>
        <v>34.32021598697888</v>
      </c>
      <c r="AF214" s="21">
        <f>AF194-Baseline!AF194</f>
        <v>34.209033446974473</v>
      </c>
      <c r="AG214" s="21">
        <f>AG194-Baseline!AG194</f>
        <v>34.092698263868108</v>
      </c>
      <c r="AH214" s="21">
        <f>AH194-Baseline!AH194</f>
        <v>33.971475734464597</v>
      </c>
      <c r="AI214" s="21">
        <f>AI194-Baseline!AI194</f>
        <v>33.846961323024196</v>
      </c>
      <c r="AJ214" s="21">
        <f>AJ194-Baseline!AJ194</f>
        <v>33.88233423267144</v>
      </c>
      <c r="AK214" s="21">
        <f>AK194-Baseline!AK194</f>
        <v>33.913413698027931</v>
      </c>
      <c r="AL214" s="21">
        <f>AL194-Baseline!AL194</f>
        <v>33.940373605558655</v>
      </c>
      <c r="AM214" s="21">
        <f>AM194-Baseline!AM194</f>
        <v>33.963434465973883</v>
      </c>
      <c r="AN214" s="21">
        <f>AN194-Baseline!AN194</f>
        <v>33.942886105004071</v>
      </c>
      <c r="AO214" s="21">
        <f>AO194-Baseline!AO194</f>
        <v>33.912782560503807</v>
      </c>
      <c r="AP214" s="21">
        <f>AP194-Baseline!AP194</f>
        <v>33.879702422759848</v>
      </c>
      <c r="AQ214" s="21">
        <f>AQ194-Baseline!AQ194</f>
        <v>33.843769977762278</v>
      </c>
      <c r="AR214" s="21">
        <f>AR194-Baseline!AR194</f>
        <v>33.805088806625243</v>
      </c>
      <c r="AS214" s="21">
        <f>AS194-Baseline!AS194</f>
        <v>33.763746854802839</v>
      </c>
      <c r="AT214" s="21">
        <f>AT194-Baseline!AT194</f>
        <v>33.719831872177046</v>
      </c>
      <c r="AU214" s="21">
        <f>AU194-Baseline!AU194</f>
        <v>33.673437185394363</v>
      </c>
      <c r="AV214" s="21">
        <f>AV194-Baseline!AV194</f>
        <v>33.624649699756233</v>
      </c>
      <c r="AW214" s="21">
        <f>AW194-Baseline!AW194</f>
        <v>33.573550715350784</v>
      </c>
      <c r="AX214" s="21">
        <f>AX194-Baseline!AX194</f>
        <v>33.061214501726063</v>
      </c>
      <c r="AY214" s="21">
        <f>AY194-Baseline!AY194</f>
        <v>32.496285827284609</v>
      </c>
      <c r="AZ214" s="21">
        <f>AZ194-Baseline!AZ194</f>
        <v>31.938068455799485</v>
      </c>
      <c r="BA214" s="21">
        <f>BA194-Baseline!BA194</f>
        <v>31.386642772095879</v>
      </c>
      <c r="BB214" s="21">
        <f>BB194-Baseline!BB194</f>
        <v>30.841241885093829</v>
      </c>
    </row>
    <row r="215" spans="1:54" outlineLevel="2">
      <c r="A215" s="478"/>
      <c r="B215" s="150" t="s">
        <v>496</v>
      </c>
      <c r="C215" s="19"/>
      <c r="D215" s="135" t="s">
        <v>390</v>
      </c>
      <c r="E215" s="21">
        <f>E195-Baseline!E195</f>
        <v>11.538870860447597</v>
      </c>
      <c r="F215" s="21">
        <f>F195-Baseline!F195</f>
        <v>11.504824080039548</v>
      </c>
      <c r="G215" s="21">
        <f>G195-Baseline!G195</f>
        <v>11.471583925370572</v>
      </c>
      <c r="H215" s="21">
        <f>H195-Baseline!H195</f>
        <v>11.439135115727201</v>
      </c>
      <c r="I215" s="21">
        <f>I195-Baseline!I195</f>
        <v>11.407462664992137</v>
      </c>
      <c r="J215" s="21">
        <f>J195-Baseline!J195</f>
        <v>11.376551877196871</v>
      </c>
      <c r="K215" s="21">
        <f>K195-Baseline!K195</f>
        <v>11.346388332103952</v>
      </c>
      <c r="L215" s="21">
        <f>L195-Baseline!L195</f>
        <v>11.316957883750662</v>
      </c>
      <c r="M215" s="21">
        <f>M195-Baseline!M195</f>
        <v>11.288246660944894</v>
      </c>
      <c r="N215" s="21">
        <f>N195-Baseline!N195</f>
        <v>11.26024105782313</v>
      </c>
      <c r="O215" s="21">
        <f>O195-Baseline!O195</f>
        <v>11.230675168839147</v>
      </c>
      <c r="P215" s="21">
        <f>P195-Baseline!P195</f>
        <v>11.200669860493459</v>
      </c>
      <c r="Q215" s="21">
        <f>Q195-Baseline!Q195</f>
        <v>11.171392423207077</v>
      </c>
      <c r="R215" s="21">
        <f>R195-Baseline!R195</f>
        <v>11.142829085409389</v>
      </c>
      <c r="S215" s="21">
        <f>S195-Baseline!S195</f>
        <v>11.112465464335544</v>
      </c>
      <c r="T215" s="21">
        <f>T195-Baseline!T195</f>
        <v>11.082801967951895</v>
      </c>
      <c r="U215" s="21">
        <f>U195-Baseline!U195</f>
        <v>11.053825135672342</v>
      </c>
      <c r="V215" s="21">
        <f>V195-Baseline!V195</f>
        <v>11.025521766868094</v>
      </c>
      <c r="W215" s="21">
        <f>W195-Baseline!W195</f>
        <v>10.99787891804035</v>
      </c>
      <c r="X215" s="21">
        <f>X195-Baseline!X195</f>
        <v>10.970883895844498</v>
      </c>
      <c r="Y215" s="21">
        <f>Y195-Baseline!Y195</f>
        <v>10.944524252217697</v>
      </c>
      <c r="Z215" s="21">
        <f>Z195-Baseline!Z195</f>
        <v>10.91878777571741</v>
      </c>
      <c r="AA215" s="21">
        <f>AA195-Baseline!AA195</f>
        <v>10.893662498073061</v>
      </c>
      <c r="AB215" s="21">
        <f>AB195-Baseline!AB195</f>
        <v>10.869136675891031</v>
      </c>
      <c r="AC215" s="21">
        <f>AC195-Baseline!AC195</f>
        <v>103.59209118478068</v>
      </c>
      <c r="AD215" s="21">
        <f>AD195-Baseline!AD195</f>
        <v>103.28084398495861</v>
      </c>
      <c r="AE215" s="21">
        <f>AE195-Baseline!AE195</f>
        <v>102.96064796427923</v>
      </c>
      <c r="AF215" s="21">
        <f>AF195-Baseline!AF195</f>
        <v>102.62710034580581</v>
      </c>
      <c r="AG215" s="21">
        <f>AG195-Baseline!AG195</f>
        <v>102.27809479511185</v>
      </c>
      <c r="AH215" s="21">
        <f>AH195-Baseline!AH195</f>
        <v>101.91442720769814</v>
      </c>
      <c r="AI215" s="21">
        <f>AI195-Baseline!AI195</f>
        <v>101.54088397395473</v>
      </c>
      <c r="AJ215" s="21">
        <f>AJ195-Baseline!AJ195</f>
        <v>101.64700270331856</v>
      </c>
      <c r="AK215" s="21">
        <f>AK195-Baseline!AK195</f>
        <v>101.74024109968168</v>
      </c>
      <c r="AL215" s="21">
        <f>AL195-Baseline!AL195</f>
        <v>101.8211208225396</v>
      </c>
      <c r="AM215" s="21">
        <f>AM195-Baseline!AM195</f>
        <v>101.89030340421783</v>
      </c>
      <c r="AN215" s="21">
        <f>AN195-Baseline!AN195</f>
        <v>101.82865832165213</v>
      </c>
      <c r="AO215" s="21">
        <f>AO195-Baseline!AO195</f>
        <v>101.73834768846055</v>
      </c>
      <c r="AP215" s="21">
        <f>AP195-Baseline!AP195</f>
        <v>101.63910727553285</v>
      </c>
      <c r="AQ215" s="21">
        <f>AQ195-Baseline!AQ195</f>
        <v>101.5313099408485</v>
      </c>
      <c r="AR215" s="21">
        <f>AR195-Baseline!AR195</f>
        <v>101.41526642774183</v>
      </c>
      <c r="AS215" s="21">
        <f>AS195-Baseline!AS195</f>
        <v>101.29124057256034</v>
      </c>
      <c r="AT215" s="21">
        <f>AT195-Baseline!AT195</f>
        <v>101.159495624961</v>
      </c>
      <c r="AU215" s="21">
        <f>AU195-Baseline!AU195</f>
        <v>101.02031156488535</v>
      </c>
      <c r="AV215" s="21">
        <f>AV195-Baseline!AV195</f>
        <v>100.87394910823625</v>
      </c>
      <c r="AW215" s="21">
        <f>AW195-Baseline!AW195</f>
        <v>100.72065215527681</v>
      </c>
      <c r="AX215" s="21">
        <f>AX195-Baseline!AX195</f>
        <v>99.183643514521762</v>
      </c>
      <c r="AY215" s="21">
        <f>AY195-Baseline!AY195</f>
        <v>97.488857491288087</v>
      </c>
      <c r="AZ215" s="21">
        <f>AZ195-Baseline!AZ195</f>
        <v>95.814205376911559</v>
      </c>
      <c r="BA215" s="21">
        <f>BA195-Baseline!BA195</f>
        <v>94.159928325868123</v>
      </c>
      <c r="BB215" s="21">
        <f>BB195-Baseline!BB195</f>
        <v>92.523725664918231</v>
      </c>
    </row>
    <row r="216" spans="1:54" outlineLevel="2">
      <c r="A216" s="478"/>
      <c r="B216" s="150" t="s">
        <v>289</v>
      </c>
      <c r="C216" s="19"/>
      <c r="D216" s="135" t="s">
        <v>390</v>
      </c>
      <c r="E216" s="21">
        <f>E196-Baseline!E196</f>
        <v>1.2203237481887774</v>
      </c>
      <c r="F216" s="21">
        <f>F196-Baseline!F196</f>
        <v>1.2169846982031263</v>
      </c>
      <c r="G216" s="21">
        <f>G196-Baseline!G196</f>
        <v>1.2137721557428849</v>
      </c>
      <c r="H216" s="21">
        <f>H196-Baseline!H196</f>
        <v>1.2106846564003322</v>
      </c>
      <c r="I216" s="21">
        <f>I196-Baseline!I196</f>
        <v>1.2077207595366573</v>
      </c>
      <c r="J216" s="21">
        <f>J196-Baseline!J196</f>
        <v>1.2048790479418729</v>
      </c>
      <c r="K216" s="21">
        <f>K196-Baseline!K196</f>
        <v>1.202158127499801</v>
      </c>
      <c r="L216" s="21">
        <f>L196-Baseline!L196</f>
        <v>1.1995566268580748</v>
      </c>
      <c r="M216" s="21">
        <f>M196-Baseline!M196</f>
        <v>1.197073197103073</v>
      </c>
      <c r="N216" s="21">
        <f>N196-Baseline!N196</f>
        <v>1.1947065114397244</v>
      </c>
      <c r="O216" s="21">
        <f>O196-Baseline!O196</f>
        <v>1.1923137430051649</v>
      </c>
      <c r="P216" s="21">
        <f>P196-Baseline!P196</f>
        <v>1.1899635212886661</v>
      </c>
      <c r="Q216" s="21">
        <f>Q196-Baseline!Q196</f>
        <v>1.1877282124872375</v>
      </c>
      <c r="R216" s="21">
        <f>R196-Baseline!R196</f>
        <v>1.1856065393922071</v>
      </c>
      <c r="S216" s="21">
        <f>S196-Baseline!S196</f>
        <v>1.1835972458805544</v>
      </c>
      <c r="T216" s="21">
        <f>T196-Baseline!T196</f>
        <v>1.1816990966149084</v>
      </c>
      <c r="U216" s="21">
        <f>U196-Baseline!U196</f>
        <v>1.1799108767480369</v>
      </c>
      <c r="V216" s="21">
        <f>V196-Baseline!V196</f>
        <v>1.1782313916317668</v>
      </c>
      <c r="W216" s="21">
        <f>W196-Baseline!W196</f>
        <v>1.1766594665302712</v>
      </c>
      <c r="X216" s="21">
        <f>X196-Baseline!X196</f>
        <v>1.175193946337644</v>
      </c>
      <c r="Y216" s="21">
        <f>Y196-Baseline!Y196</f>
        <v>1.1738336952997279</v>
      </c>
      <c r="Z216" s="21">
        <f>Z196-Baseline!Z196</f>
        <v>1.1725775967400958</v>
      </c>
      <c r="AA216" s="21">
        <f>AA196-Baseline!AA196</f>
        <v>1.1714245527901601</v>
      </c>
      <c r="AB216" s="21">
        <f>AB196-Baseline!AB196</f>
        <v>1.170373484123336</v>
      </c>
      <c r="AC216" s="21">
        <f>AC196-Baseline!AC196</f>
        <v>1.4700788196123755</v>
      </c>
      <c r="AD216" s="21">
        <f>AD196-Baseline!AD196</f>
        <v>1.4682151615788115</v>
      </c>
      <c r="AE216" s="21">
        <f>AE196-Baseline!AE196</f>
        <v>1.4664833347116395</v>
      </c>
      <c r="AF216" s="21">
        <f>AF196-Baseline!AF196</f>
        <v>1.4648819383693854</v>
      </c>
      <c r="AG216" s="21">
        <f>AG196-Baseline!AG196</f>
        <v>1.4634095954850508</v>
      </c>
      <c r="AH216" s="21">
        <f>AH196-Baseline!AH196</f>
        <v>1.4620649522328333</v>
      </c>
      <c r="AI216" s="21">
        <f>AI196-Baseline!AI196</f>
        <v>1.4608466776998301</v>
      </c>
      <c r="AJ216" s="21">
        <f>AJ196-Baseline!AJ196</f>
        <v>1.4628376730408135</v>
      </c>
      <c r="AK216" s="21">
        <f>AK196-Baseline!AK196</f>
        <v>1.4649548582839362</v>
      </c>
      <c r="AL216" s="21">
        <f>AL196-Baseline!AL196</f>
        <v>1.4671977482725662</v>
      </c>
      <c r="AM216" s="21">
        <f>AM196-Baseline!AM196</f>
        <v>1.4695658722478291</v>
      </c>
      <c r="AN216" s="21">
        <f>AN196-Baseline!AN196</f>
        <v>1.4712106241318363</v>
      </c>
      <c r="AO216" s="21">
        <f>AO196-Baseline!AO196</f>
        <v>1.4728480133917508</v>
      </c>
      <c r="AP216" s="21">
        <f>AP196-Baseline!AP196</f>
        <v>1.474614444871494</v>
      </c>
      <c r="AQ216" s="21">
        <f>AQ196-Baseline!AQ196</f>
        <v>1.476509385124581</v>
      </c>
      <c r="AR216" s="21">
        <f>AR196-Baseline!AR196</f>
        <v>1.478532315626361</v>
      </c>
      <c r="AS216" s="21">
        <f>AS196-Baseline!AS196</f>
        <v>1.4806827326446605</v>
      </c>
      <c r="AT216" s="21">
        <f>AT196-Baseline!AT196</f>
        <v>1.4829601471125027</v>
      </c>
      <c r="AU216" s="21">
        <f>AU196-Baseline!AU196</f>
        <v>1.485364084502885</v>
      </c>
      <c r="AV216" s="21">
        <f>AV196-Baseline!AV196</f>
        <v>1.4878940847056166</v>
      </c>
      <c r="AW216" s="21">
        <f>AW196-Baseline!AW196</f>
        <v>1.490549701906154</v>
      </c>
      <c r="AX216" s="21">
        <f>AX196-Baseline!AX196</f>
        <v>1.4790303199611388</v>
      </c>
      <c r="AY216" s="21">
        <f>AY196-Baseline!AY196</f>
        <v>1.4658875395780009</v>
      </c>
      <c r="AZ216" s="21">
        <f>AZ196-Baseline!AZ196</f>
        <v>1.4529531937061189</v>
      </c>
      <c r="BA216" s="21">
        <f>BA196-Baseline!BA196</f>
        <v>1.4402249424358649</v>
      </c>
      <c r="BB216" s="21">
        <f>BB196-Baseline!BB196</f>
        <v>1.4276081939869678</v>
      </c>
    </row>
    <row r="217" spans="1:54" outlineLevel="2">
      <c r="A217" s="478"/>
      <c r="B217" s="150" t="s">
        <v>292</v>
      </c>
      <c r="C217" s="19"/>
      <c r="D217" s="135"/>
      <c r="E217" s="21">
        <f>E197-Baseline!E197</f>
        <v>4.6104319681938071</v>
      </c>
      <c r="F217" s="21">
        <f>F197-Baseline!F197</f>
        <v>4.5139919784124096</v>
      </c>
      <c r="G217" s="21">
        <f>G197-Baseline!G197</f>
        <v>4.4199696211600203</v>
      </c>
      <c r="H217" s="21">
        <f>H197-Baseline!H197</f>
        <v>4.3282957972014113</v>
      </c>
      <c r="I217" s="21">
        <f>I197-Baseline!I197</f>
        <v>4.23890286594205</v>
      </c>
      <c r="J217" s="21">
        <f>J197-Baseline!J197</f>
        <v>4.1517253071993467</v>
      </c>
      <c r="K217" s="21">
        <f>K197-Baseline!K197</f>
        <v>4.0666996518643437</v>
      </c>
      <c r="L217" s="21">
        <f>L197-Baseline!L197</f>
        <v>3.9837644148746181</v>
      </c>
      <c r="M217" s="21">
        <f>M197-Baseline!M197</f>
        <v>3.9028600304207264</v>
      </c>
      <c r="N217" s="21">
        <f>N197-Baseline!N197</f>
        <v>3.8239275561647141</v>
      </c>
      <c r="O217" s="21">
        <f>O197-Baseline!O197</f>
        <v>3.7463522276731278</v>
      </c>
      <c r="P217" s="21">
        <f>P197-Baseline!P197</f>
        <v>3.6703802230460782</v>
      </c>
      <c r="Q217" s="21">
        <f>Q197-Baseline!Q197</f>
        <v>3.5962584508025741</v>
      </c>
      <c r="R217" s="21">
        <f>R197-Baseline!R197</f>
        <v>3.5239345321954483</v>
      </c>
      <c r="S217" s="21">
        <f>S197-Baseline!S197</f>
        <v>3.4533577153100863</v>
      </c>
      <c r="T217" s="21">
        <f>T197-Baseline!T197</f>
        <v>3.384478822097984</v>
      </c>
      <c r="U217" s="21">
        <f>U197-Baseline!U197</f>
        <v>3.3172501971723727</v>
      </c>
      <c r="V217" s="21">
        <f>V197-Baseline!V197</f>
        <v>3.2516256583068142</v>
      </c>
      <c r="W217" s="21">
        <f>W197-Baseline!W197</f>
        <v>3.1875604485795663</v>
      </c>
      <c r="X217" s="21">
        <f>X197-Baseline!X197</f>
        <v>3.125011190108419</v>
      </c>
      <c r="Y217" s="21">
        <f>Y197-Baseline!Y197</f>
        <v>3.063935021701591</v>
      </c>
      <c r="Z217" s="21">
        <f>Z197-Baseline!Z197</f>
        <v>3.0042916115178673</v>
      </c>
      <c r="AA217" s="21">
        <f>AA197-Baseline!AA197</f>
        <v>2.9460419119589818</v>
      </c>
      <c r="AB217" s="21">
        <f>AB197-Baseline!AB197</f>
        <v>2.8891476263943252</v>
      </c>
      <c r="AC217" s="21">
        <f>AC197-Baseline!AC197</f>
        <v>10.401696456001172</v>
      </c>
      <c r="AD217" s="21">
        <f>AD197-Baseline!AD197</f>
        <v>10.215548096290497</v>
      </c>
      <c r="AE217" s="21">
        <f>AE197-Baseline!AE197</f>
        <v>10.033347340147991</v>
      </c>
      <c r="AF217" s="21">
        <f>AF197-Baseline!AF197</f>
        <v>9.8549939647179556</v>
      </c>
      <c r="AG217" s="21">
        <f>AG197-Baseline!AG197</f>
        <v>9.6803906647290798</v>
      </c>
      <c r="AH217" s="21">
        <f>AH197-Baseline!AH197</f>
        <v>9.5094429605167257</v>
      </c>
      <c r="AI217" s="21">
        <f>AI197-Baseline!AI197</f>
        <v>9.3420554970994356</v>
      </c>
      <c r="AJ217" s="21">
        <f>AJ197-Baseline!AJ197</f>
        <v>9.2226935157652363</v>
      </c>
      <c r="AK217" s="21">
        <f>AK197-Baseline!AK197</f>
        <v>9.1053740855365302</v>
      </c>
      <c r="AL217" s="21">
        <f>AL197-Baseline!AL197</f>
        <v>8.9900511782513899</v>
      </c>
      <c r="AM217" s="21">
        <f>AM197-Baseline!AM197</f>
        <v>8.876679979966994</v>
      </c>
      <c r="AN217" s="21">
        <f>AN197-Baseline!AN197</f>
        <v>8.7566920653642732</v>
      </c>
      <c r="AO217" s="21">
        <f>AO197-Baseline!AO197</f>
        <v>8.6375517837384397</v>
      </c>
      <c r="AP217" s="21">
        <f>AP197-Baseline!AP197</f>
        <v>8.5206055877089426</v>
      </c>
      <c r="AQ217" s="21">
        <f>AQ197-Baseline!AQ197</f>
        <v>8.4058015521380156</v>
      </c>
      <c r="AR217" s="21">
        <f>AR197-Baseline!AR197</f>
        <v>8.2930891517904382</v>
      </c>
      <c r="AS217" s="21">
        <f>AS197-Baseline!AS197</f>
        <v>8.1824192216157385</v>
      </c>
      <c r="AT217" s="21">
        <f>AT197-Baseline!AT197</f>
        <v>8.0737439181773194</v>
      </c>
      <c r="AU217" s="21">
        <f>AU197-Baseline!AU197</f>
        <v>7.9670166821951032</v>
      </c>
      <c r="AV217" s="21">
        <f>AV197-Baseline!AV197</f>
        <v>7.862192202169564</v>
      </c>
      <c r="AW217" s="21">
        <f>AW197-Baseline!AW197</f>
        <v>7.7592263790554954</v>
      </c>
      <c r="AX217" s="21">
        <f>AX197-Baseline!AX197</f>
        <v>7.5606219563544252</v>
      </c>
      <c r="AY217" s="21">
        <f>AY197-Baseline!AY197</f>
        <v>7.3553195975106886</v>
      </c>
      <c r="AZ217" s="21">
        <f>AZ197-Baseline!AZ197</f>
        <v>7.1558569329609485</v>
      </c>
      <c r="BA217" s="21">
        <f>BA197-Baseline!BA197</f>
        <v>6.9620651888201932</v>
      </c>
      <c r="BB217" s="21">
        <f>BB197-Baseline!BB197</f>
        <v>6.7735365360738626</v>
      </c>
    </row>
    <row r="218" spans="1:54" outlineLevel="2">
      <c r="A218" s="479"/>
      <c r="B218" s="150" t="s">
        <v>477</v>
      </c>
      <c r="C218" s="19"/>
      <c r="D218" s="135" t="s">
        <v>390</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7" t="s">
        <v>497</v>
      </c>
      <c r="B220" s="150" t="s">
        <v>498</v>
      </c>
      <c r="C220" s="19"/>
      <c r="D220" s="135" t="s">
        <v>390</v>
      </c>
      <c r="E220" s="21">
        <f>E200-Baseline!E200</f>
        <v>14.79928162991003</v>
      </c>
      <c r="F220" s="21">
        <f>F200-Baseline!F200</f>
        <v>14.673124209231117</v>
      </c>
      <c r="G220" s="21">
        <f>G200-Baseline!G200</f>
        <v>14.521764702214103</v>
      </c>
      <c r="H220" s="21">
        <f>H200-Baseline!H200</f>
        <v>14.372499645911319</v>
      </c>
      <c r="I220" s="21">
        <f>I200-Baseline!I200</f>
        <v>14.250729062466919</v>
      </c>
      <c r="J220" s="21">
        <f>J200-Baseline!J200</f>
        <v>14.130082662228176</v>
      </c>
      <c r="K220" s="21">
        <f>K200-Baseline!K200</f>
        <v>13.986007271403253</v>
      </c>
      <c r="L220" s="21">
        <f>L200-Baseline!L200</f>
        <v>13.868020009990012</v>
      </c>
      <c r="M220" s="21">
        <f>M200-Baseline!M200</f>
        <v>13.751127301151289</v>
      </c>
      <c r="N220" s="21">
        <f>N200-Baseline!N200</f>
        <v>13.612040353706927</v>
      </c>
      <c r="O220" s="21">
        <f>O200-Baseline!O200</f>
        <v>13.495300651084296</v>
      </c>
      <c r="P220" s="21">
        <f>P200-Baseline!P200</f>
        <v>13.378449202619134</v>
      </c>
      <c r="Q220" s="21">
        <f>Q200-Baseline!Q200</f>
        <v>13.262753112865513</v>
      </c>
      <c r="R220" s="21">
        <f>R200-Baseline!R200</f>
        <v>13.169889243802963</v>
      </c>
      <c r="S220" s="21">
        <f>S200-Baseline!S200</f>
        <v>13.056097191671537</v>
      </c>
      <c r="T220" s="21">
        <f>T200-Baseline!T200</f>
        <v>12.943439996480294</v>
      </c>
      <c r="U220" s="21">
        <f>U200-Baseline!U200</f>
        <v>12.831907767973137</v>
      </c>
      <c r="V220" s="21">
        <f>V200-Baseline!V200</f>
        <v>12.741707747153036</v>
      </c>
      <c r="W220" s="21">
        <f>W200-Baseline!W200</f>
        <v>12.632046695648425</v>
      </c>
      <c r="X220" s="21">
        <f>X200-Baseline!X200</f>
        <v>12.543014314412614</v>
      </c>
      <c r="Y220" s="21">
        <f>Y200-Baseline!Y200</f>
        <v>12.435210959030645</v>
      </c>
      <c r="Z220" s="21">
        <f>Z200-Baseline!Z200</f>
        <v>12.347358975867497</v>
      </c>
      <c r="AA220" s="21">
        <f>AA200-Baseline!AA200</f>
        <v>12.259941228878054</v>
      </c>
      <c r="AB220" s="21">
        <f>AB200-Baseline!AB200</f>
        <v>12.172966335881149</v>
      </c>
      <c r="AC220" s="21">
        <f>AC200-Baseline!AC200</f>
        <v>89.09447205282622</v>
      </c>
      <c r="AD220" s="21">
        <f>AD200-Baseline!AD200</f>
        <v>88.572186194010186</v>
      </c>
      <c r="AE220" s="21">
        <f>AE200-Baseline!AE200</f>
        <v>88.063019389876644</v>
      </c>
      <c r="AF220" s="21">
        <f>AF200-Baseline!AF200</f>
        <v>87.545128276740854</v>
      </c>
      <c r="AG220" s="21">
        <f>AG200-Baseline!AG200</f>
        <v>87.020938277848515</v>
      </c>
      <c r="AH220" s="21">
        <f>AH200-Baseline!AH200</f>
        <v>86.493246379423141</v>
      </c>
      <c r="AI220" s="21">
        <f>AI200-Baseline!AI200</f>
        <v>85.965698597764558</v>
      </c>
      <c r="AJ220" s="21">
        <f>AJ200-Baseline!AJ200</f>
        <v>85.847029869717431</v>
      </c>
      <c r="AK220" s="21">
        <f>AK200-Baseline!AK200</f>
        <v>85.722158639362661</v>
      </c>
      <c r="AL220" s="21">
        <f>AL200-Baseline!AL200</f>
        <v>85.592214644497062</v>
      </c>
      <c r="AM220" s="21">
        <f>AM200-Baseline!AM200</f>
        <v>85.457704566580986</v>
      </c>
      <c r="AN220" s="21">
        <f>AN200-Baseline!AN200</f>
        <v>85.221279704550469</v>
      </c>
      <c r="AO220" s="21">
        <f>AO200-Baseline!AO200</f>
        <v>84.966397801513594</v>
      </c>
      <c r="AP220" s="21">
        <f>AP200-Baseline!AP200</f>
        <v>84.709068117073187</v>
      </c>
      <c r="AQ220" s="21">
        <f>AQ200-Baseline!AQ200</f>
        <v>84.449542996219691</v>
      </c>
      <c r="AR220" s="21">
        <f>AR200-Baseline!AR200</f>
        <v>84.187926403774881</v>
      </c>
      <c r="AS220" s="21">
        <f>AS200-Baseline!AS200</f>
        <v>83.924295536940349</v>
      </c>
      <c r="AT220" s="21">
        <f>AT200-Baseline!AT200</f>
        <v>83.658754795179604</v>
      </c>
      <c r="AU220" s="21">
        <f>AU200-Baseline!AU200</f>
        <v>83.391430211762327</v>
      </c>
      <c r="AV220" s="21">
        <f>AV200-Baseline!AV200</f>
        <v>83.122427820145816</v>
      </c>
      <c r="AW220" s="21">
        <f>AW200-Baseline!AW200</f>
        <v>82.851837163506715</v>
      </c>
      <c r="AX220" s="21">
        <f>AX200-Baseline!AX200</f>
        <v>81.462514109273769</v>
      </c>
      <c r="AY220" s="21">
        <f>AY200-Baseline!AY200</f>
        <v>79.952685886425371</v>
      </c>
      <c r="AZ220" s="21">
        <f>AZ200-Baseline!AZ200</f>
        <v>78.466598012445502</v>
      </c>
      <c r="BA220" s="21">
        <f>BA200-Baseline!BA200</f>
        <v>77.004126323284396</v>
      </c>
      <c r="BB220" s="21">
        <f>BB200-Baseline!BB200</f>
        <v>75.56296994476358</v>
      </c>
    </row>
    <row r="221" spans="1:54" outlineLevel="2">
      <c r="A221" s="478"/>
      <c r="B221" s="150" t="s">
        <v>499</v>
      </c>
      <c r="C221" s="19"/>
      <c r="D221" s="135" t="s">
        <v>390</v>
      </c>
      <c r="E221" s="21">
        <f>E201-Baseline!E201</f>
        <v>10.965146656526059</v>
      </c>
      <c r="F221" s="21">
        <f>F201-Baseline!F201</f>
        <v>10.830953499787864</v>
      </c>
      <c r="G221" s="21">
        <f>G201-Baseline!G201</f>
        <v>10.700062854070413</v>
      </c>
      <c r="H221" s="21">
        <f>H201-Baseline!H201</f>
        <v>10.572386628350884</v>
      </c>
      <c r="I221" s="21">
        <f>I201-Baseline!I201</f>
        <v>10.447838671711672</v>
      </c>
      <c r="J221" s="21">
        <f>J201-Baseline!J201</f>
        <v>10.326335426264851</v>
      </c>
      <c r="K221" s="21">
        <f>K201-Baseline!K201</f>
        <v>10.207795836568334</v>
      </c>
      <c r="L221" s="21">
        <f>L201-Baseline!L201</f>
        <v>10.092141279428716</v>
      </c>
      <c r="M221" s="21">
        <f>M201-Baseline!M201</f>
        <v>9.9792954810752903</v>
      </c>
      <c r="N221" s="21">
        <f>N201-Baseline!N201</f>
        <v>9.8691832089071525</v>
      </c>
      <c r="O221" s="21">
        <f>O201-Baseline!O201</f>
        <v>9.7600652578369669</v>
      </c>
      <c r="P221" s="21">
        <f>P201-Baseline!P201</f>
        <v>9.6527371455748465</v>
      </c>
      <c r="Q221" s="21">
        <f>Q201-Baseline!Q201</f>
        <v>9.5480121891924146</v>
      </c>
      <c r="R221" s="21">
        <f>R201-Baseline!R201</f>
        <v>9.4458222742735458</v>
      </c>
      <c r="S221" s="21">
        <f>S201-Baseline!S201</f>
        <v>9.345267684905199</v>
      </c>
      <c r="T221" s="21">
        <f>T201-Baseline!T201</f>
        <v>9.2471221688903764</v>
      </c>
      <c r="U221" s="21">
        <f>U201-Baseline!U201</f>
        <v>9.1513233282229898</v>
      </c>
      <c r="V221" s="21">
        <f>V201-Baseline!V201</f>
        <v>9.0578106077854326</v>
      </c>
      <c r="W221" s="21">
        <f>W201-Baseline!W201</f>
        <v>8.9665252245550864</v>
      </c>
      <c r="X221" s="21">
        <f>X201-Baseline!X201</f>
        <v>8.8774101273164217</v>
      </c>
      <c r="Y221" s="21">
        <f>Y201-Baseline!Y201</f>
        <v>8.7904091140067369</v>
      </c>
      <c r="Z221" s="21">
        <f>Z201-Baseline!Z201</f>
        <v>8.7054688386078158</v>
      </c>
      <c r="AA221" s="21">
        <f>AA201-Baseline!AA201</f>
        <v>8.622537556462321</v>
      </c>
      <c r="AB221" s="21">
        <f>AB201-Baseline!AB201</f>
        <v>8.5415645871882013</v>
      </c>
      <c r="AC221" s="21">
        <f>AC201-Baseline!AC201</f>
        <v>54.473651436280363</v>
      </c>
      <c r="AD221" s="21">
        <f>AD201-Baseline!AD201</f>
        <v>54.044468199762534</v>
      </c>
      <c r="AE221" s="21">
        <f>AE201-Baseline!AE201</f>
        <v>53.619107729648988</v>
      </c>
      <c r="AF221" s="21">
        <f>AF201-Baseline!AF201</f>
        <v>53.195935844175104</v>
      </c>
      <c r="AG221" s="21">
        <f>AG201-Baseline!AG201</f>
        <v>52.774088595642837</v>
      </c>
      <c r="AH221" s="21">
        <f>AH201-Baseline!AH201</f>
        <v>52.353674047646578</v>
      </c>
      <c r="AI221" s="21">
        <f>AI201-Baseline!AI201</f>
        <v>51.936131280091708</v>
      </c>
      <c r="AJ221" s="21">
        <f>AJ201-Baseline!AJ201</f>
        <v>51.766907570526477</v>
      </c>
      <c r="AK221" s="21">
        <f>AK201-Baseline!AK201</f>
        <v>51.596926152447026</v>
      </c>
      <c r="AL221" s="21">
        <f>AL201-Baseline!AL201</f>
        <v>51.426285601892587</v>
      </c>
      <c r="AM221" s="21">
        <f>AM201-Baseline!AM201</f>
        <v>51.255133083067108</v>
      </c>
      <c r="AN221" s="21">
        <f>AN201-Baseline!AN201</f>
        <v>51.026267533403029</v>
      </c>
      <c r="AO221" s="21">
        <f>AO201-Baseline!AO201</f>
        <v>50.788982364591881</v>
      </c>
      <c r="AP221" s="21">
        <f>AP201-Baseline!AP201</f>
        <v>50.552623009605597</v>
      </c>
      <c r="AQ221" s="21">
        <f>AQ201-Baseline!AQ201</f>
        <v>50.31722499343077</v>
      </c>
      <c r="AR221" s="21">
        <f>AR201-Baseline!AR201</f>
        <v>50.082805517320772</v>
      </c>
      <c r="AS221" s="21">
        <f>AS201-Baseline!AS201</f>
        <v>49.84936846087399</v>
      </c>
      <c r="AT221" s="21">
        <f>AT201-Baseline!AT201</f>
        <v>49.616919756919984</v>
      </c>
      <c r="AU221" s="21">
        <f>AU201-Baseline!AU201</f>
        <v>49.385473100533872</v>
      </c>
      <c r="AV221" s="21">
        <f>AV201-Baseline!AV201</f>
        <v>49.155037889429799</v>
      </c>
      <c r="AW221" s="21">
        <f>AW201-Baseline!AW201</f>
        <v>48.925619980367735</v>
      </c>
      <c r="AX221" s="21">
        <f>AX201-Baseline!AX201</f>
        <v>48.04395501035588</v>
      </c>
      <c r="AY221" s="21">
        <f>AY201-Baseline!AY201</f>
        <v>47.095488579340369</v>
      </c>
      <c r="AZ221" s="21">
        <f>AZ201-Baseline!AZ201</f>
        <v>46.164514926587124</v>
      </c>
      <c r="BA221" s="21">
        <f>BA201-Baseline!BA201</f>
        <v>45.250806164479549</v>
      </c>
      <c r="BB221" s="21">
        <f>BB201-Baseline!BB201</f>
        <v>44.352815716148918</v>
      </c>
    </row>
    <row r="222" spans="1:54" outlineLevel="2">
      <c r="A222" s="479"/>
      <c r="B222" s="150" t="s">
        <v>500</v>
      </c>
      <c r="C222" s="19"/>
      <c r="D222" s="135" t="s">
        <v>390</v>
      </c>
      <c r="E222" s="21">
        <f>E202-Baseline!E202</f>
        <v>18.657727229246706</v>
      </c>
      <c r="F222" s="21">
        <f>F202-Baseline!F202</f>
        <v>18.50083621891946</v>
      </c>
      <c r="G222" s="21">
        <f>G202-Baseline!G202</f>
        <v>18.347785470984132</v>
      </c>
      <c r="H222" s="21">
        <f>H202-Baseline!H202</f>
        <v>18.198476705502351</v>
      </c>
      <c r="I222" s="21">
        <f>I202-Baseline!I202</f>
        <v>18.05281378170643</v>
      </c>
      <c r="J222" s="21">
        <f>J202-Baseline!J202</f>
        <v>17.91070334356321</v>
      </c>
      <c r="K222" s="21">
        <f>K202-Baseline!K202</f>
        <v>17.772054724637634</v>
      </c>
      <c r="L222" s="21">
        <f>L202-Baseline!L202</f>
        <v>17.636779868595823</v>
      </c>
      <c r="M222" s="21">
        <f>M202-Baseline!M202</f>
        <v>17.504793254248764</v>
      </c>
      <c r="N222" s="21">
        <f>N202-Baseline!N202</f>
        <v>17.376010580013226</v>
      </c>
      <c r="O222" s="21">
        <f>O202-Baseline!O202</f>
        <v>17.247182037063066</v>
      </c>
      <c r="P222" s="21">
        <f>P202-Baseline!P202</f>
        <v>17.11985038665274</v>
      </c>
      <c r="Q222" s="21">
        <f>Q202-Baseline!Q202</f>
        <v>16.995607137997133</v>
      </c>
      <c r="R222" s="21">
        <f>R202-Baseline!R202</f>
        <v>16.874374997879805</v>
      </c>
      <c r="S222" s="21">
        <f>S202-Baseline!S202</f>
        <v>16.753577993751982</v>
      </c>
      <c r="T222" s="21">
        <f>T202-Baseline!T202</f>
        <v>16.635656813493757</v>
      </c>
      <c r="U222" s="21">
        <f>U202-Baseline!U202</f>
        <v>16.520540086023658</v>
      </c>
      <c r="V222" s="21">
        <f>V202-Baseline!V202</f>
        <v>16.408158451690255</v>
      </c>
      <c r="W222" s="21">
        <f>W202-Baseline!W202</f>
        <v>16.298444503248653</v>
      </c>
      <c r="X222" s="21">
        <f>X202-Baseline!X202</f>
        <v>16.19133272454609</v>
      </c>
      <c r="Y222" s="21">
        <f>Y202-Baseline!Y202</f>
        <v>16.086758615485198</v>
      </c>
      <c r="Z222" s="21">
        <f>Z202-Baseline!Z202</f>
        <v>15.984660688457291</v>
      </c>
      <c r="AA222" s="21">
        <f>AA202-Baseline!AA202</f>
        <v>15.884979222462441</v>
      </c>
      <c r="AB222" s="21">
        <f>AB202-Baseline!AB202</f>
        <v>15.787655704448888</v>
      </c>
      <c r="AC222" s="21">
        <f>AC202-Baseline!AC202</f>
        <v>123.53504555979373</v>
      </c>
      <c r="AD222" s="21">
        <f>AD202-Baseline!AD202</f>
        <v>122.89836419042206</v>
      </c>
      <c r="AE222" s="21">
        <f>AE202-Baseline!AE202</f>
        <v>122.25953970694934</v>
      </c>
      <c r="AF222" s="21">
        <f>AF202-Baseline!AF202</f>
        <v>121.61400274300644</v>
      </c>
      <c r="AG222" s="21">
        <f>AG202-Baseline!AG202</f>
        <v>120.95948512688656</v>
      </c>
      <c r="AH222" s="21">
        <f>AH202-Baseline!AH202</f>
        <v>120.29662552088013</v>
      </c>
      <c r="AI222" s="21">
        <f>AI202-Baseline!AI202</f>
        <v>119.63005393102226</v>
      </c>
      <c r="AJ222" s="21">
        <f>AJ202-Baseline!AJ202</f>
        <v>119.53157604117359</v>
      </c>
      <c r="AK222" s="21">
        <f>AK202-Baseline!AK202</f>
        <v>119.42375355410076</v>
      </c>
      <c r="AL222" s="21">
        <f>AL202-Baseline!AL202</f>
        <v>119.30703281887354</v>
      </c>
      <c r="AM222" s="21">
        <f>AM202-Baseline!AM202</f>
        <v>119.18200202131106</v>
      </c>
      <c r="AN222" s="21">
        <f>AN202-Baseline!AN202</f>
        <v>118.91203975005109</v>
      </c>
      <c r="AO222" s="21">
        <f>AO202-Baseline!AO202</f>
        <v>118.61454749254862</v>
      </c>
      <c r="AP222" s="21">
        <f>AP202-Baseline!AP202</f>
        <v>118.3120278623786</v>
      </c>
      <c r="AQ222" s="21">
        <f>AQ202-Baseline!AQ202</f>
        <v>118.00476495651701</v>
      </c>
      <c r="AR222" s="21">
        <f>AR202-Baseline!AR202</f>
        <v>117.69298313843736</v>
      </c>
      <c r="AS222" s="21">
        <f>AS202-Baseline!AS202</f>
        <v>117.37686217863148</v>
      </c>
      <c r="AT222" s="21">
        <f>AT202-Baseline!AT202</f>
        <v>117.05658350970393</v>
      </c>
      <c r="AU222" s="21">
        <f>AU202-Baseline!AU202</f>
        <v>116.73234748002487</v>
      </c>
      <c r="AV222" s="21">
        <f>AV202-Baseline!AV202</f>
        <v>116.40433729790981</v>
      </c>
      <c r="AW222" s="21">
        <f>AW202-Baseline!AW202</f>
        <v>116.07272142029375</v>
      </c>
      <c r="AX222" s="21">
        <f>AX202-Baseline!AX202</f>
        <v>114.16638402315158</v>
      </c>
      <c r="AY222" s="21">
        <f>AY202-Baseline!AY202</f>
        <v>112.08806024334385</v>
      </c>
      <c r="AZ222" s="21">
        <f>AZ202-Baseline!AZ202</f>
        <v>110.04065184769919</v>
      </c>
      <c r="BA222" s="21">
        <f>BA202-Baseline!BA202</f>
        <v>108.0240917182518</v>
      </c>
      <c r="BB222" s="21">
        <f>BB202-Baseline!BB202</f>
        <v>106.03529949597332</v>
      </c>
    </row>
    <row r="223" spans="1:54" outlineLevel="2">
      <c r="B223" s="19"/>
      <c r="C223" s="19"/>
      <c r="D223" s="19"/>
      <c r="E223" s="15"/>
    </row>
    <row r="224" spans="1:54" outlineLevel="2">
      <c r="A224" s="477" t="s">
        <v>501</v>
      </c>
      <c r="B224" s="150" t="s">
        <v>498</v>
      </c>
      <c r="C224" s="19"/>
      <c r="D224" s="135" t="s">
        <v>390</v>
      </c>
      <c r="E224" s="21">
        <f>E204-Baseline!E204</f>
        <v>14.79928162991003</v>
      </c>
      <c r="F224" s="21">
        <f>F204-Baseline!F204</f>
        <v>29.472405839141146</v>
      </c>
      <c r="G224" s="21">
        <f>G204-Baseline!G204</f>
        <v>43.994170541355246</v>
      </c>
      <c r="H224" s="21">
        <f>H204-Baseline!H204</f>
        <v>58.366670187266564</v>
      </c>
      <c r="I224" s="21">
        <f>I204-Baseline!I204</f>
        <v>72.617399249733481</v>
      </c>
      <c r="J224" s="21">
        <f>J204-Baseline!J204</f>
        <v>86.747481911961657</v>
      </c>
      <c r="K224" s="21">
        <f>K204-Baseline!K204</f>
        <v>100.73348918336491</v>
      </c>
      <c r="L224" s="21">
        <f>L204-Baseline!L204</f>
        <v>114.60150919335493</v>
      </c>
      <c r="M224" s="21">
        <f>M204-Baseline!M204</f>
        <v>128.35263649450621</v>
      </c>
      <c r="N224" s="21">
        <f>N204-Baseline!N204</f>
        <v>141.96467684821314</v>
      </c>
      <c r="O224" s="21">
        <f>O204-Baseline!O204</f>
        <v>155.45997749929745</v>
      </c>
      <c r="P224" s="21">
        <f>P204-Baseline!P204</f>
        <v>168.83842670191657</v>
      </c>
      <c r="Q224" s="21">
        <f>Q204-Baseline!Q204</f>
        <v>182.10117981478209</v>
      </c>
      <c r="R224" s="21">
        <f>R204-Baseline!R204</f>
        <v>195.27106905858506</v>
      </c>
      <c r="S224" s="21">
        <f>S204-Baseline!S204</f>
        <v>208.3271662502566</v>
      </c>
      <c r="T224" s="21">
        <f>T204-Baseline!T204</f>
        <v>221.27060624673689</v>
      </c>
      <c r="U224" s="21">
        <f>U204-Baseline!U204</f>
        <v>234.10251401471004</v>
      </c>
      <c r="V224" s="21">
        <f>V204-Baseline!V204</f>
        <v>246.84422176186308</v>
      </c>
      <c r="W224" s="21">
        <f>W204-Baseline!W204</f>
        <v>259.47626845751148</v>
      </c>
      <c r="X224" s="21">
        <f>X204-Baseline!X204</f>
        <v>272.01928277192411</v>
      </c>
      <c r="Y224" s="21">
        <f>Y204-Baseline!Y204</f>
        <v>284.45449373095477</v>
      </c>
      <c r="Z224" s="21">
        <f>Z204-Baseline!Z204</f>
        <v>296.80185270682227</v>
      </c>
      <c r="AA224" s="21">
        <f>AA204-Baseline!AA204</f>
        <v>309.06179393570034</v>
      </c>
      <c r="AB224" s="21">
        <f>AB204-Baseline!AB204</f>
        <v>321.23476027158148</v>
      </c>
      <c r="AC224" s="21">
        <f>AC204-Baseline!AC204</f>
        <v>410.32923232440771</v>
      </c>
      <c r="AD224" s="21">
        <f>AD204-Baseline!AD204</f>
        <v>498.90141851841793</v>
      </c>
      <c r="AE224" s="21">
        <f>AE204-Baseline!AE204</f>
        <v>586.9644379082946</v>
      </c>
      <c r="AF224" s="21">
        <f>AF204-Baseline!AF204</f>
        <v>674.50956618503551</v>
      </c>
      <c r="AG224" s="21">
        <f>AG204-Baseline!AG204</f>
        <v>761.53050446288398</v>
      </c>
      <c r="AH224" s="21">
        <f>AH204-Baseline!AH204</f>
        <v>848.02375084230709</v>
      </c>
      <c r="AI224" s="21">
        <f>AI204-Baseline!AI204</f>
        <v>933.98944944007167</v>
      </c>
      <c r="AJ224" s="21">
        <f>AJ204-Baseline!AJ204</f>
        <v>1019.8364793097891</v>
      </c>
      <c r="AK224" s="21">
        <f>AK204-Baseline!AK204</f>
        <v>1105.5586379491517</v>
      </c>
      <c r="AL224" s="21">
        <f>AL204-Baseline!AL204</f>
        <v>1191.1508525936488</v>
      </c>
      <c r="AM224" s="21">
        <f>AM204-Baseline!AM204</f>
        <v>1276.6085571602298</v>
      </c>
      <c r="AN224" s="21">
        <f>AN204-Baseline!AN204</f>
        <v>1361.8298368647802</v>
      </c>
      <c r="AO224" s="21">
        <f>AO204-Baseline!AO204</f>
        <v>1446.7962346662937</v>
      </c>
      <c r="AP224" s="21">
        <f>AP204-Baseline!AP204</f>
        <v>1531.5053027833669</v>
      </c>
      <c r="AQ224" s="21">
        <f>AQ204-Baseline!AQ204</f>
        <v>1615.9548457795865</v>
      </c>
      <c r="AR224" s="21">
        <f>AR204-Baseline!AR204</f>
        <v>1700.1427721833613</v>
      </c>
      <c r="AS224" s="21">
        <f>AS204-Baseline!AS204</f>
        <v>1784.0670677203016</v>
      </c>
      <c r="AT224" s="21">
        <f>AT204-Baseline!AT204</f>
        <v>1867.7258225154812</v>
      </c>
      <c r="AU224" s="21">
        <f>AU204-Baseline!AU204</f>
        <v>1951.1172527272436</v>
      </c>
      <c r="AV224" s="21">
        <f>AV204-Baseline!AV204</f>
        <v>2034.2396805473893</v>
      </c>
      <c r="AW224" s="21">
        <f>AW204-Baseline!AW204</f>
        <v>2117.0915177108959</v>
      </c>
      <c r="AX224" s="21">
        <f>AX204-Baseline!AX204</f>
        <v>2198.5540318201697</v>
      </c>
      <c r="AY224" s="21">
        <f>AY204-Baseline!AY204</f>
        <v>2278.5067177065953</v>
      </c>
      <c r="AZ224" s="21">
        <f>AZ204-Baseline!AZ204</f>
        <v>2356.9733157190408</v>
      </c>
      <c r="BA224" s="21">
        <f>BA204-Baseline!BA204</f>
        <v>2433.977442042325</v>
      </c>
      <c r="BB224" s="21">
        <f>BB204-Baseline!BB204</f>
        <v>2509.5404119870886</v>
      </c>
    </row>
    <row r="225" spans="1:54" outlineLevel="2">
      <c r="A225" s="478"/>
      <c r="B225" s="150" t="s">
        <v>499</v>
      </c>
      <c r="C225" s="19"/>
      <c r="D225" s="135" t="s">
        <v>390</v>
      </c>
      <c r="E225" s="21">
        <f>E205-Baseline!E205</f>
        <v>10.965146656526059</v>
      </c>
      <c r="F225" s="21">
        <f>F205-Baseline!F205</f>
        <v>21.796100156313923</v>
      </c>
      <c r="G225" s="21">
        <f>G205-Baseline!G205</f>
        <v>32.496163010384336</v>
      </c>
      <c r="H225" s="21">
        <f>H205-Baseline!H205</f>
        <v>43.06854963873522</v>
      </c>
      <c r="I225" s="21">
        <f>I205-Baseline!I205</f>
        <v>53.516388310446892</v>
      </c>
      <c r="J225" s="21">
        <f>J205-Baseline!J205</f>
        <v>63.842723736711747</v>
      </c>
      <c r="K225" s="21">
        <f>K205-Baseline!K205</f>
        <v>74.050519573280084</v>
      </c>
      <c r="L225" s="21">
        <f>L205-Baseline!L205</f>
        <v>84.142660852708801</v>
      </c>
      <c r="M225" s="21">
        <f>M205-Baseline!M205</f>
        <v>94.121956333784084</v>
      </c>
      <c r="N225" s="21">
        <f>N205-Baseline!N205</f>
        <v>103.99113954269123</v>
      </c>
      <c r="O225" s="21">
        <f>O205-Baseline!O205</f>
        <v>113.7512048005282</v>
      </c>
      <c r="P225" s="21">
        <f>P205-Baseline!P205</f>
        <v>123.40394194610305</v>
      </c>
      <c r="Q225" s="21">
        <f>Q205-Baseline!Q205</f>
        <v>132.95195413529547</v>
      </c>
      <c r="R225" s="21">
        <f>R205-Baseline!R205</f>
        <v>142.39777640956902</v>
      </c>
      <c r="S225" s="21">
        <f>S205-Baseline!S205</f>
        <v>151.74304409447421</v>
      </c>
      <c r="T225" s="21">
        <f>T205-Baseline!T205</f>
        <v>160.99016626336459</v>
      </c>
      <c r="U225" s="21">
        <f>U205-Baseline!U205</f>
        <v>170.14148959158757</v>
      </c>
      <c r="V225" s="21">
        <f>V205-Baseline!V205</f>
        <v>179.199300199373</v>
      </c>
      <c r="W225" s="21">
        <f>W205-Baseline!W205</f>
        <v>188.16582542392808</v>
      </c>
      <c r="X225" s="21">
        <f>X205-Baseline!X205</f>
        <v>197.04323555124449</v>
      </c>
      <c r="Y225" s="21">
        <f>Y205-Baseline!Y205</f>
        <v>205.83364466525123</v>
      </c>
      <c r="Z225" s="21">
        <f>Z205-Baseline!Z205</f>
        <v>214.53911350385906</v>
      </c>
      <c r="AA225" s="21">
        <f>AA205-Baseline!AA205</f>
        <v>223.16165106032139</v>
      </c>
      <c r="AB225" s="21">
        <f>AB205-Baseline!AB205</f>
        <v>231.70321564750958</v>
      </c>
      <c r="AC225" s="21">
        <f>AC205-Baseline!AC205</f>
        <v>286.17686708378994</v>
      </c>
      <c r="AD225" s="21">
        <f>AD205-Baseline!AD205</f>
        <v>340.22133528355249</v>
      </c>
      <c r="AE225" s="21">
        <f>AE205-Baseline!AE205</f>
        <v>393.84044301320148</v>
      </c>
      <c r="AF225" s="21">
        <f>AF205-Baseline!AF205</f>
        <v>447.03637885737658</v>
      </c>
      <c r="AG225" s="21">
        <f>AG205-Baseline!AG205</f>
        <v>499.81046745301944</v>
      </c>
      <c r="AH225" s="21">
        <f>AH205-Baseline!AH205</f>
        <v>552.16414150066601</v>
      </c>
      <c r="AI225" s="21">
        <f>AI205-Baseline!AI205</f>
        <v>604.10027278075768</v>
      </c>
      <c r="AJ225" s="21">
        <f>AJ205-Baseline!AJ205</f>
        <v>655.86718035128411</v>
      </c>
      <c r="AK225" s="21">
        <f>AK205-Baseline!AK205</f>
        <v>707.46410650373116</v>
      </c>
      <c r="AL225" s="21">
        <f>AL205-Baseline!AL205</f>
        <v>758.89039210562373</v>
      </c>
      <c r="AM225" s="21">
        <f>AM205-Baseline!AM205</f>
        <v>810.14552518869084</v>
      </c>
      <c r="AN225" s="21">
        <f>AN205-Baseline!AN205</f>
        <v>861.17179272209387</v>
      </c>
      <c r="AO225" s="21">
        <f>AO205-Baseline!AO205</f>
        <v>911.96077508668577</v>
      </c>
      <c r="AP225" s="21">
        <f>AP205-Baseline!AP205</f>
        <v>962.51339809629133</v>
      </c>
      <c r="AQ225" s="21">
        <f>AQ205-Baseline!AQ205</f>
        <v>1012.8306230897221</v>
      </c>
      <c r="AR225" s="21">
        <f>AR205-Baseline!AR205</f>
        <v>1062.9134286070428</v>
      </c>
      <c r="AS225" s="21">
        <f>AS205-Baseline!AS205</f>
        <v>1112.7627970679168</v>
      </c>
      <c r="AT225" s="21">
        <f>AT205-Baseline!AT205</f>
        <v>1162.3797168248368</v>
      </c>
      <c r="AU225" s="21">
        <f>AU205-Baseline!AU205</f>
        <v>1211.7651899253706</v>
      </c>
      <c r="AV225" s="21">
        <f>AV205-Baseline!AV205</f>
        <v>1260.9202278148005</v>
      </c>
      <c r="AW225" s="21">
        <f>AW205-Baseline!AW205</f>
        <v>1309.8458477951681</v>
      </c>
      <c r="AX225" s="21">
        <f>AX205-Baseline!AX205</f>
        <v>1357.8898028055239</v>
      </c>
      <c r="AY225" s="21">
        <f>AY205-Baseline!AY205</f>
        <v>1404.9852913848642</v>
      </c>
      <c r="AZ225" s="21">
        <f>AZ205-Baseline!AZ205</f>
        <v>1451.1498063114514</v>
      </c>
      <c r="BA225" s="21">
        <f>BA205-Baseline!BA205</f>
        <v>1496.400612475931</v>
      </c>
      <c r="BB225" s="21">
        <f>BB205-Baseline!BB205</f>
        <v>1540.7534281920798</v>
      </c>
    </row>
    <row r="226" spans="1:54" outlineLevel="2">
      <c r="A226" s="479"/>
      <c r="B226" s="150" t="s">
        <v>500</v>
      </c>
      <c r="C226" s="19"/>
      <c r="D226" s="135" t="s">
        <v>390</v>
      </c>
      <c r="E226" s="21">
        <f>E206-Baseline!E206</f>
        <v>18.657727229246706</v>
      </c>
      <c r="F226" s="21">
        <f>F206-Baseline!F206</f>
        <v>37.158563448166163</v>
      </c>
      <c r="G226" s="21">
        <f>G206-Baseline!G206</f>
        <v>55.506348919150298</v>
      </c>
      <c r="H226" s="21">
        <f>H206-Baseline!H206</f>
        <v>73.704825624652642</v>
      </c>
      <c r="I226" s="21">
        <f>I206-Baseline!I206</f>
        <v>91.757639406359075</v>
      </c>
      <c r="J226" s="21">
        <f>J206-Baseline!J206</f>
        <v>109.66834274992229</v>
      </c>
      <c r="K226" s="21">
        <f>K206-Baseline!K206</f>
        <v>127.44039747455992</v>
      </c>
      <c r="L226" s="21">
        <f>L206-Baseline!L206</f>
        <v>145.07717734315574</v>
      </c>
      <c r="M226" s="21">
        <f>M206-Baseline!M206</f>
        <v>162.58197059740451</v>
      </c>
      <c r="N226" s="21">
        <f>N206-Baseline!N206</f>
        <v>179.95798117741774</v>
      </c>
      <c r="O226" s="21">
        <f>O206-Baseline!O206</f>
        <v>197.20516321448079</v>
      </c>
      <c r="P226" s="21">
        <f>P206-Baseline!P206</f>
        <v>214.32501360113352</v>
      </c>
      <c r="Q226" s="21">
        <f>Q206-Baseline!Q206</f>
        <v>231.32062073913065</v>
      </c>
      <c r="R226" s="21">
        <f>R206-Baseline!R206</f>
        <v>248.19499573701046</v>
      </c>
      <c r="S226" s="21">
        <f>S206-Baseline!S206</f>
        <v>264.94857373076246</v>
      </c>
      <c r="T226" s="21">
        <f>T206-Baseline!T206</f>
        <v>281.58423054425623</v>
      </c>
      <c r="U226" s="21">
        <f>U206-Baseline!U206</f>
        <v>298.10477063027986</v>
      </c>
      <c r="V226" s="21">
        <f>V206-Baseline!V206</f>
        <v>314.51292908197013</v>
      </c>
      <c r="W226" s="21">
        <f>W206-Baseline!W206</f>
        <v>330.8113735852188</v>
      </c>
      <c r="X226" s="21">
        <f>X206-Baseline!X206</f>
        <v>347.0027063097649</v>
      </c>
      <c r="Y226" s="21">
        <f>Y206-Baseline!Y206</f>
        <v>363.08946492525013</v>
      </c>
      <c r="Z226" s="21">
        <f>Z206-Baseline!Z206</f>
        <v>379.07412561370739</v>
      </c>
      <c r="AA226" s="21">
        <f>AA206-Baseline!AA206</f>
        <v>394.95910483616984</v>
      </c>
      <c r="AB226" s="21">
        <f>AB206-Baseline!AB206</f>
        <v>410.74676054061871</v>
      </c>
      <c r="AC226" s="21">
        <f>AC206-Baseline!AC206</f>
        <v>534.2818061004125</v>
      </c>
      <c r="AD226" s="21">
        <f>AD206-Baseline!AD206</f>
        <v>657.18017029083455</v>
      </c>
      <c r="AE226" s="21">
        <f>AE206-Baseline!AE206</f>
        <v>779.43970999778389</v>
      </c>
      <c r="AF226" s="21">
        <f>AF206-Baseline!AF206</f>
        <v>901.05371274079039</v>
      </c>
      <c r="AG226" s="21">
        <f>AG206-Baseline!AG206</f>
        <v>1022.0131978676769</v>
      </c>
      <c r="AH226" s="21">
        <f>AH206-Baseline!AH206</f>
        <v>1142.3098233885571</v>
      </c>
      <c r="AI226" s="21">
        <f>AI206-Baseline!AI206</f>
        <v>1261.9398773195794</v>
      </c>
      <c r="AJ226" s="21">
        <f>AJ206-Baseline!AJ206</f>
        <v>1381.471453360753</v>
      </c>
      <c r="AK226" s="21">
        <f>AK206-Baseline!AK206</f>
        <v>1500.8952069148538</v>
      </c>
      <c r="AL226" s="21">
        <f>AL206-Baseline!AL206</f>
        <v>1620.2022397337273</v>
      </c>
      <c r="AM226" s="21">
        <f>AM206-Baseline!AM206</f>
        <v>1739.3842417550384</v>
      </c>
      <c r="AN226" s="21">
        <f>AN206-Baseline!AN206</f>
        <v>1858.2962815050894</v>
      </c>
      <c r="AO226" s="21">
        <f>AO206-Baseline!AO206</f>
        <v>1976.910828997638</v>
      </c>
      <c r="AP226" s="21">
        <f>AP206-Baseline!AP206</f>
        <v>2095.2228568600167</v>
      </c>
      <c r="AQ226" s="21">
        <f>AQ206-Baseline!AQ206</f>
        <v>2213.2276218165339</v>
      </c>
      <c r="AR226" s="21">
        <f>AR206-Baseline!AR206</f>
        <v>2330.9206049549712</v>
      </c>
      <c r="AS226" s="21">
        <f>AS206-Baseline!AS206</f>
        <v>2448.2974671336028</v>
      </c>
      <c r="AT226" s="21">
        <f>AT206-Baseline!AT206</f>
        <v>2565.3540506433069</v>
      </c>
      <c r="AU226" s="21">
        <f>AU206-Baseline!AU206</f>
        <v>2682.0863981233319</v>
      </c>
      <c r="AV226" s="21">
        <f>AV206-Baseline!AV206</f>
        <v>2798.4907354212419</v>
      </c>
      <c r="AW226" s="21">
        <f>AW206-Baseline!AW206</f>
        <v>2914.5634568415358</v>
      </c>
      <c r="AX226" s="21">
        <f>AX206-Baseline!AX206</f>
        <v>3028.7298408646875</v>
      </c>
      <c r="AY226" s="21">
        <f>AY206-Baseline!AY206</f>
        <v>3140.8179011080315</v>
      </c>
      <c r="AZ226" s="21">
        <f>AZ206-Baseline!AZ206</f>
        <v>3250.8585529557308</v>
      </c>
      <c r="BA226" s="21">
        <f>BA206-Baseline!BA206</f>
        <v>3358.8826446739827</v>
      </c>
      <c r="BB226" s="21">
        <f>BB206-Baseline!BB206</f>
        <v>3464.9179441699562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505</v>
      </c>
      <c r="C229" s="57"/>
      <c r="D229" s="56" t="s">
        <v>390</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27A4ACF8-F318-4766-B598-1E17B0ABB640}">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506CBF3-D73F-402F-87B9-83579F8CE6D9}">
          <x14:formula1>
            <xm:f>'Fixed Data'!$E$55:$E$58</xm:f>
          </x14:formula1>
          <xm:sqref>B158:B169 B143:B154</xm:sqref>
        </x14:dataValidation>
        <x14:dataValidation type="list" allowBlank="1" showInputMessage="1" showErrorMessage="1" xr:uid="{A0D8C0C7-9C4F-4B20-8D45-BCE4A8C3BD2B}">
          <x14:formula1>
            <xm:f>'Fixed Data'!$C$64:$C$65</xm:f>
          </x14:formula1>
          <xm:sqref>B66:B70</xm:sqref>
        </x14:dataValidation>
        <x14:dataValidation type="list" allowBlank="1" showInputMessage="1" showErrorMessage="1" xr:uid="{A5B8EE02-4714-424A-98DA-4F1119A95782}">
          <x14:formula1>
            <xm:f>'Fixed Data'!$C$55:$C$61</xm:f>
          </x14:formula1>
          <xm:sqref>C54:C63</xm:sqref>
        </x14:dataValidation>
        <x14:dataValidation type="list" allowBlank="1" showInputMessage="1" showErrorMessage="1" xr:uid="{46BB8AA3-F8F4-4CDC-88C8-47014C4A8D26}">
          <x14:formula1>
            <xm:f>'Fixed Data'!$A$55:$A$78</xm:f>
          </x14:formula1>
          <xm:sqref>B54:B63</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CA412-E867-4210-8BF9-D7C971FA30C6}">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506</v>
      </c>
    </row>
    <row r="2" spans="1:19">
      <c r="A2" s="470" t="s">
        <v>507</v>
      </c>
      <c r="B2" s="470"/>
      <c r="C2" s="470"/>
      <c r="D2" s="470"/>
      <c r="E2" s="470"/>
      <c r="F2" s="470"/>
      <c r="G2" s="470"/>
      <c r="H2" s="470"/>
      <c r="I2" s="470"/>
      <c r="J2" s="470"/>
      <c r="K2" s="470"/>
      <c r="L2" s="470"/>
      <c r="M2" s="470"/>
      <c r="N2" s="470"/>
      <c r="O2" s="470"/>
      <c r="P2" s="470"/>
      <c r="Q2" s="470"/>
      <c r="R2" s="470"/>
      <c r="S2" s="470"/>
    </row>
    <row r="3" spans="1:19">
      <c r="A3" s="470"/>
      <c r="B3" s="470"/>
      <c r="C3" s="470"/>
      <c r="D3" s="470"/>
      <c r="E3" s="470"/>
      <c r="F3" s="470"/>
      <c r="G3" s="470"/>
      <c r="H3" s="470"/>
      <c r="I3" s="470"/>
      <c r="J3" s="470"/>
      <c r="K3" s="470"/>
      <c r="L3" s="470"/>
      <c r="M3" s="470"/>
      <c r="N3" s="470"/>
      <c r="O3" s="470"/>
      <c r="P3" s="470"/>
      <c r="Q3" s="470"/>
      <c r="R3" s="470"/>
      <c r="S3" s="470"/>
    </row>
    <row r="4" spans="1:19">
      <c r="A4" s="470"/>
      <c r="B4" s="470"/>
      <c r="C4" s="470"/>
      <c r="D4" s="470"/>
      <c r="E4" s="470"/>
      <c r="F4" s="470"/>
      <c r="G4" s="470"/>
      <c r="H4" s="470"/>
      <c r="I4" s="470"/>
      <c r="J4" s="470"/>
      <c r="K4" s="470"/>
      <c r="L4" s="470"/>
      <c r="M4" s="470"/>
      <c r="N4" s="470"/>
      <c r="O4" s="470"/>
      <c r="P4" s="470"/>
      <c r="Q4" s="470"/>
      <c r="R4" s="470"/>
      <c r="S4" s="470"/>
    </row>
    <row r="19" spans="1:19">
      <c r="A19" s="4" t="s">
        <v>509</v>
      </c>
    </row>
    <row r="20" spans="1:19">
      <c r="A20" s="470" t="s">
        <v>510</v>
      </c>
      <c r="B20" s="470"/>
      <c r="C20" s="470"/>
      <c r="D20" s="470"/>
      <c r="E20" s="470"/>
      <c r="F20" s="470"/>
      <c r="G20" s="470"/>
      <c r="H20" s="470"/>
      <c r="I20" s="470"/>
      <c r="J20" s="470"/>
      <c r="K20" s="470"/>
      <c r="L20" s="470"/>
      <c r="M20" s="470"/>
      <c r="N20" s="470"/>
      <c r="O20" s="470"/>
      <c r="P20" s="470"/>
      <c r="Q20" s="470"/>
      <c r="R20" s="470"/>
      <c r="S20" s="470"/>
    </row>
    <row r="21" spans="1:19" ht="25.5" customHeight="1">
      <c r="A21" s="470"/>
      <c r="B21" s="470"/>
      <c r="C21" s="470"/>
      <c r="D21" s="470"/>
      <c r="E21" s="470"/>
      <c r="F21" s="470"/>
      <c r="G21" s="470"/>
      <c r="H21" s="470"/>
      <c r="I21" s="470"/>
      <c r="J21" s="470"/>
      <c r="K21" s="470"/>
      <c r="L21" s="470"/>
      <c r="M21" s="470"/>
      <c r="N21" s="470"/>
      <c r="O21" s="470"/>
      <c r="P21" s="470"/>
      <c r="Q21" s="470"/>
      <c r="R21" s="470"/>
      <c r="S21" s="470"/>
    </row>
    <row r="23" spans="1:19">
      <c r="A23" s="158" t="s">
        <v>352</v>
      </c>
      <c r="B23" s="404"/>
      <c r="C23" s="404"/>
      <c r="D23" s="404"/>
      <c r="E23" s="404"/>
      <c r="F23" s="404"/>
      <c r="G23" s="404"/>
      <c r="H23" s="404"/>
      <c r="I23" s="404"/>
      <c r="J23" s="404"/>
      <c r="K23" s="404"/>
      <c r="L23" s="404"/>
      <c r="M23" s="404"/>
      <c r="N23" s="404"/>
      <c r="O23" s="404"/>
      <c r="P23" s="404"/>
      <c r="Q23" s="404"/>
      <c r="R23" s="404"/>
      <c r="S23" s="404"/>
    </row>
    <row r="24" spans="1:19">
      <c r="A24" s="158" t="s">
        <v>493</v>
      </c>
      <c r="B24" s="404"/>
      <c r="C24" s="404"/>
      <c r="D24" s="404"/>
      <c r="E24" s="404"/>
      <c r="F24" s="404"/>
      <c r="G24" s="404"/>
      <c r="H24" s="404"/>
      <c r="I24" s="404"/>
      <c r="J24" s="404"/>
      <c r="K24" s="404"/>
      <c r="L24" s="404"/>
      <c r="M24" s="404"/>
      <c r="N24" s="404"/>
      <c r="O24" s="404"/>
      <c r="P24" s="404"/>
      <c r="Q24" s="404"/>
      <c r="R24" s="404"/>
      <c r="S24" s="404"/>
    </row>
    <row r="25" spans="1:19">
      <c r="A25" s="159" t="s">
        <v>396</v>
      </c>
      <c r="B25" s="404"/>
      <c r="C25" s="404"/>
      <c r="D25" s="404"/>
      <c r="E25" s="404"/>
      <c r="F25" s="404"/>
      <c r="G25" s="404"/>
      <c r="H25" s="404"/>
      <c r="I25" s="404"/>
      <c r="J25" s="404"/>
      <c r="K25" s="404"/>
      <c r="L25" s="404"/>
      <c r="M25" s="404"/>
      <c r="N25" s="404"/>
      <c r="O25" s="404"/>
      <c r="P25" s="404"/>
      <c r="Q25" s="404"/>
      <c r="R25" s="404"/>
      <c r="S25" s="404"/>
    </row>
    <row r="26" spans="1:19">
      <c r="A26" s="159" t="s">
        <v>472</v>
      </c>
      <c r="B26" s="404"/>
      <c r="C26" s="404"/>
      <c r="D26" s="404"/>
      <c r="E26" s="404"/>
      <c r="F26" s="404"/>
      <c r="G26" s="404"/>
      <c r="H26" s="404"/>
      <c r="I26" s="404"/>
      <c r="J26" s="404"/>
      <c r="K26" s="404"/>
      <c r="L26" s="404"/>
      <c r="M26" s="404"/>
      <c r="N26" s="404"/>
      <c r="O26" s="404"/>
      <c r="P26" s="404"/>
      <c r="Q26" s="404"/>
      <c r="R26" s="404"/>
      <c r="S26" s="404"/>
    </row>
    <row r="27" spans="1:19">
      <c r="A27" s="159" t="s">
        <v>473</v>
      </c>
      <c r="B27" s="404"/>
      <c r="C27" s="404"/>
      <c r="D27" s="404"/>
      <c r="E27" s="404"/>
      <c r="F27" s="404"/>
      <c r="G27" s="404"/>
      <c r="H27" s="404"/>
      <c r="I27" s="404"/>
      <c r="J27" s="404"/>
      <c r="K27" s="404"/>
      <c r="L27" s="404"/>
      <c r="M27" s="404"/>
      <c r="N27" s="404"/>
      <c r="O27" s="404"/>
      <c r="P27" s="404"/>
      <c r="Q27" s="404"/>
      <c r="R27" s="404"/>
      <c r="S27" s="404"/>
    </row>
    <row r="31" spans="1:19">
      <c r="A31" s="4" t="s">
        <v>514</v>
      </c>
    </row>
    <row r="32" spans="1:19">
      <c r="A32" t="s">
        <v>515</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35" t="s">
        <v>344</v>
      </c>
      <c r="J2" s="436"/>
      <c r="K2" s="436"/>
      <c r="L2" s="436"/>
      <c r="M2" s="436"/>
      <c r="N2" s="436"/>
      <c r="O2" s="436"/>
      <c r="P2" s="436"/>
      <c r="Q2" s="436"/>
      <c r="R2" s="436"/>
      <c r="S2" s="436"/>
      <c r="T2" s="436"/>
      <c r="U2" s="437"/>
    </row>
    <row r="3" spans="1:21" ht="13.5" customHeight="1" outlineLevel="1" thickBot="1">
      <c r="A3" s="3"/>
      <c r="B3" s="7"/>
      <c r="F3" s="24"/>
      <c r="G3" s="10"/>
      <c r="I3" s="438" t="s">
        <v>345</v>
      </c>
      <c r="J3" s="439"/>
      <c r="K3" s="439"/>
      <c r="L3" s="439"/>
      <c r="M3" s="439"/>
      <c r="N3" s="440"/>
      <c r="O3" s="1"/>
      <c r="P3" s="444" t="s">
        <v>346</v>
      </c>
      <c r="Q3" s="445"/>
      <c r="R3" s="445"/>
      <c r="S3" s="445"/>
      <c r="T3" s="445"/>
      <c r="U3" s="446"/>
    </row>
    <row r="4" spans="1:21" ht="56.25" customHeight="1" outlineLevel="1">
      <c r="A4" s="31" t="s">
        <v>157</v>
      </c>
      <c r="B4" s="86"/>
      <c r="E4" s="53" t="s">
        <v>347</v>
      </c>
      <c r="F4" s="91"/>
      <c r="G4" s="28"/>
      <c r="H4" s="10"/>
      <c r="I4" s="441"/>
      <c r="J4" s="442"/>
      <c r="K4" s="442"/>
      <c r="L4" s="442"/>
      <c r="M4" s="442"/>
      <c r="N4" s="443"/>
      <c r="P4" s="447"/>
      <c r="Q4" s="448"/>
      <c r="R4" s="448"/>
      <c r="S4" s="448"/>
      <c r="T4" s="448"/>
      <c r="U4" s="449"/>
    </row>
    <row r="5" spans="1:21" outlineLevel="1">
      <c r="A5" s="13" t="s">
        <v>348</v>
      </c>
      <c r="B5" s="88"/>
      <c r="E5" s="14"/>
      <c r="H5" s="10"/>
      <c r="I5" s="480"/>
      <c r="J5" s="462"/>
      <c r="K5" s="462"/>
      <c r="L5" s="462"/>
      <c r="M5" s="462"/>
      <c r="N5" s="463"/>
      <c r="P5" s="480"/>
      <c r="Q5" s="462"/>
      <c r="R5" s="462"/>
      <c r="S5" s="462"/>
      <c r="T5" s="462"/>
      <c r="U5" s="463"/>
    </row>
    <row r="6" spans="1:21" outlineLevel="1">
      <c r="A6" s="13" t="s">
        <v>351</v>
      </c>
      <c r="B6" s="88"/>
      <c r="E6" s="53" t="s">
        <v>353</v>
      </c>
      <c r="F6" s="90"/>
      <c r="H6" s="10"/>
      <c r="I6" s="464"/>
      <c r="J6" s="465"/>
      <c r="K6" s="465"/>
      <c r="L6" s="465"/>
      <c r="M6" s="465"/>
      <c r="N6" s="466"/>
      <c r="P6" s="464"/>
      <c r="Q6" s="465"/>
      <c r="R6" s="465"/>
      <c r="S6" s="465"/>
      <c r="T6" s="465"/>
      <c r="U6" s="466"/>
    </row>
    <row r="7" spans="1:21" outlineLevel="1">
      <c r="A7" s="13" t="s">
        <v>355</v>
      </c>
      <c r="B7" s="88"/>
      <c r="E7" s="14"/>
      <c r="H7" s="10"/>
      <c r="I7" s="464"/>
      <c r="J7" s="465"/>
      <c r="K7" s="465"/>
      <c r="L7" s="465"/>
      <c r="M7" s="465"/>
      <c r="N7" s="466"/>
      <c r="P7" s="464"/>
      <c r="Q7" s="465"/>
      <c r="R7" s="465"/>
      <c r="S7" s="465"/>
      <c r="T7" s="465"/>
      <c r="U7" s="466"/>
    </row>
    <row r="8" spans="1:21" ht="41" outlineLevel="1" thickBot="1">
      <c r="A8" s="34" t="s">
        <v>356</v>
      </c>
      <c r="B8" s="89"/>
      <c r="E8" s="14"/>
      <c r="H8" s="10"/>
      <c r="I8" s="464"/>
      <c r="J8" s="465"/>
      <c r="K8" s="465"/>
      <c r="L8" s="465"/>
      <c r="M8" s="465"/>
      <c r="N8" s="466"/>
      <c r="P8" s="464"/>
      <c r="Q8" s="465"/>
      <c r="R8" s="465"/>
      <c r="S8" s="465"/>
      <c r="T8" s="465"/>
      <c r="U8" s="466"/>
    </row>
    <row r="9" spans="1:21" outlineLevel="1">
      <c r="E9" s="14"/>
      <c r="H9" s="10"/>
      <c r="I9" s="464"/>
      <c r="J9" s="465"/>
      <c r="K9" s="465"/>
      <c r="L9" s="465"/>
      <c r="M9" s="465"/>
      <c r="N9" s="466"/>
      <c r="P9" s="464"/>
      <c r="Q9" s="465"/>
      <c r="R9" s="465"/>
      <c r="S9" s="465"/>
      <c r="T9" s="465"/>
      <c r="U9" s="466"/>
    </row>
    <row r="10" spans="1:21" ht="14" outlineLevel="1" thickBot="1">
      <c r="A10" s="32" t="s">
        <v>358</v>
      </c>
      <c r="B10" s="35">
        <f>Baseline!B10</f>
        <v>2027</v>
      </c>
      <c r="E10" s="14"/>
      <c r="H10" s="10"/>
      <c r="I10" s="464"/>
      <c r="J10" s="465"/>
      <c r="K10" s="465"/>
      <c r="L10" s="465"/>
      <c r="M10" s="465"/>
      <c r="N10" s="466"/>
      <c r="P10" s="464"/>
      <c r="Q10" s="465"/>
      <c r="R10" s="465"/>
      <c r="S10" s="465"/>
      <c r="T10" s="465"/>
      <c r="U10" s="466"/>
    </row>
    <row r="11" spans="1:21" outlineLevel="1">
      <c r="A11" s="16"/>
      <c r="H11" s="10"/>
      <c r="I11" s="464"/>
      <c r="J11" s="465"/>
      <c r="K11" s="465"/>
      <c r="L11" s="465"/>
      <c r="M11" s="465"/>
      <c r="N11" s="466"/>
      <c r="P11" s="464"/>
      <c r="Q11" s="465"/>
      <c r="R11" s="465"/>
      <c r="S11" s="465"/>
      <c r="T11" s="465"/>
      <c r="U11" s="466"/>
    </row>
    <row r="12" spans="1:21" ht="40.5" outlineLevel="1">
      <c r="A12" s="26" t="s">
        <v>359</v>
      </c>
      <c r="B12" s="26" t="s">
        <v>360</v>
      </c>
      <c r="C12" s="26" t="s">
        <v>361</v>
      </c>
      <c r="D12" s="26" t="s">
        <v>362</v>
      </c>
      <c r="E12" s="26" t="s">
        <v>363</v>
      </c>
      <c r="F12" s="26" t="s">
        <v>364</v>
      </c>
      <c r="G12" s="26" t="s">
        <v>365</v>
      </c>
      <c r="I12" s="464"/>
      <c r="J12" s="465"/>
      <c r="K12" s="465"/>
      <c r="L12" s="465"/>
      <c r="M12" s="465"/>
      <c r="N12" s="466"/>
      <c r="P12" s="464"/>
      <c r="Q12" s="465"/>
      <c r="R12" s="465"/>
      <c r="S12" s="465"/>
      <c r="T12" s="465"/>
      <c r="U12" s="466"/>
    </row>
    <row r="13" spans="1:21" outlineLevel="1">
      <c r="A13" s="58">
        <v>2035</v>
      </c>
      <c r="B13" s="21">
        <f t="shared" ref="B13:B18" si="0">INDEX($E$204:$AW$204,1,MATCH($A13,$E$53:$BB$53,0))</f>
        <v>0</v>
      </c>
      <c r="C13" s="21">
        <f>B13-Baseline!B13</f>
        <v>128.35263649450621</v>
      </c>
      <c r="D13" s="21">
        <f t="shared" ref="D13:D18" si="1">INDEX($E$205:$AW$205,1,MATCH($A13,$E$53:$BB$53,0))</f>
        <v>0</v>
      </c>
      <c r="E13" s="21">
        <f>D13-Baseline!D13</f>
        <v>94.121956333784084</v>
      </c>
      <c r="F13" s="21">
        <f t="shared" ref="F13:F18" si="2">INDEX($E$206:$AW$206,1,MATCH($A13,$E$53:$BB$53,0))</f>
        <v>0</v>
      </c>
      <c r="G13" s="21">
        <f>F13-Baseline!F13</f>
        <v>162.58197059740451</v>
      </c>
      <c r="I13" s="464"/>
      <c r="J13" s="465"/>
      <c r="K13" s="465"/>
      <c r="L13" s="465"/>
      <c r="M13" s="465"/>
      <c r="N13" s="466"/>
      <c r="P13" s="464"/>
      <c r="Q13" s="465"/>
      <c r="R13" s="465"/>
      <c r="S13" s="465"/>
      <c r="T13" s="465"/>
      <c r="U13" s="466"/>
    </row>
    <row r="14" spans="1:21" outlineLevel="1">
      <c r="A14" s="58">
        <v>2040</v>
      </c>
      <c r="B14" s="21">
        <f t="shared" si="0"/>
        <v>0</v>
      </c>
      <c r="C14" s="21">
        <f>B14-Baseline!B14</f>
        <v>195.27106905858506</v>
      </c>
      <c r="D14" s="21">
        <f t="shared" si="1"/>
        <v>0</v>
      </c>
      <c r="E14" s="21">
        <f>D14-Baseline!D14</f>
        <v>142.39777640956902</v>
      </c>
      <c r="F14" s="21">
        <f t="shared" si="2"/>
        <v>0</v>
      </c>
      <c r="G14" s="21">
        <f>F14-Baseline!F14</f>
        <v>248.19499573701046</v>
      </c>
      <c r="I14" s="464"/>
      <c r="J14" s="465"/>
      <c r="K14" s="465"/>
      <c r="L14" s="465"/>
      <c r="M14" s="465"/>
      <c r="N14" s="466"/>
      <c r="P14" s="464"/>
      <c r="Q14" s="465"/>
      <c r="R14" s="465"/>
      <c r="S14" s="465"/>
      <c r="T14" s="465"/>
      <c r="U14" s="466"/>
    </row>
    <row r="15" spans="1:21" outlineLevel="1">
      <c r="A15" s="58">
        <v>2045</v>
      </c>
      <c r="B15" s="21">
        <f t="shared" si="0"/>
        <v>0</v>
      </c>
      <c r="C15" s="21">
        <f>B15-Baseline!B15</f>
        <v>259.47626845751148</v>
      </c>
      <c r="D15" s="21">
        <f t="shared" si="1"/>
        <v>0</v>
      </c>
      <c r="E15" s="21">
        <f>D15-Baseline!D15</f>
        <v>188.16582542392808</v>
      </c>
      <c r="F15" s="21">
        <f t="shared" si="2"/>
        <v>0</v>
      </c>
      <c r="G15" s="21">
        <f>F15-Baseline!F15</f>
        <v>330.8113735852188</v>
      </c>
      <c r="I15" s="464"/>
      <c r="J15" s="465"/>
      <c r="K15" s="465"/>
      <c r="L15" s="465"/>
      <c r="M15" s="465"/>
      <c r="N15" s="466"/>
      <c r="P15" s="464"/>
      <c r="Q15" s="465"/>
      <c r="R15" s="465"/>
      <c r="S15" s="465"/>
      <c r="T15" s="465"/>
      <c r="U15" s="466"/>
    </row>
    <row r="16" spans="1:21" outlineLevel="1">
      <c r="A16" s="58">
        <v>2050</v>
      </c>
      <c r="B16" s="21">
        <f t="shared" si="0"/>
        <v>0</v>
      </c>
      <c r="C16" s="21">
        <f>B16-Baseline!B16</f>
        <v>321.23476027158148</v>
      </c>
      <c r="D16" s="21">
        <f t="shared" si="1"/>
        <v>0</v>
      </c>
      <c r="E16" s="21">
        <f>D16-Baseline!D16</f>
        <v>231.70321564750958</v>
      </c>
      <c r="F16" s="21">
        <f t="shared" si="2"/>
        <v>0</v>
      </c>
      <c r="G16" s="21">
        <f>F16-Baseline!F16</f>
        <v>410.74676054061871</v>
      </c>
      <c r="I16" s="464"/>
      <c r="J16" s="465"/>
      <c r="K16" s="465"/>
      <c r="L16" s="465"/>
      <c r="M16" s="465"/>
      <c r="N16" s="466"/>
      <c r="P16" s="464"/>
      <c r="Q16" s="465"/>
      <c r="R16" s="465"/>
      <c r="S16" s="465"/>
      <c r="T16" s="465"/>
      <c r="U16" s="466"/>
    </row>
    <row r="17" spans="1:21" outlineLevel="1">
      <c r="A17" s="58">
        <v>2060</v>
      </c>
      <c r="B17" s="21">
        <f t="shared" si="0"/>
        <v>0</v>
      </c>
      <c r="C17" s="21">
        <f>B17-Baseline!B17</f>
        <v>1191.1508525936488</v>
      </c>
      <c r="D17" s="21">
        <f t="shared" si="1"/>
        <v>0</v>
      </c>
      <c r="E17" s="21">
        <f>D17-Baseline!D17</f>
        <v>758.89039210562373</v>
      </c>
      <c r="F17" s="21">
        <f t="shared" si="2"/>
        <v>0</v>
      </c>
      <c r="G17" s="21">
        <f>F17-Baseline!F17</f>
        <v>1620.2022397337273</v>
      </c>
      <c r="I17" s="464"/>
      <c r="J17" s="465"/>
      <c r="K17" s="465"/>
      <c r="L17" s="465"/>
      <c r="M17" s="465"/>
      <c r="N17" s="466"/>
      <c r="P17" s="464"/>
      <c r="Q17" s="465"/>
      <c r="R17" s="465"/>
      <c r="S17" s="465"/>
      <c r="T17" s="465"/>
      <c r="U17" s="466"/>
    </row>
    <row r="18" spans="1:21" outlineLevel="1">
      <c r="A18" s="58">
        <v>2070</v>
      </c>
      <c r="B18" s="21">
        <f t="shared" si="0"/>
        <v>0</v>
      </c>
      <c r="C18" s="21">
        <f>B18-Baseline!B18</f>
        <v>2034.2396805473893</v>
      </c>
      <c r="D18" s="21">
        <f t="shared" si="1"/>
        <v>0</v>
      </c>
      <c r="E18" s="21">
        <f>D18-Baseline!D18</f>
        <v>1260.9202278148005</v>
      </c>
      <c r="F18" s="21">
        <f t="shared" si="2"/>
        <v>0</v>
      </c>
      <c r="G18" s="21">
        <f>F18-Baseline!F18</f>
        <v>2798.4907354212419</v>
      </c>
      <c r="I18" s="467"/>
      <c r="J18" s="468"/>
      <c r="K18" s="468"/>
      <c r="L18" s="468"/>
      <c r="M18" s="468"/>
      <c r="N18" s="469"/>
      <c r="P18" s="467"/>
      <c r="Q18" s="468"/>
      <c r="R18" s="468"/>
      <c r="S18" s="468"/>
      <c r="T18" s="468"/>
      <c r="U18" s="469"/>
    </row>
    <row r="19" spans="1:21" ht="14" outlineLevel="1" thickBot="1">
      <c r="A19" s="425"/>
      <c r="B19" s="425"/>
      <c r="I19" s="250"/>
      <c r="J19" s="251"/>
      <c r="K19" s="251"/>
      <c r="L19" s="251"/>
      <c r="M19" s="251"/>
      <c r="N19" s="251"/>
      <c r="P19" s="249"/>
      <c r="Q19" s="249"/>
      <c r="R19" s="249"/>
      <c r="S19" s="249"/>
      <c r="T19" s="249"/>
      <c r="U19" s="232"/>
    </row>
    <row r="20" spans="1:21" ht="26.25" customHeight="1" outlineLevel="1">
      <c r="A20" s="54" t="s">
        <v>366</v>
      </c>
      <c r="B20" s="55">
        <f>Baseline!B20</f>
        <v>0.33700000000000002</v>
      </c>
      <c r="E20" s="154"/>
      <c r="I20" s="459" t="s">
        <v>367</v>
      </c>
      <c r="J20" s="460"/>
      <c r="K20" s="460"/>
      <c r="L20" s="460"/>
      <c r="M20" s="460"/>
      <c r="N20" s="461"/>
      <c r="P20" s="459" t="s">
        <v>368</v>
      </c>
      <c r="Q20" s="460"/>
      <c r="R20" s="460"/>
      <c r="S20" s="460"/>
      <c r="T20" s="460"/>
      <c r="U20" s="461"/>
    </row>
    <row r="21" spans="1:21" ht="12.75" customHeight="1" outlineLevel="1">
      <c r="A21" s="154"/>
      <c r="B21" s="155"/>
      <c r="I21" s="480"/>
      <c r="J21" s="462"/>
      <c r="K21" s="462"/>
      <c r="L21" s="462"/>
      <c r="M21" s="462"/>
      <c r="N21" s="463"/>
      <c r="P21" s="480"/>
      <c r="Q21" s="462"/>
      <c r="R21" s="462"/>
      <c r="S21" s="462"/>
      <c r="T21" s="462"/>
      <c r="U21" s="463"/>
    </row>
    <row r="22" spans="1:21" ht="12.75" customHeight="1" outlineLevel="1">
      <c r="A22" s="154"/>
      <c r="B22" s="155"/>
      <c r="I22" s="464"/>
      <c r="J22" s="465"/>
      <c r="K22" s="465"/>
      <c r="L22" s="465"/>
      <c r="M22" s="465"/>
      <c r="N22" s="466"/>
      <c r="P22" s="464"/>
      <c r="Q22" s="465"/>
      <c r="R22" s="465"/>
      <c r="S22" s="465"/>
      <c r="T22" s="465"/>
      <c r="U22" s="466"/>
    </row>
    <row r="23" spans="1:21" outlineLevel="1">
      <c r="A23" s="154"/>
      <c r="B23" s="407" t="s">
        <v>370</v>
      </c>
      <c r="C23" s="408"/>
      <c r="D23" s="408"/>
      <c r="E23" s="408"/>
      <c r="F23" s="408"/>
      <c r="G23" s="409"/>
      <c r="I23" s="464"/>
      <c r="J23" s="465"/>
      <c r="K23" s="465"/>
      <c r="L23" s="465"/>
      <c r="M23" s="465"/>
      <c r="N23" s="466"/>
      <c r="P23" s="464"/>
      <c r="Q23" s="465"/>
      <c r="R23" s="465"/>
      <c r="S23" s="465"/>
      <c r="T23" s="465"/>
      <c r="U23" s="466"/>
    </row>
    <row r="24" spans="1:21" outlineLevel="1">
      <c r="B24" s="17">
        <v>2027</v>
      </c>
      <c r="C24" s="17">
        <v>2028</v>
      </c>
      <c r="D24" s="17">
        <v>2029</v>
      </c>
      <c r="E24" s="17">
        <v>2030</v>
      </c>
      <c r="F24" s="17">
        <v>2031</v>
      </c>
      <c r="G24" s="17" t="s">
        <v>371</v>
      </c>
      <c r="I24" s="464"/>
      <c r="J24" s="465"/>
      <c r="K24" s="465"/>
      <c r="L24" s="465"/>
      <c r="M24" s="465"/>
      <c r="N24" s="466"/>
      <c r="P24" s="464"/>
      <c r="Q24" s="465"/>
      <c r="R24" s="465"/>
      <c r="S24" s="465"/>
      <c r="T24" s="465"/>
      <c r="U24" s="466"/>
    </row>
    <row r="25" spans="1:21" ht="14" outlineLevel="1" thickBot="1">
      <c r="B25" s="30" t="s">
        <v>372</v>
      </c>
      <c r="C25" s="30" t="s">
        <v>372</v>
      </c>
      <c r="D25" s="30" t="s">
        <v>372</v>
      </c>
      <c r="E25" s="30" t="s">
        <v>372</v>
      </c>
      <c r="F25" s="30" t="s">
        <v>372</v>
      </c>
      <c r="G25" s="30" t="s">
        <v>372</v>
      </c>
      <c r="I25" s="464"/>
      <c r="J25" s="465"/>
      <c r="K25" s="465"/>
      <c r="L25" s="465"/>
      <c r="M25" s="465"/>
      <c r="N25" s="466"/>
      <c r="P25" s="464"/>
      <c r="Q25" s="465"/>
      <c r="R25" s="465"/>
      <c r="S25" s="465"/>
      <c r="T25" s="465"/>
      <c r="U25" s="466"/>
    </row>
    <row r="26" spans="1:21" outlineLevel="1">
      <c r="A26" s="54" t="s">
        <v>373</v>
      </c>
      <c r="B26" s="21">
        <f>E64</f>
        <v>0</v>
      </c>
      <c r="C26" s="21">
        <f>F64</f>
        <v>0</v>
      </c>
      <c r="D26" s="21">
        <f>G64</f>
        <v>0</v>
      </c>
      <c r="E26" s="21">
        <f>H64</f>
        <v>0</v>
      </c>
      <c r="F26" s="21">
        <f>I64</f>
        <v>0</v>
      </c>
      <c r="G26" s="21">
        <f>SUM(J64:BB64)</f>
        <v>0</v>
      </c>
      <c r="I26" s="464"/>
      <c r="J26" s="465"/>
      <c r="K26" s="465"/>
      <c r="L26" s="465"/>
      <c r="M26" s="465"/>
      <c r="N26" s="466"/>
      <c r="P26" s="464"/>
      <c r="Q26" s="465"/>
      <c r="R26" s="465"/>
      <c r="S26" s="465"/>
      <c r="T26" s="465"/>
      <c r="U26" s="466"/>
    </row>
    <row r="27" spans="1:21" outlineLevel="1">
      <c r="A27" s="54" t="s">
        <v>374</v>
      </c>
      <c r="B27" s="21">
        <f>E71+E77</f>
        <v>0</v>
      </c>
      <c r="C27" s="21">
        <f>F71+F77</f>
        <v>0</v>
      </c>
      <c r="D27" s="21">
        <f>G71+G77</f>
        <v>0</v>
      </c>
      <c r="E27" s="21">
        <f>H71+H77</f>
        <v>0</v>
      </c>
      <c r="F27" s="21">
        <f>I71+I77</f>
        <v>0</v>
      </c>
      <c r="G27" s="21">
        <f>SUM(J71:BB71)+SUM(J77:BB77)</f>
        <v>0</v>
      </c>
      <c r="I27" s="464"/>
      <c r="J27" s="465"/>
      <c r="K27" s="465"/>
      <c r="L27" s="465"/>
      <c r="M27" s="465"/>
      <c r="N27" s="466"/>
      <c r="P27" s="464"/>
      <c r="Q27" s="465"/>
      <c r="R27" s="465"/>
      <c r="S27" s="465"/>
      <c r="T27" s="465"/>
      <c r="U27" s="466"/>
    </row>
    <row r="28" spans="1:21" outlineLevel="1">
      <c r="A28" s="154"/>
      <c r="B28" s="248"/>
      <c r="C28" s="248"/>
      <c r="D28" s="248"/>
      <c r="E28" s="248"/>
      <c r="F28" s="248"/>
      <c r="G28" s="248"/>
      <c r="I28" s="464"/>
      <c r="J28" s="465"/>
      <c r="K28" s="465"/>
      <c r="L28" s="465"/>
      <c r="M28" s="465"/>
      <c r="N28" s="466"/>
      <c r="P28" s="464"/>
      <c r="Q28" s="465"/>
      <c r="R28" s="465"/>
      <c r="S28" s="465"/>
      <c r="T28" s="465"/>
      <c r="U28" s="466"/>
    </row>
    <row r="29" spans="1:21" ht="14" outlineLevel="1" thickBot="1">
      <c r="A29" s="154"/>
      <c r="B29" s="248"/>
      <c r="C29" s="248"/>
      <c r="D29" s="248"/>
      <c r="E29" s="248"/>
      <c r="F29" s="248"/>
      <c r="G29" s="248"/>
      <c r="I29" s="464"/>
      <c r="J29" s="465"/>
      <c r="K29" s="465"/>
      <c r="L29" s="465"/>
      <c r="M29" s="465"/>
      <c r="N29" s="466"/>
      <c r="P29" s="464"/>
      <c r="Q29" s="465"/>
      <c r="R29" s="465"/>
      <c r="S29" s="465"/>
      <c r="T29" s="465"/>
      <c r="U29" s="466"/>
    </row>
    <row r="30" spans="1:21" ht="14" outlineLevel="1" thickBot="1">
      <c r="A30" s="308"/>
      <c r="B30" s="309" t="s">
        <v>375</v>
      </c>
      <c r="C30" s="310" t="s">
        <v>376</v>
      </c>
      <c r="D30" s="411" t="s">
        <v>327</v>
      </c>
      <c r="E30" s="412"/>
      <c r="F30" s="412"/>
      <c r="G30" s="413"/>
      <c r="I30" s="464"/>
      <c r="J30" s="465"/>
      <c r="K30" s="465"/>
      <c r="L30" s="465"/>
      <c r="M30" s="465"/>
      <c r="N30" s="466"/>
      <c r="P30" s="464"/>
      <c r="Q30" s="465"/>
      <c r="R30" s="465"/>
      <c r="S30" s="465"/>
      <c r="T30" s="465"/>
      <c r="U30" s="466"/>
    </row>
    <row r="31" spans="1:21" outlineLevel="1">
      <c r="A31" s="431" t="s">
        <v>377</v>
      </c>
      <c r="B31" s="311"/>
      <c r="C31" s="307"/>
      <c r="D31" s="433"/>
      <c r="E31" s="433"/>
      <c r="F31" s="433"/>
      <c r="G31" s="434"/>
      <c r="I31" s="464"/>
      <c r="J31" s="465"/>
      <c r="K31" s="465"/>
      <c r="L31" s="465"/>
      <c r="M31" s="465"/>
      <c r="N31" s="466"/>
      <c r="P31" s="464"/>
      <c r="Q31" s="465"/>
      <c r="R31" s="465"/>
      <c r="S31" s="465"/>
      <c r="T31" s="465"/>
      <c r="U31" s="466"/>
    </row>
    <row r="32" spans="1:21" outlineLevel="1">
      <c r="A32" s="431"/>
      <c r="B32" s="312"/>
      <c r="C32" s="252"/>
      <c r="D32" s="416"/>
      <c r="E32" s="416"/>
      <c r="F32" s="416"/>
      <c r="G32" s="417"/>
      <c r="I32" s="464"/>
      <c r="J32" s="465"/>
      <c r="K32" s="465"/>
      <c r="L32" s="465"/>
      <c r="M32" s="465"/>
      <c r="N32" s="466"/>
      <c r="P32" s="464"/>
      <c r="Q32" s="465"/>
      <c r="R32" s="465"/>
      <c r="S32" s="465"/>
      <c r="T32" s="465"/>
      <c r="U32" s="466"/>
    </row>
    <row r="33" spans="1:21" outlineLevel="1">
      <c r="A33" s="431"/>
      <c r="B33" s="312"/>
      <c r="C33" s="252"/>
      <c r="D33" s="416"/>
      <c r="E33" s="416"/>
      <c r="F33" s="416"/>
      <c r="G33" s="417"/>
      <c r="I33" s="464"/>
      <c r="J33" s="465"/>
      <c r="K33" s="465"/>
      <c r="L33" s="465"/>
      <c r="M33" s="465"/>
      <c r="N33" s="466"/>
      <c r="P33" s="464"/>
      <c r="Q33" s="465"/>
      <c r="R33" s="465"/>
      <c r="S33" s="465"/>
      <c r="T33" s="465"/>
      <c r="U33" s="466"/>
    </row>
    <row r="34" spans="1:21" outlineLevel="1">
      <c r="A34" s="431"/>
      <c r="B34" s="312"/>
      <c r="C34" s="252"/>
      <c r="D34" s="416"/>
      <c r="E34" s="416"/>
      <c r="F34" s="416"/>
      <c r="G34" s="417"/>
      <c r="I34" s="464"/>
      <c r="J34" s="465"/>
      <c r="K34" s="465"/>
      <c r="L34" s="465"/>
      <c r="M34" s="465"/>
      <c r="N34" s="466"/>
      <c r="P34" s="464"/>
      <c r="Q34" s="465"/>
      <c r="R34" s="465"/>
      <c r="S34" s="465"/>
      <c r="T34" s="465"/>
      <c r="U34" s="466"/>
    </row>
    <row r="35" spans="1:21" outlineLevel="1">
      <c r="A35" s="431"/>
      <c r="B35" s="312"/>
      <c r="C35" s="252"/>
      <c r="D35" s="416"/>
      <c r="E35" s="416"/>
      <c r="F35" s="416"/>
      <c r="G35" s="417"/>
      <c r="I35" s="464"/>
      <c r="J35" s="465"/>
      <c r="K35" s="465"/>
      <c r="L35" s="465"/>
      <c r="M35" s="465"/>
      <c r="N35" s="466"/>
      <c r="P35" s="464"/>
      <c r="Q35" s="465"/>
      <c r="R35" s="465"/>
      <c r="S35" s="465"/>
      <c r="T35" s="465"/>
      <c r="U35" s="466"/>
    </row>
    <row r="36" spans="1:21" outlineLevel="1">
      <c r="A36" s="431"/>
      <c r="B36" s="312"/>
      <c r="C36" s="252"/>
      <c r="D36" s="416"/>
      <c r="E36" s="416"/>
      <c r="F36" s="416"/>
      <c r="G36" s="417"/>
      <c r="I36" s="464"/>
      <c r="J36" s="465"/>
      <c r="K36" s="465"/>
      <c r="L36" s="465"/>
      <c r="M36" s="465"/>
      <c r="N36" s="466"/>
      <c r="P36" s="464"/>
      <c r="Q36" s="465"/>
      <c r="R36" s="465"/>
      <c r="S36" s="465"/>
      <c r="T36" s="465"/>
      <c r="U36" s="466"/>
    </row>
    <row r="37" spans="1:21" outlineLevel="1">
      <c r="A37" s="431"/>
      <c r="B37" s="312"/>
      <c r="C37" s="252"/>
      <c r="D37" s="416"/>
      <c r="E37" s="416"/>
      <c r="F37" s="416"/>
      <c r="G37" s="417"/>
      <c r="I37" s="464"/>
      <c r="J37" s="465"/>
      <c r="K37" s="465"/>
      <c r="L37" s="465"/>
      <c r="M37" s="465"/>
      <c r="N37" s="466"/>
      <c r="P37" s="464"/>
      <c r="Q37" s="465"/>
      <c r="R37" s="465"/>
      <c r="S37" s="465"/>
      <c r="T37" s="465"/>
      <c r="U37" s="466"/>
    </row>
    <row r="38" spans="1:21" outlineLevel="1">
      <c r="A38" s="431"/>
      <c r="B38" s="312"/>
      <c r="C38" s="252"/>
      <c r="D38" s="416"/>
      <c r="E38" s="416"/>
      <c r="F38" s="416"/>
      <c r="G38" s="417"/>
      <c r="I38" s="464"/>
      <c r="J38" s="465"/>
      <c r="K38" s="465"/>
      <c r="L38" s="465"/>
      <c r="M38" s="465"/>
      <c r="N38" s="466"/>
      <c r="P38" s="464"/>
      <c r="Q38" s="465"/>
      <c r="R38" s="465"/>
      <c r="S38" s="465"/>
      <c r="T38" s="465"/>
      <c r="U38" s="466"/>
    </row>
    <row r="39" spans="1:21" outlineLevel="1">
      <c r="A39" s="431"/>
      <c r="B39" s="312"/>
      <c r="C39" s="252"/>
      <c r="D39" s="416"/>
      <c r="E39" s="416"/>
      <c r="F39" s="416"/>
      <c r="G39" s="417"/>
      <c r="I39" s="464"/>
      <c r="J39" s="465"/>
      <c r="K39" s="465"/>
      <c r="L39" s="465"/>
      <c r="M39" s="465"/>
      <c r="N39" s="466"/>
      <c r="P39" s="464"/>
      <c r="Q39" s="465"/>
      <c r="R39" s="465"/>
      <c r="S39" s="465"/>
      <c r="T39" s="465"/>
      <c r="U39" s="466"/>
    </row>
    <row r="40" spans="1:21" ht="14" outlineLevel="1" thickBot="1">
      <c r="A40" s="432"/>
      <c r="B40" s="313"/>
      <c r="C40" s="314"/>
      <c r="D40" s="414"/>
      <c r="E40" s="414"/>
      <c r="F40" s="414"/>
      <c r="G40" s="415"/>
      <c r="I40" s="464"/>
      <c r="J40" s="465"/>
      <c r="K40" s="465"/>
      <c r="L40" s="465"/>
      <c r="M40" s="465"/>
      <c r="N40" s="466"/>
      <c r="P40" s="464"/>
      <c r="Q40" s="465"/>
      <c r="R40" s="465"/>
      <c r="S40" s="465"/>
      <c r="T40" s="465"/>
      <c r="U40" s="466"/>
    </row>
    <row r="41" spans="1:21" outlineLevel="1">
      <c r="A41" s="154"/>
      <c r="B41" s="248"/>
      <c r="C41" s="248"/>
      <c r="D41" s="248"/>
      <c r="E41" s="248"/>
      <c r="F41" s="248"/>
      <c r="G41" s="248"/>
      <c r="I41" s="464"/>
      <c r="J41" s="465"/>
      <c r="K41" s="465"/>
      <c r="L41" s="465"/>
      <c r="M41" s="465"/>
      <c r="N41" s="466"/>
      <c r="P41" s="464"/>
      <c r="Q41" s="465"/>
      <c r="R41" s="465"/>
      <c r="S41" s="465"/>
      <c r="T41" s="465"/>
      <c r="U41" s="466"/>
    </row>
    <row r="42" spans="1:21" outlineLevel="1">
      <c r="A42" s="154"/>
      <c r="B42" s="248"/>
      <c r="C42" s="248"/>
      <c r="D42" s="248"/>
      <c r="E42" s="248"/>
      <c r="F42" s="248"/>
      <c r="G42" s="248"/>
      <c r="I42" s="464"/>
      <c r="J42" s="465"/>
      <c r="K42" s="465"/>
      <c r="L42" s="465"/>
      <c r="M42" s="465"/>
      <c r="N42" s="466"/>
      <c r="P42" s="464"/>
      <c r="Q42" s="465"/>
      <c r="R42" s="465"/>
      <c r="S42" s="465"/>
      <c r="T42" s="465"/>
      <c r="U42" s="466"/>
    </row>
    <row r="43" spans="1:21" outlineLevel="1">
      <c r="A43" s="154"/>
      <c r="B43" s="248"/>
      <c r="C43" s="248"/>
      <c r="D43" s="248"/>
      <c r="E43" s="248"/>
      <c r="F43" s="248"/>
      <c r="G43" s="248"/>
      <c r="I43" s="464"/>
      <c r="J43" s="465"/>
      <c r="K43" s="465"/>
      <c r="L43" s="465"/>
      <c r="M43" s="465"/>
      <c r="N43" s="466"/>
      <c r="P43" s="464"/>
      <c r="Q43" s="465"/>
      <c r="R43" s="465"/>
      <c r="S43" s="465"/>
      <c r="T43" s="465"/>
      <c r="U43" s="466"/>
    </row>
    <row r="44" spans="1:21" outlineLevel="1">
      <c r="A44" s="154"/>
      <c r="B44" s="248"/>
      <c r="C44" s="248"/>
      <c r="D44" s="248"/>
      <c r="E44" s="248"/>
      <c r="F44" s="248"/>
      <c r="G44" s="248"/>
      <c r="I44" s="464"/>
      <c r="J44" s="465"/>
      <c r="K44" s="465"/>
      <c r="L44" s="465"/>
      <c r="M44" s="465"/>
      <c r="N44" s="466"/>
      <c r="P44" s="464"/>
      <c r="Q44" s="465"/>
      <c r="R44" s="465"/>
      <c r="S44" s="465"/>
      <c r="T44" s="465"/>
      <c r="U44" s="466"/>
    </row>
    <row r="45" spans="1:21" outlineLevel="1">
      <c r="A45" s="154"/>
      <c r="B45" s="248"/>
      <c r="C45" s="248"/>
      <c r="D45" s="248"/>
      <c r="E45" s="248"/>
      <c r="F45" s="248"/>
      <c r="G45" s="248"/>
      <c r="I45" s="467"/>
      <c r="J45" s="468"/>
      <c r="K45" s="468"/>
      <c r="L45" s="468"/>
      <c r="M45" s="468"/>
      <c r="N45" s="469"/>
      <c r="P45" s="467"/>
      <c r="Q45" s="468"/>
      <c r="R45" s="468"/>
      <c r="S45" s="468"/>
      <c r="T45" s="468"/>
      <c r="U45" s="469"/>
    </row>
    <row r="46" spans="1:21" outlineLevel="1">
      <c r="A46" s="154"/>
      <c r="B46" s="248"/>
      <c r="C46" s="248"/>
      <c r="D46" s="248"/>
      <c r="E46" s="248"/>
      <c r="F46" s="248"/>
      <c r="G46" s="248"/>
    </row>
    <row r="47" spans="1:21">
      <c r="A47" s="154"/>
      <c r="B47" s="155"/>
    </row>
    <row r="48" spans="1:21" ht="15">
      <c r="A48" s="12" t="s">
        <v>380</v>
      </c>
    </row>
    <row r="49" spans="1:54" ht="15" outlineLevel="1">
      <c r="A49" s="12"/>
    </row>
    <row r="50" spans="1:54" ht="14" outlineLevel="1" thickBot="1">
      <c r="A50" s="4" t="s">
        <v>381</v>
      </c>
    </row>
    <row r="51" spans="1:54" outlineLevel="2">
      <c r="B51" s="19"/>
      <c r="C51" s="19"/>
      <c r="D51" s="19"/>
      <c r="E51" s="418" t="s">
        <v>274</v>
      </c>
      <c r="F51" s="406"/>
      <c r="G51" s="406"/>
      <c r="H51" s="406"/>
      <c r="I51" s="406"/>
      <c r="J51" s="406" t="s">
        <v>275</v>
      </c>
      <c r="K51" s="406"/>
      <c r="L51" s="406"/>
      <c r="M51" s="406"/>
      <c r="N51" s="406"/>
      <c r="O51" s="406" t="s">
        <v>276</v>
      </c>
      <c r="P51" s="406"/>
      <c r="Q51" s="406"/>
      <c r="R51" s="406"/>
      <c r="S51" s="406"/>
      <c r="T51" s="406" t="s">
        <v>277</v>
      </c>
      <c r="U51" s="406"/>
      <c r="V51" s="406"/>
      <c r="W51" s="406"/>
      <c r="X51" s="406"/>
      <c r="Y51" s="406" t="s">
        <v>382</v>
      </c>
      <c r="Z51" s="406"/>
      <c r="AA51" s="406"/>
      <c r="AB51" s="406"/>
      <c r="AC51" s="406"/>
      <c r="AD51" s="406" t="s">
        <v>383</v>
      </c>
      <c r="AE51" s="406"/>
      <c r="AF51" s="406"/>
      <c r="AG51" s="406"/>
      <c r="AH51" s="406"/>
      <c r="AI51" s="406" t="s">
        <v>384</v>
      </c>
      <c r="AJ51" s="406"/>
      <c r="AK51" s="406"/>
      <c r="AL51" s="406"/>
      <c r="AM51" s="406"/>
      <c r="AN51" s="406" t="s">
        <v>385</v>
      </c>
      <c r="AO51" s="406"/>
      <c r="AP51" s="406"/>
      <c r="AQ51" s="406"/>
      <c r="AR51" s="406"/>
      <c r="AS51" s="406" t="s">
        <v>386</v>
      </c>
      <c r="AT51" s="406"/>
      <c r="AU51" s="406"/>
      <c r="AV51" s="406"/>
      <c r="AW51" s="406"/>
      <c r="AX51" s="406" t="s">
        <v>387</v>
      </c>
      <c r="AY51" s="406"/>
      <c r="AZ51" s="406"/>
      <c r="BA51" s="406"/>
      <c r="BB51" s="410"/>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375</v>
      </c>
      <c r="C53" s="19" t="s">
        <v>388</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6" t="s">
        <v>389</v>
      </c>
      <c r="B54" s="127"/>
      <c r="C54" s="127"/>
      <c r="D54" s="124" t="s">
        <v>390</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7"/>
      <c r="B55" s="36"/>
      <c r="C55" s="121"/>
      <c r="D55" s="2" t="s">
        <v>390</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7"/>
      <c r="B56" s="36"/>
      <c r="C56" s="121"/>
      <c r="D56" s="2" t="s">
        <v>390</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7"/>
      <c r="B57" s="36"/>
      <c r="C57" s="121"/>
      <c r="D57" s="2" t="s">
        <v>390</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7"/>
      <c r="B58" s="36"/>
      <c r="C58" s="121"/>
      <c r="D58" s="2" t="s">
        <v>390</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7"/>
      <c r="B59" s="36"/>
      <c r="C59" s="121"/>
      <c r="D59" s="2" t="s">
        <v>390</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7"/>
      <c r="B60" s="36"/>
      <c r="C60" s="121"/>
      <c r="D60" s="2" t="s">
        <v>390</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7"/>
      <c r="B61" s="36"/>
      <c r="C61" s="121"/>
      <c r="D61" s="2" t="s">
        <v>390</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7"/>
      <c r="B62" s="36"/>
      <c r="C62" s="121"/>
      <c r="D62" s="2" t="s">
        <v>390</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7"/>
      <c r="B63" s="36"/>
      <c r="C63" s="121"/>
      <c r="D63" s="2" t="s">
        <v>390</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28"/>
      <c r="B64" s="122" t="s">
        <v>391</v>
      </c>
      <c r="C64" s="296" t="s">
        <v>392</v>
      </c>
      <c r="D64" s="123" t="s">
        <v>390</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19" t="s">
        <v>393</v>
      </c>
      <c r="B66" s="266"/>
      <c r="C66" s="267"/>
      <c r="D66" s="268" t="s">
        <v>390</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0"/>
      <c r="B67" s="252"/>
      <c r="C67" s="267"/>
      <c r="D67" s="269" t="s">
        <v>390</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0"/>
      <c r="B68" s="252"/>
      <c r="C68" s="267"/>
      <c r="D68" s="269" t="s">
        <v>390</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0"/>
      <c r="B69" s="252"/>
      <c r="C69" s="267"/>
      <c r="D69" s="269" t="s">
        <v>390</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0"/>
      <c r="B70" s="252"/>
      <c r="C70" s="267"/>
      <c r="D70" s="269" t="s">
        <v>390</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1"/>
      <c r="B71" s="122" t="s">
        <v>394</v>
      </c>
      <c r="C71" s="123"/>
      <c r="D71" s="270" t="s">
        <v>390</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19" t="s">
        <v>395</v>
      </c>
      <c r="B75" s="127" t="s">
        <v>396</v>
      </c>
      <c r="C75" s="274"/>
      <c r="D75" s="124" t="s">
        <v>390</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0"/>
      <c r="B76" s="121"/>
      <c r="C76" s="272"/>
      <c r="D76" s="2" t="s">
        <v>390</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1"/>
      <c r="B77" s="273" t="s">
        <v>397</v>
      </c>
      <c r="C77" s="271"/>
      <c r="D77" s="123" t="s">
        <v>390</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398</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399</v>
      </c>
      <c r="C81" s="6" t="s">
        <v>400</v>
      </c>
      <c r="D81" t="s">
        <v>401</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402</v>
      </c>
      <c r="C82" t="s">
        <v>403</v>
      </c>
      <c r="D82" t="s">
        <v>390</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404</v>
      </c>
      <c r="C83" t="s">
        <v>405</v>
      </c>
      <c r="D83" t="s">
        <v>390</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406</v>
      </c>
      <c r="C84" t="s">
        <v>407</v>
      </c>
      <c r="D84" t="s">
        <v>390</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408</v>
      </c>
      <c r="C85" t="s">
        <v>409</v>
      </c>
      <c r="D85" t="s">
        <v>390</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410</v>
      </c>
      <c r="C86" t="s">
        <v>411</v>
      </c>
      <c r="D86" t="s">
        <v>390</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412</v>
      </c>
      <c r="C87" t="s">
        <v>413</v>
      </c>
      <c r="D87" t="s">
        <v>390</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414</v>
      </c>
      <c r="C88" t="s">
        <v>415</v>
      </c>
      <c r="D88" t="s">
        <v>390</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416</v>
      </c>
      <c r="C89" t="s">
        <v>417</v>
      </c>
      <c r="D89" t="s">
        <v>390</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418</v>
      </c>
      <c r="C90" t="s">
        <v>419</v>
      </c>
      <c r="D90" t="s">
        <v>390</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420</v>
      </c>
      <c r="C91" t="s">
        <v>421</v>
      </c>
      <c r="D91" t="s">
        <v>390</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422</v>
      </c>
      <c r="C92" t="s">
        <v>423</v>
      </c>
      <c r="D92" t="s">
        <v>390</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424</v>
      </c>
      <c r="C93" t="s">
        <v>425</v>
      </c>
      <c r="D93" t="s">
        <v>390</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426</v>
      </c>
      <c r="C94" t="s">
        <v>427</v>
      </c>
      <c r="D94" t="s">
        <v>390</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428</v>
      </c>
      <c r="C95" t="s">
        <v>429</v>
      </c>
      <c r="D95" t="s">
        <v>390</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430</v>
      </c>
      <c r="C96" t="s">
        <v>431</v>
      </c>
      <c r="D96" t="s">
        <v>390</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432</v>
      </c>
      <c r="C97" t="s">
        <v>433</v>
      </c>
      <c r="D97" t="s">
        <v>390</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434</v>
      </c>
      <c r="C98" t="s">
        <v>435</v>
      </c>
      <c r="D98" t="s">
        <v>390</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436</v>
      </c>
      <c r="C99" t="s">
        <v>437</v>
      </c>
      <c r="D99" t="s">
        <v>390</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438</v>
      </c>
      <c r="C100" t="s">
        <v>439</v>
      </c>
      <c r="D100" t="s">
        <v>390</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440</v>
      </c>
      <c r="C101" t="s">
        <v>441</v>
      </c>
      <c r="D101" t="s">
        <v>390</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442</v>
      </c>
      <c r="C102" t="s">
        <v>443</v>
      </c>
      <c r="D102" t="s">
        <v>390</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444</v>
      </c>
      <c r="C103" t="s">
        <v>445</v>
      </c>
      <c r="D103" t="s">
        <v>390</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446</v>
      </c>
      <c r="C104" t="s">
        <v>447</v>
      </c>
      <c r="D104" t="s">
        <v>390</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448</v>
      </c>
      <c r="C105" t="s">
        <v>449</v>
      </c>
      <c r="D105" t="s">
        <v>390</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450</v>
      </c>
      <c r="C106" t="s">
        <v>451</v>
      </c>
      <c r="D106" t="s">
        <v>390</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452</v>
      </c>
      <c r="C107" t="s">
        <v>453</v>
      </c>
      <c r="D107" t="s">
        <v>390</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523</v>
      </c>
      <c r="C108" t="s">
        <v>524</v>
      </c>
      <c r="D108" t="s">
        <v>390</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525</v>
      </c>
      <c r="C109" t="s">
        <v>526</v>
      </c>
      <c r="D109" t="s">
        <v>390</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527</v>
      </c>
      <c r="C110" t="s">
        <v>528</v>
      </c>
      <c r="D110" t="s">
        <v>390</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529</v>
      </c>
      <c r="C111" t="s">
        <v>530</v>
      </c>
      <c r="D111" t="s">
        <v>390</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531</v>
      </c>
      <c r="C112" t="s">
        <v>532</v>
      </c>
      <c r="D112" t="s">
        <v>390</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533</v>
      </c>
      <c r="C113" t="s">
        <v>534</v>
      </c>
      <c r="D113" t="s">
        <v>390</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535</v>
      </c>
      <c r="C114" t="s">
        <v>536</v>
      </c>
      <c r="D114" t="s">
        <v>390</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537</v>
      </c>
      <c r="C115" t="s">
        <v>538</v>
      </c>
      <c r="D115" t="s">
        <v>390</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539</v>
      </c>
      <c r="C116" t="s">
        <v>540</v>
      </c>
      <c r="D116" t="s">
        <v>390</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541</v>
      </c>
      <c r="C117" t="s">
        <v>542</v>
      </c>
      <c r="D117" t="s">
        <v>390</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543</v>
      </c>
      <c r="C118" t="s">
        <v>544</v>
      </c>
      <c r="D118" t="s">
        <v>390</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545</v>
      </c>
      <c r="C119" t="s">
        <v>546</v>
      </c>
      <c r="D119" t="s">
        <v>390</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547</v>
      </c>
      <c r="C120" t="s">
        <v>548</v>
      </c>
      <c r="D120" t="s">
        <v>390</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549</v>
      </c>
      <c r="C121" t="s">
        <v>550</v>
      </c>
      <c r="D121" t="s">
        <v>390</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551</v>
      </c>
      <c r="C122" t="s">
        <v>552</v>
      </c>
      <c r="D122" t="s">
        <v>390</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553</v>
      </c>
      <c r="C123" t="s">
        <v>554</v>
      </c>
      <c r="D123" t="s">
        <v>390</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555</v>
      </c>
      <c r="C124" t="s">
        <v>556</v>
      </c>
      <c r="D124" t="s">
        <v>390</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557</v>
      </c>
      <c r="C125" t="s">
        <v>558</v>
      </c>
      <c r="D125" t="s">
        <v>390</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559</v>
      </c>
      <c r="C126" t="s">
        <v>560</v>
      </c>
      <c r="D126" t="s">
        <v>390</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561</v>
      </c>
      <c r="C127" t="s">
        <v>562</v>
      </c>
      <c r="D127" t="s">
        <v>390</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454</v>
      </c>
      <c r="C128" t="s">
        <v>455</v>
      </c>
      <c r="D128" t="s">
        <v>390</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456</v>
      </c>
      <c r="C129" t="s">
        <v>457</v>
      </c>
      <c r="D129" t="s">
        <v>390</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458</v>
      </c>
      <c r="C130" t="s">
        <v>459</v>
      </c>
      <c r="D130" t="s">
        <v>390</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460</v>
      </c>
      <c r="C131" t="s">
        <v>461</v>
      </c>
      <c r="D131" t="s">
        <v>390</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462</v>
      </c>
      <c r="C132" t="s">
        <v>463</v>
      </c>
      <c r="D132" t="s">
        <v>390</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464</v>
      </c>
      <c r="C133" s="7" t="s">
        <v>465</v>
      </c>
      <c r="D133" s="7" t="s">
        <v>390</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466</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467</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468</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469</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470</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2" t="s">
        <v>471</v>
      </c>
      <c r="B143" s="135" t="s">
        <v>286</v>
      </c>
      <c r="C143" s="135" t="s">
        <v>396</v>
      </c>
      <c r="D143" s="135" t="s">
        <v>390</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3"/>
      <c r="B144" s="135" t="s">
        <v>286</v>
      </c>
      <c r="C144" s="135"/>
      <c r="D144" s="135" t="s">
        <v>390</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3"/>
      <c r="B145" s="135" t="s">
        <v>286</v>
      </c>
      <c r="C145" s="135"/>
      <c r="D145" s="135" t="s">
        <v>390</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3"/>
      <c r="B146" s="135" t="s">
        <v>289</v>
      </c>
      <c r="C146" s="135" t="s">
        <v>472</v>
      </c>
      <c r="D146" s="135" t="s">
        <v>390</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3"/>
      <c r="B147" s="135" t="s">
        <v>289</v>
      </c>
      <c r="C147" s="135" t="s">
        <v>473</v>
      </c>
      <c r="D147" s="135" t="s">
        <v>390</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3"/>
      <c r="B148" s="135" t="s">
        <v>289</v>
      </c>
      <c r="C148" s="135"/>
      <c r="D148" s="135" t="s">
        <v>390</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3"/>
      <c r="B149" s="135" t="s">
        <v>289</v>
      </c>
      <c r="C149" s="135"/>
      <c r="D149" s="135" t="s">
        <v>390</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3"/>
      <c r="B150" s="135" t="s">
        <v>292</v>
      </c>
      <c r="C150" s="315" t="s">
        <v>474</v>
      </c>
      <c r="D150" s="135" t="s">
        <v>390</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3"/>
      <c r="B151" s="135" t="s">
        <v>292</v>
      </c>
      <c r="C151" s="315" t="s">
        <v>475</v>
      </c>
      <c r="D151" s="135" t="s">
        <v>390</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3"/>
      <c r="B152" s="135" t="s">
        <v>292</v>
      </c>
      <c r="C152" s="315" t="s">
        <v>476</v>
      </c>
      <c r="D152" s="135" t="s">
        <v>390</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3"/>
      <c r="B153" s="135" t="s">
        <v>477</v>
      </c>
      <c r="C153" s="135"/>
      <c r="D153" s="135" t="s">
        <v>390</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4"/>
      <c r="B154" s="135" t="s">
        <v>477</v>
      </c>
      <c r="C154" s="135"/>
      <c r="D154" s="135" t="s">
        <v>390</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381</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470</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2" t="s">
        <v>478</v>
      </c>
      <c r="B158" s="135" t="s">
        <v>286</v>
      </c>
      <c r="C158" s="315" t="s">
        <v>396</v>
      </c>
      <c r="D158" s="135" t="s">
        <v>479</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3"/>
      <c r="B159" s="135" t="s">
        <v>286</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3"/>
      <c r="B160" s="135" t="s">
        <v>286</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3"/>
      <c r="B161" s="135" t="s">
        <v>289</v>
      </c>
      <c r="C161" s="315" t="s">
        <v>472</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3"/>
      <c r="B162" s="135" t="s">
        <v>289</v>
      </c>
      <c r="C162" s="315" t="s">
        <v>473</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3"/>
      <c r="B163" s="135" t="s">
        <v>289</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3"/>
      <c r="B164" s="135" t="s">
        <v>289</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3"/>
      <c r="B165" s="135" t="s">
        <v>477</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3"/>
      <c r="B166" s="135" t="s">
        <v>477</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3"/>
      <c r="B167" s="135" t="s">
        <v>477</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3"/>
      <c r="B168" s="135" t="s">
        <v>477</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4"/>
      <c r="B169" s="135" t="s">
        <v>477</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482</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2" t="s">
        <v>483</v>
      </c>
      <c r="B172" s="135" t="s">
        <v>286</v>
      </c>
      <c r="C172" s="135" t="s">
        <v>396</v>
      </c>
      <c r="D172" s="135" t="s">
        <v>390</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3"/>
      <c r="B173" s="135" t="s">
        <v>286</v>
      </c>
      <c r="C173" s="135"/>
      <c r="D173" s="135" t="s">
        <v>390</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4"/>
      <c r="B174" s="135" t="s">
        <v>286</v>
      </c>
      <c r="C174" s="135"/>
      <c r="D174" s="135" t="s">
        <v>390</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2" t="s">
        <v>484</v>
      </c>
      <c r="B176" s="135" t="s">
        <v>286</v>
      </c>
      <c r="C176" s="135" t="s">
        <v>396</v>
      </c>
      <c r="D176" s="135" t="s">
        <v>390</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3"/>
      <c r="B177" s="135" t="s">
        <v>286</v>
      </c>
      <c r="C177" s="135"/>
      <c r="D177" s="135" t="s">
        <v>390</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4"/>
      <c r="B178" s="135" t="s">
        <v>286</v>
      </c>
      <c r="C178" s="135"/>
      <c r="D178" s="135" t="s">
        <v>390</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485</v>
      </c>
      <c r="B182" s="19"/>
      <c r="C182" s="19"/>
      <c r="D182" s="19"/>
      <c r="E182" s="15"/>
    </row>
    <row r="183" spans="1:54" ht="15" outlineLevel="1">
      <c r="A183" s="12"/>
      <c r="B183" s="19"/>
      <c r="C183" s="19"/>
      <c r="D183" s="19"/>
      <c r="E183" s="15"/>
    </row>
    <row r="184" spans="1:54" s="4" customFormat="1" outlineLevel="1">
      <c r="A184" s="4" t="s">
        <v>486</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29" t="s">
        <v>487</v>
      </c>
      <c r="B186" s="150" t="s">
        <v>488</v>
      </c>
      <c r="C186" s="6" t="s">
        <v>489</v>
      </c>
      <c r="D186" s="10" t="s">
        <v>401</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0"/>
      <c r="B187" s="150" t="s">
        <v>490</v>
      </c>
      <c r="C187" s="6" t="s">
        <v>491</v>
      </c>
      <c r="D187" s="10" t="s">
        <v>401</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2" t="s">
        <v>492</v>
      </c>
      <c r="B190" s="150" t="s">
        <v>352</v>
      </c>
      <c r="C190" s="19"/>
      <c r="D190" s="135" t="s">
        <v>390</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3"/>
      <c r="B191" s="150" t="s">
        <v>493</v>
      </c>
      <c r="C191" s="19"/>
      <c r="D191" s="135" t="s">
        <v>390</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3"/>
      <c r="B192" s="150" t="s">
        <v>565</v>
      </c>
      <c r="C192" s="19"/>
      <c r="D192" s="135" t="s">
        <v>390</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3"/>
      <c r="B193" s="150" t="s">
        <v>494</v>
      </c>
      <c r="C193" s="19"/>
      <c r="D193" s="135" t="s">
        <v>390</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3"/>
      <c r="B194" s="150" t="s">
        <v>495</v>
      </c>
      <c r="C194" s="19"/>
      <c r="D194" s="135" t="s">
        <v>390</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3"/>
      <c r="B195" s="150" t="s">
        <v>496</v>
      </c>
      <c r="C195" s="19"/>
      <c r="D195" s="135" t="s">
        <v>390</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3"/>
      <c r="B196" s="150" t="s">
        <v>289</v>
      </c>
      <c r="C196" s="19"/>
      <c r="D196" s="135" t="s">
        <v>390</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3"/>
      <c r="B197" s="150" t="s">
        <v>292</v>
      </c>
      <c r="C197" s="19"/>
      <c r="D197" s="135" t="s">
        <v>390</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4"/>
      <c r="B198" s="150" t="s">
        <v>477</v>
      </c>
      <c r="C198" s="19"/>
      <c r="D198" s="135" t="s">
        <v>390</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2" t="s">
        <v>497</v>
      </c>
      <c r="B200" s="150" t="s">
        <v>498</v>
      </c>
      <c r="C200" s="19"/>
      <c r="D200" s="135" t="s">
        <v>390</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3"/>
      <c r="B201" s="150" t="s">
        <v>499</v>
      </c>
      <c r="C201" s="19"/>
      <c r="D201" s="135" t="s">
        <v>390</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4"/>
      <c r="B202" s="150" t="s">
        <v>500</v>
      </c>
      <c r="C202" s="19"/>
      <c r="D202" s="135" t="s">
        <v>390</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2" t="s">
        <v>501</v>
      </c>
      <c r="B204" s="150" t="s">
        <v>502</v>
      </c>
      <c r="C204" s="19"/>
      <c r="D204" s="135" t="s">
        <v>390</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3"/>
      <c r="B205" s="150" t="s">
        <v>503</v>
      </c>
      <c r="C205" s="19"/>
      <c r="D205" s="135" t="s">
        <v>390</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4"/>
      <c r="B206" s="150" t="s">
        <v>504</v>
      </c>
      <c r="C206" s="19"/>
      <c r="D206" s="135" t="s">
        <v>390</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566</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7" t="s">
        <v>492</v>
      </c>
      <c r="B210" s="150" t="s">
        <v>567</v>
      </c>
      <c r="C210" s="19"/>
      <c r="D210" s="135" t="s">
        <v>390</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8"/>
      <c r="B211" s="150" t="s">
        <v>493</v>
      </c>
      <c r="C211" s="19"/>
      <c r="D211" s="135" t="s">
        <v>390</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8"/>
      <c r="B212" s="150" t="s">
        <v>565</v>
      </c>
      <c r="C212" s="19"/>
      <c r="D212" s="135" t="s">
        <v>390</v>
      </c>
      <c r="E212" s="21">
        <f>E192-Baseline!E192</f>
        <v>1.2881006524165262</v>
      </c>
      <c r="F212" s="21">
        <f>F77*F186-Baseline!F77*Baseline!F186</f>
        <v>1.2650354622643762</v>
      </c>
      <c r="G212" s="21">
        <f>G77*G186-Baseline!G77*Baseline!G186</f>
        <v>1.2424597687106524</v>
      </c>
      <c r="H212" s="21">
        <f>H77*H186-Baseline!H77*Baseline!H186</f>
        <v>1.2203611361734088</v>
      </c>
      <c r="I212" s="21">
        <f>I77*I186-Baseline!I77*Baseline!I186</f>
        <v>1.1987274912355854</v>
      </c>
      <c r="J212" s="21">
        <f>J77*J186-Baseline!J77*Baseline!J186</f>
        <v>1.177547111225121</v>
      </c>
      <c r="K212" s="21">
        <f>K77*K186-Baseline!K77*Baseline!K186</f>
        <v>1.1568086131695376</v>
      </c>
      <c r="L212" s="21">
        <f>L77*L186-Baseline!L77*Baseline!L186</f>
        <v>1.1365009431124671</v>
      </c>
      <c r="M212" s="21">
        <f>M77*M186-Baseline!M77*Baseline!M186</f>
        <v>1.1166133657800712</v>
      </c>
      <c r="N212" s="21">
        <f>N77*N186-Baseline!N77*Baseline!N186</f>
        <v>1.0971354545856584</v>
      </c>
      <c r="O212" s="21">
        <f>O77*O186-Baseline!O77*Baseline!O186</f>
        <v>1.0778408975456264</v>
      </c>
      <c r="P212" s="21">
        <f>P77*P186-Baseline!P77*Baseline!P186</f>
        <v>1.0588367818245372</v>
      </c>
      <c r="Q212" s="21">
        <f>Q77*Q186-Baseline!Q77*Baseline!Q186</f>
        <v>1.0402280515002449</v>
      </c>
      <c r="R212" s="21">
        <f>R77*R186-Baseline!R77*Baseline!R186</f>
        <v>1.0220048408827611</v>
      </c>
      <c r="S212" s="21">
        <f>S77*S186-Baseline!S77*Baseline!S186</f>
        <v>1.0041575682257977</v>
      </c>
      <c r="T212" s="21">
        <f>T77*T186-Baseline!T77*Baseline!T186</f>
        <v>0.98667692682896935</v>
      </c>
      <c r="U212" s="21">
        <f>U77*U186-Baseline!U77*Baseline!U186</f>
        <v>0.96955387643090551</v>
      </c>
      <c r="V212" s="21">
        <f>V77*V186-Baseline!V77*Baseline!V186</f>
        <v>0.95277963488357831</v>
      </c>
      <c r="W212" s="21">
        <f>W77*W186-Baseline!W77*Baseline!W186</f>
        <v>0.93634567009846592</v>
      </c>
      <c r="X212" s="21">
        <f>X77*X186-Baseline!X77*Baseline!X186</f>
        <v>0.92024369225552616</v>
      </c>
      <c r="Y212" s="21">
        <f>Y77*Y186-Baseline!Y77*Baseline!Y186</f>
        <v>0.90446564626618431</v>
      </c>
      <c r="Z212" s="21">
        <f>Z77*Z186-Baseline!Z77*Baseline!Z186</f>
        <v>0.88900370448191701</v>
      </c>
      <c r="AA212" s="21">
        <f>AA77*AA186-Baseline!AA77*Baseline!AA186</f>
        <v>0.87385025964023788</v>
      </c>
      <c r="AB212" s="21">
        <f>AB77*AB186-Baseline!AB77*Baseline!AB186</f>
        <v>0.85899791804019576</v>
      </c>
      <c r="AC212" s="21">
        <f>AC77*AC186-Baseline!AC77*Baseline!AC186</f>
        <v>8.0711790993994903</v>
      </c>
      <c r="AD212" s="21">
        <f>AD77*AD186-Baseline!AD77*Baseline!AD186</f>
        <v>7.9337569475941532</v>
      </c>
      <c r="AE212" s="21">
        <f>AE77*AE186-Baseline!AE77*Baseline!AE186</f>
        <v>7.7990610678104799</v>
      </c>
      <c r="AF212" s="21">
        <f>AF77*AF186-Baseline!AF77*Baseline!AF186</f>
        <v>7.6670264941132906</v>
      </c>
      <c r="AG212" s="21">
        <f>AG77*AG186-Baseline!AG77*Baseline!AG186</f>
        <v>7.537590071560591</v>
      </c>
      <c r="AH212" s="21">
        <f>AH77*AH186-Baseline!AH77*Baseline!AH186</f>
        <v>7.4106904004324239</v>
      </c>
      <c r="AI212" s="21">
        <f>AI77*AI186-Baseline!AI77*Baseline!AI186</f>
        <v>7.2862677822682507</v>
      </c>
      <c r="AJ212" s="21">
        <f>AJ77*AJ186-Baseline!AJ77*Baseline!AJ186</f>
        <v>7.1990421490489824</v>
      </c>
      <c r="AK212" s="21">
        <f>AK77*AK186-Baseline!AK77*Baseline!AK186</f>
        <v>7.1131835105986205</v>
      </c>
      <c r="AL212" s="21">
        <f>AL77*AL186-Baseline!AL77*Baseline!AL186</f>
        <v>7.0286630698099763</v>
      </c>
      <c r="AM212" s="21">
        <f>AM77*AM186-Baseline!AM77*Baseline!AM186</f>
        <v>6.9454527648784037</v>
      </c>
      <c r="AN212" s="21">
        <f>AN77*AN186-Baseline!AN77*Baseline!AN186</f>
        <v>6.8554787389028489</v>
      </c>
      <c r="AO212" s="21">
        <f>AO77*AO186-Baseline!AO77*Baseline!AO186</f>
        <v>6.7658000069578792</v>
      </c>
      <c r="AP212" s="21">
        <f>AP77*AP186-Baseline!AP77*Baseline!AP186</f>
        <v>6.6777005542653107</v>
      </c>
      <c r="AQ212" s="21">
        <f>AQ77*AQ186-Baseline!AQ77*Baseline!AQ186</f>
        <v>6.5911440784058977</v>
      </c>
      <c r="AR212" s="21">
        <f>AR77*AR186-Baseline!AR77*Baseline!AR186</f>
        <v>6.5060952432787271</v>
      </c>
      <c r="AS212" s="21">
        <f>AS77*AS186-Baseline!AS77*Baseline!AS186</f>
        <v>6.4225196518107488</v>
      </c>
      <c r="AT212" s="21">
        <f>AT77*AT186-Baseline!AT77*Baseline!AT186</f>
        <v>6.3403838194531144</v>
      </c>
      <c r="AU212" s="21">
        <f>AU77*AU186-Baseline!AU77*Baseline!AU186</f>
        <v>6.2596551484415217</v>
      </c>
      <c r="AV212" s="21">
        <f>AV77*AV186-Baseline!AV77*Baseline!AV186</f>
        <v>6.1803019027983819</v>
      </c>
      <c r="AW212" s="21">
        <f>AW77*AW186-Baseline!AW77*Baseline!AW186</f>
        <v>6.1022931840552967</v>
      </c>
      <c r="AX212" s="21">
        <f>AX77*AX186-Baseline!AX77*Baseline!AX186</f>
        <v>5.9430882323142509</v>
      </c>
      <c r="AY212" s="21">
        <f>AY77*AY186-Baseline!AY77*Baseline!AY186</f>
        <v>5.7779956149670726</v>
      </c>
      <c r="AZ212" s="21">
        <f>AZ77*AZ186-Baseline!AZ77*Baseline!AZ186</f>
        <v>5.6176363441205686</v>
      </c>
      <c r="BA212" s="21">
        <f>BA77*BA186-Baseline!BA77*Baseline!BA186</f>
        <v>5.4618732611276206</v>
      </c>
      <c r="BB212" s="21">
        <f>BB77*BB186-Baseline!BB77*Baseline!BB186</f>
        <v>5.3104291009942584</v>
      </c>
    </row>
    <row r="213" spans="1:54" outlineLevel="2">
      <c r="A213" s="478"/>
      <c r="B213" s="150" t="s">
        <v>494</v>
      </c>
      <c r="C213" s="19"/>
      <c r="D213" s="135" t="s">
        <v>390</v>
      </c>
      <c r="E213" s="21">
        <f>E193-Baseline!E193</f>
        <v>7.6804252611109192</v>
      </c>
      <c r="F213" s="21">
        <f>F193-Baseline!F193</f>
        <v>7.6771120703512059</v>
      </c>
      <c r="G213" s="21">
        <f>G193-Baseline!G193</f>
        <v>7.6455631566005442</v>
      </c>
      <c r="H213" s="21">
        <f>H193-Baseline!H193</f>
        <v>7.6131580561361671</v>
      </c>
      <c r="I213" s="21">
        <f>I193-Baseline!I193</f>
        <v>7.6053779457526254</v>
      </c>
      <c r="J213" s="21">
        <f>J193-Baseline!J193</f>
        <v>7.5959311958618363</v>
      </c>
      <c r="K213" s="21">
        <f>K193-Baseline!K193</f>
        <v>7.5603408788695692</v>
      </c>
      <c r="L213" s="21">
        <f>L193-Baseline!L193</f>
        <v>7.5481980251448526</v>
      </c>
      <c r="M213" s="21">
        <f>M193-Baseline!M193</f>
        <v>7.534580707847419</v>
      </c>
      <c r="N213" s="21">
        <f>N193-Baseline!N193</f>
        <v>7.4962708315168305</v>
      </c>
      <c r="O213" s="21">
        <f>O193-Baseline!O193</f>
        <v>7.4787937828603752</v>
      </c>
      <c r="P213" s="21">
        <f>P193-Baseline!P193</f>
        <v>7.4592686764598533</v>
      </c>
      <c r="Q213" s="21">
        <f>Q193-Baseline!Q193</f>
        <v>7.4385383980754574</v>
      </c>
      <c r="R213" s="21">
        <f>R193-Baseline!R193</f>
        <v>7.438343331332546</v>
      </c>
      <c r="S213" s="21">
        <f>S193-Baseline!S193</f>
        <v>7.4149846622550992</v>
      </c>
      <c r="T213" s="21">
        <f>T193-Baseline!T193</f>
        <v>7.3905851509384313</v>
      </c>
      <c r="U213" s="21">
        <f>U193-Baseline!U193</f>
        <v>7.3651928176218222</v>
      </c>
      <c r="V213" s="21">
        <f>V193-Baseline!V193</f>
        <v>7.3590710623308757</v>
      </c>
      <c r="W213" s="21">
        <f>W193-Baseline!W193</f>
        <v>7.3314811104401221</v>
      </c>
      <c r="X213" s="21">
        <f>X193-Baseline!X193</f>
        <v>7.3225654857110269</v>
      </c>
      <c r="Y213" s="21">
        <f>Y193-Baseline!Y193</f>
        <v>7.2929765957631432</v>
      </c>
      <c r="Z213" s="21">
        <f>Z193-Baseline!Z193</f>
        <v>7.2814860631276161</v>
      </c>
      <c r="AA213" s="21">
        <f>AA193-Baseline!AA193</f>
        <v>7.268624504488673</v>
      </c>
      <c r="AB213" s="21">
        <f>AB193-Baseline!AB193</f>
        <v>7.2544473073232911</v>
      </c>
      <c r="AC213" s="21">
        <f>AC193-Baseline!AC193</f>
        <v>69.151517677813175</v>
      </c>
      <c r="AD213" s="21">
        <f>AD193-Baseline!AD193</f>
        <v>68.954665988546722</v>
      </c>
      <c r="AE213" s="21">
        <f>AE193-Baseline!AE193</f>
        <v>68.764127647206521</v>
      </c>
      <c r="AF213" s="21">
        <f>AF193-Baseline!AF193</f>
        <v>68.558225879540217</v>
      </c>
      <c r="AG213" s="21">
        <f>AG193-Baseline!AG193</f>
        <v>68.339547946073807</v>
      </c>
      <c r="AH213" s="21">
        <f>AH193-Baseline!AH193</f>
        <v>68.111048066241153</v>
      </c>
      <c r="AI213" s="21">
        <f>AI193-Baseline!AI193</f>
        <v>67.876528640697032</v>
      </c>
      <c r="AJ213" s="21">
        <f>AJ193-Baseline!AJ193</f>
        <v>67.962456531862415</v>
      </c>
      <c r="AK213" s="21">
        <f>AK193-Baseline!AK193</f>
        <v>68.038646184943588</v>
      </c>
      <c r="AL213" s="21">
        <f>AL193-Baseline!AL193</f>
        <v>68.106302648163123</v>
      </c>
      <c r="AM213" s="21">
        <f>AM193-Baseline!AM193</f>
        <v>68.166005949487769</v>
      </c>
      <c r="AN213" s="21">
        <f>AN193-Baseline!AN193</f>
        <v>68.137898276151503</v>
      </c>
      <c r="AO213" s="21">
        <f>AO193-Baseline!AO193</f>
        <v>68.09019799742552</v>
      </c>
      <c r="AP213" s="21">
        <f>AP193-Baseline!AP193</f>
        <v>68.036147530227439</v>
      </c>
      <c r="AQ213" s="21">
        <f>AQ193-Baseline!AQ193</f>
        <v>67.976087980551185</v>
      </c>
      <c r="AR213" s="21">
        <f>AR193-Baseline!AR193</f>
        <v>67.910209693079352</v>
      </c>
      <c r="AS213" s="21">
        <f>AS193-Baseline!AS193</f>
        <v>67.838673930869206</v>
      </c>
      <c r="AT213" s="21">
        <f>AT193-Baseline!AT193</f>
        <v>67.761666910436674</v>
      </c>
      <c r="AU213" s="21">
        <f>AU193-Baseline!AU193</f>
        <v>67.679394296622803</v>
      </c>
      <c r="AV213" s="21">
        <f>AV193-Baseline!AV193</f>
        <v>67.592039630472257</v>
      </c>
      <c r="AW213" s="21">
        <f>AW193-Baseline!AW193</f>
        <v>67.499767898489779</v>
      </c>
      <c r="AX213" s="21">
        <f>AX193-Baseline!AX193</f>
        <v>66.479773600643952</v>
      </c>
      <c r="AY213" s="21">
        <f>AY193-Baseline!AY193</f>
        <v>65.353483134369611</v>
      </c>
      <c r="AZ213" s="21">
        <f>AZ193-Baseline!AZ193</f>
        <v>64.240151541657866</v>
      </c>
      <c r="BA213" s="21">
        <f>BA193-Baseline!BA193</f>
        <v>63.139962930900722</v>
      </c>
      <c r="BB213" s="21">
        <f>BB193-Baseline!BB193</f>
        <v>62.051396113708485</v>
      </c>
    </row>
    <row r="214" spans="1:54" outlineLevel="2">
      <c r="A214" s="478"/>
      <c r="B214" s="150" t="s">
        <v>495</v>
      </c>
      <c r="C214" s="19"/>
      <c r="D214" s="135" t="s">
        <v>390</v>
      </c>
      <c r="E214" s="21">
        <f>E194-Baseline!E194</f>
        <v>3.8462902877269474</v>
      </c>
      <c r="F214" s="21">
        <f>F194-Baseline!F194</f>
        <v>3.8349413609079512</v>
      </c>
      <c r="G214" s="21">
        <f>G194-Baseline!G194</f>
        <v>3.8238613084568565</v>
      </c>
      <c r="H214" s="21">
        <f>H194-Baseline!H194</f>
        <v>3.8130450385757331</v>
      </c>
      <c r="I214" s="21">
        <f>I194-Baseline!I194</f>
        <v>3.8024875549973784</v>
      </c>
      <c r="J214" s="21">
        <f>J194-Baseline!J194</f>
        <v>3.7921839598985105</v>
      </c>
      <c r="K214" s="21">
        <f>K194-Baseline!K194</f>
        <v>3.7821294440346502</v>
      </c>
      <c r="L214" s="21">
        <f>L194-Baseline!L194</f>
        <v>3.7723192945835553</v>
      </c>
      <c r="M214" s="21">
        <f>M194-Baseline!M194</f>
        <v>3.7627488877714197</v>
      </c>
      <c r="N214" s="21">
        <f>N194-Baseline!N194</f>
        <v>3.7534136867170558</v>
      </c>
      <c r="O214" s="21">
        <f>O194-Baseline!O194</f>
        <v>3.7435583896130478</v>
      </c>
      <c r="P214" s="21">
        <f>P194-Baseline!P194</f>
        <v>3.7335566194155643</v>
      </c>
      <c r="Q214" s="21">
        <f>Q194-Baseline!Q194</f>
        <v>3.723797474402359</v>
      </c>
      <c r="R214" s="21">
        <f>R194-Baseline!R194</f>
        <v>3.7142763618031305</v>
      </c>
      <c r="S214" s="21">
        <f>S194-Baseline!S194</f>
        <v>3.7041551554887624</v>
      </c>
      <c r="T214" s="21">
        <f>T194-Baseline!T194</f>
        <v>3.694267323348515</v>
      </c>
      <c r="U214" s="21">
        <f>U194-Baseline!U194</f>
        <v>3.6846083778716756</v>
      </c>
      <c r="V214" s="21">
        <f>V194-Baseline!V194</f>
        <v>3.6751739229632725</v>
      </c>
      <c r="W214" s="21">
        <f>W194-Baseline!W194</f>
        <v>3.6659596393467826</v>
      </c>
      <c r="X214" s="21">
        <f>X194-Baseline!X194</f>
        <v>3.6569612986148332</v>
      </c>
      <c r="Y214" s="21">
        <f>Y194-Baseline!Y194</f>
        <v>3.6481747507392326</v>
      </c>
      <c r="Z214" s="21">
        <f>Z194-Baseline!Z194</f>
        <v>3.6395959258679347</v>
      </c>
      <c r="AA214" s="21">
        <f>AA194-Baseline!AA194</f>
        <v>3.6312208320729407</v>
      </c>
      <c r="AB214" s="21">
        <f>AB194-Baseline!AB194</f>
        <v>3.6230455586303436</v>
      </c>
      <c r="AC214" s="21">
        <f>AC194-Baseline!AC194</f>
        <v>34.530697061267333</v>
      </c>
      <c r="AD214" s="21">
        <f>AD194-Baseline!AD194</f>
        <v>34.42694799429907</v>
      </c>
      <c r="AE214" s="21">
        <f>AE194-Baseline!AE194</f>
        <v>34.32021598697888</v>
      </c>
      <c r="AF214" s="21">
        <f>AF194-Baseline!AF194</f>
        <v>34.209033446974473</v>
      </c>
      <c r="AG214" s="21">
        <f>AG194-Baseline!AG194</f>
        <v>34.092698263868108</v>
      </c>
      <c r="AH214" s="21">
        <f>AH194-Baseline!AH194</f>
        <v>33.971475734464597</v>
      </c>
      <c r="AI214" s="21">
        <f>AI194-Baseline!AI194</f>
        <v>33.846961323024196</v>
      </c>
      <c r="AJ214" s="21">
        <f>AJ194-Baseline!AJ194</f>
        <v>33.88233423267144</v>
      </c>
      <c r="AK214" s="21">
        <f>AK194-Baseline!AK194</f>
        <v>33.913413698027931</v>
      </c>
      <c r="AL214" s="21">
        <f>AL194-Baseline!AL194</f>
        <v>33.940373605558655</v>
      </c>
      <c r="AM214" s="21">
        <f>AM194-Baseline!AM194</f>
        <v>33.963434465973883</v>
      </c>
      <c r="AN214" s="21">
        <f>AN194-Baseline!AN194</f>
        <v>33.942886105004071</v>
      </c>
      <c r="AO214" s="21">
        <f>AO194-Baseline!AO194</f>
        <v>33.912782560503807</v>
      </c>
      <c r="AP214" s="21">
        <f>AP194-Baseline!AP194</f>
        <v>33.879702422759848</v>
      </c>
      <c r="AQ214" s="21">
        <f>AQ194-Baseline!AQ194</f>
        <v>33.843769977762278</v>
      </c>
      <c r="AR214" s="21">
        <f>AR194-Baseline!AR194</f>
        <v>33.805088806625243</v>
      </c>
      <c r="AS214" s="21">
        <f>AS194-Baseline!AS194</f>
        <v>33.763746854802839</v>
      </c>
      <c r="AT214" s="21">
        <f>AT194-Baseline!AT194</f>
        <v>33.719831872177046</v>
      </c>
      <c r="AU214" s="21">
        <f>AU194-Baseline!AU194</f>
        <v>33.673437185394363</v>
      </c>
      <c r="AV214" s="21">
        <f>AV194-Baseline!AV194</f>
        <v>33.624649699756233</v>
      </c>
      <c r="AW214" s="21">
        <f>AW194-Baseline!AW194</f>
        <v>33.573550715350784</v>
      </c>
      <c r="AX214" s="21">
        <f>AX194-Baseline!AX194</f>
        <v>33.061214501726063</v>
      </c>
      <c r="AY214" s="21">
        <f>AY194-Baseline!AY194</f>
        <v>32.496285827284609</v>
      </c>
      <c r="AZ214" s="21">
        <f>AZ194-Baseline!AZ194</f>
        <v>31.938068455799485</v>
      </c>
      <c r="BA214" s="21">
        <f>BA194-Baseline!BA194</f>
        <v>31.386642772095879</v>
      </c>
      <c r="BB214" s="21">
        <f>BB194-Baseline!BB194</f>
        <v>30.841241885093829</v>
      </c>
    </row>
    <row r="215" spans="1:54" outlineLevel="2">
      <c r="A215" s="478"/>
      <c r="B215" s="150" t="s">
        <v>496</v>
      </c>
      <c r="C215" s="19"/>
      <c r="D215" s="135" t="s">
        <v>390</v>
      </c>
      <c r="E215" s="21">
        <f>E195-Baseline!E195</f>
        <v>11.538870860447597</v>
      </c>
      <c r="F215" s="21">
        <f>F195-Baseline!F195</f>
        <v>11.504824080039548</v>
      </c>
      <c r="G215" s="21">
        <f>G195-Baseline!G195</f>
        <v>11.471583925370572</v>
      </c>
      <c r="H215" s="21">
        <f>H195-Baseline!H195</f>
        <v>11.439135115727201</v>
      </c>
      <c r="I215" s="21">
        <f>I195-Baseline!I195</f>
        <v>11.407462664992137</v>
      </c>
      <c r="J215" s="21">
        <f>J195-Baseline!J195</f>
        <v>11.376551877196871</v>
      </c>
      <c r="K215" s="21">
        <f>K195-Baseline!K195</f>
        <v>11.346388332103952</v>
      </c>
      <c r="L215" s="21">
        <f>L195-Baseline!L195</f>
        <v>11.316957883750662</v>
      </c>
      <c r="M215" s="21">
        <f>M195-Baseline!M195</f>
        <v>11.288246660944894</v>
      </c>
      <c r="N215" s="21">
        <f>N195-Baseline!N195</f>
        <v>11.26024105782313</v>
      </c>
      <c r="O215" s="21">
        <f>O195-Baseline!O195</f>
        <v>11.230675168839147</v>
      </c>
      <c r="P215" s="21">
        <f>P195-Baseline!P195</f>
        <v>11.200669860493459</v>
      </c>
      <c r="Q215" s="21">
        <f>Q195-Baseline!Q195</f>
        <v>11.171392423207077</v>
      </c>
      <c r="R215" s="21">
        <f>R195-Baseline!R195</f>
        <v>11.142829085409389</v>
      </c>
      <c r="S215" s="21">
        <f>S195-Baseline!S195</f>
        <v>11.112465464335544</v>
      </c>
      <c r="T215" s="21">
        <f>T195-Baseline!T195</f>
        <v>11.082801967951895</v>
      </c>
      <c r="U215" s="21">
        <f>U195-Baseline!U195</f>
        <v>11.053825135672342</v>
      </c>
      <c r="V215" s="21">
        <f>V195-Baseline!V195</f>
        <v>11.025521766868094</v>
      </c>
      <c r="W215" s="21">
        <f>W195-Baseline!W195</f>
        <v>10.99787891804035</v>
      </c>
      <c r="X215" s="21">
        <f>X195-Baseline!X195</f>
        <v>10.970883895844498</v>
      </c>
      <c r="Y215" s="21">
        <f>Y195-Baseline!Y195</f>
        <v>10.944524252217697</v>
      </c>
      <c r="Z215" s="21">
        <f>Z195-Baseline!Z195</f>
        <v>10.91878777571741</v>
      </c>
      <c r="AA215" s="21">
        <f>AA195-Baseline!AA195</f>
        <v>10.893662498073061</v>
      </c>
      <c r="AB215" s="21">
        <f>AB195-Baseline!AB195</f>
        <v>10.869136675891031</v>
      </c>
      <c r="AC215" s="21">
        <f>AC195-Baseline!AC195</f>
        <v>103.59209118478068</v>
      </c>
      <c r="AD215" s="21">
        <f>AD195-Baseline!AD195</f>
        <v>103.28084398495861</v>
      </c>
      <c r="AE215" s="21">
        <f>AE195-Baseline!AE195</f>
        <v>102.96064796427923</v>
      </c>
      <c r="AF215" s="21">
        <f>AF195-Baseline!AF195</f>
        <v>102.62710034580581</v>
      </c>
      <c r="AG215" s="21">
        <f>AG195-Baseline!AG195</f>
        <v>102.27809479511185</v>
      </c>
      <c r="AH215" s="21">
        <f>AH195-Baseline!AH195</f>
        <v>101.91442720769814</v>
      </c>
      <c r="AI215" s="21">
        <f>AI195-Baseline!AI195</f>
        <v>101.54088397395473</v>
      </c>
      <c r="AJ215" s="21">
        <f>AJ195-Baseline!AJ195</f>
        <v>101.64700270331856</v>
      </c>
      <c r="AK215" s="21">
        <f>AK195-Baseline!AK195</f>
        <v>101.74024109968168</v>
      </c>
      <c r="AL215" s="21">
        <f>AL195-Baseline!AL195</f>
        <v>101.8211208225396</v>
      </c>
      <c r="AM215" s="21">
        <f>AM195-Baseline!AM195</f>
        <v>101.89030340421783</v>
      </c>
      <c r="AN215" s="21">
        <f>AN195-Baseline!AN195</f>
        <v>101.82865832165213</v>
      </c>
      <c r="AO215" s="21">
        <f>AO195-Baseline!AO195</f>
        <v>101.73834768846055</v>
      </c>
      <c r="AP215" s="21">
        <f>AP195-Baseline!AP195</f>
        <v>101.63910727553285</v>
      </c>
      <c r="AQ215" s="21">
        <f>AQ195-Baseline!AQ195</f>
        <v>101.5313099408485</v>
      </c>
      <c r="AR215" s="21">
        <f>AR195-Baseline!AR195</f>
        <v>101.41526642774183</v>
      </c>
      <c r="AS215" s="21">
        <f>AS195-Baseline!AS195</f>
        <v>101.29124057256034</v>
      </c>
      <c r="AT215" s="21">
        <f>AT195-Baseline!AT195</f>
        <v>101.159495624961</v>
      </c>
      <c r="AU215" s="21">
        <f>AU195-Baseline!AU195</f>
        <v>101.02031156488535</v>
      </c>
      <c r="AV215" s="21">
        <f>AV195-Baseline!AV195</f>
        <v>100.87394910823625</v>
      </c>
      <c r="AW215" s="21">
        <f>AW195-Baseline!AW195</f>
        <v>100.72065215527681</v>
      </c>
      <c r="AX215" s="21">
        <f>AX195-Baseline!AX195</f>
        <v>99.183643514521762</v>
      </c>
      <c r="AY215" s="21">
        <f>AY195-Baseline!AY195</f>
        <v>97.488857491288087</v>
      </c>
      <c r="AZ215" s="21">
        <f>AZ195-Baseline!AZ195</f>
        <v>95.814205376911559</v>
      </c>
      <c r="BA215" s="21">
        <f>BA195-Baseline!BA195</f>
        <v>94.159928325868123</v>
      </c>
      <c r="BB215" s="21">
        <f>BB195-Baseline!BB195</f>
        <v>92.523725664918231</v>
      </c>
    </row>
    <row r="216" spans="1:54" outlineLevel="2">
      <c r="A216" s="478"/>
      <c r="B216" s="150" t="s">
        <v>289</v>
      </c>
      <c r="C216" s="19"/>
      <c r="D216" s="135" t="s">
        <v>390</v>
      </c>
      <c r="E216" s="21">
        <f>E196-Baseline!E196</f>
        <v>1.2203237481887774</v>
      </c>
      <c r="F216" s="21">
        <f>F196-Baseline!F196</f>
        <v>1.2169846982031263</v>
      </c>
      <c r="G216" s="21">
        <f>G196-Baseline!G196</f>
        <v>1.2137721557428849</v>
      </c>
      <c r="H216" s="21">
        <f>H196-Baseline!H196</f>
        <v>1.2106846564003322</v>
      </c>
      <c r="I216" s="21">
        <f>I196-Baseline!I196</f>
        <v>1.2077207595366573</v>
      </c>
      <c r="J216" s="21">
        <f>J196-Baseline!J196</f>
        <v>1.2048790479418729</v>
      </c>
      <c r="K216" s="21">
        <f>K196-Baseline!K196</f>
        <v>1.202158127499801</v>
      </c>
      <c r="L216" s="21">
        <f>L196-Baseline!L196</f>
        <v>1.1995566268580748</v>
      </c>
      <c r="M216" s="21">
        <f>M196-Baseline!M196</f>
        <v>1.197073197103073</v>
      </c>
      <c r="N216" s="21">
        <f>N196-Baseline!N196</f>
        <v>1.1947065114397244</v>
      </c>
      <c r="O216" s="21">
        <f>O196-Baseline!O196</f>
        <v>1.1923137430051649</v>
      </c>
      <c r="P216" s="21">
        <f>P196-Baseline!P196</f>
        <v>1.1899635212886661</v>
      </c>
      <c r="Q216" s="21">
        <f>Q196-Baseline!Q196</f>
        <v>1.1877282124872375</v>
      </c>
      <c r="R216" s="21">
        <f>R196-Baseline!R196</f>
        <v>1.1856065393922071</v>
      </c>
      <c r="S216" s="21">
        <f>S196-Baseline!S196</f>
        <v>1.1835972458805544</v>
      </c>
      <c r="T216" s="21">
        <f>T196-Baseline!T196</f>
        <v>1.1816990966149084</v>
      </c>
      <c r="U216" s="21">
        <f>U196-Baseline!U196</f>
        <v>1.1799108767480369</v>
      </c>
      <c r="V216" s="21">
        <f>V196-Baseline!V196</f>
        <v>1.1782313916317668</v>
      </c>
      <c r="W216" s="21">
        <f>W196-Baseline!W196</f>
        <v>1.1766594665302712</v>
      </c>
      <c r="X216" s="21">
        <f>X196-Baseline!X196</f>
        <v>1.175193946337644</v>
      </c>
      <c r="Y216" s="21">
        <f>Y196-Baseline!Y196</f>
        <v>1.1738336952997279</v>
      </c>
      <c r="Z216" s="21">
        <f>Z196-Baseline!Z196</f>
        <v>1.1725775967400958</v>
      </c>
      <c r="AA216" s="21">
        <f>AA196-Baseline!AA196</f>
        <v>1.1714245527901601</v>
      </c>
      <c r="AB216" s="21">
        <f>AB196-Baseline!AB196</f>
        <v>1.170373484123336</v>
      </c>
      <c r="AC216" s="21">
        <f>AC196-Baseline!AC196</f>
        <v>1.4700788196123755</v>
      </c>
      <c r="AD216" s="21">
        <f>AD196-Baseline!AD196</f>
        <v>1.4682151615788115</v>
      </c>
      <c r="AE216" s="21">
        <f>AE196-Baseline!AE196</f>
        <v>1.4664833347116395</v>
      </c>
      <c r="AF216" s="21">
        <f>AF196-Baseline!AF196</f>
        <v>1.4648819383693854</v>
      </c>
      <c r="AG216" s="21">
        <f>AG196-Baseline!AG196</f>
        <v>1.4634095954850508</v>
      </c>
      <c r="AH216" s="21">
        <f>AH196-Baseline!AH196</f>
        <v>1.4620649522328333</v>
      </c>
      <c r="AI216" s="21">
        <f>AI196-Baseline!AI196</f>
        <v>1.4608466776998301</v>
      </c>
      <c r="AJ216" s="21">
        <f>AJ196-Baseline!AJ196</f>
        <v>1.4628376730408135</v>
      </c>
      <c r="AK216" s="21">
        <f>AK196-Baseline!AK196</f>
        <v>1.4649548582839362</v>
      </c>
      <c r="AL216" s="21">
        <f>AL196-Baseline!AL196</f>
        <v>1.4671977482725662</v>
      </c>
      <c r="AM216" s="21">
        <f>AM196-Baseline!AM196</f>
        <v>1.4695658722478291</v>
      </c>
      <c r="AN216" s="21">
        <f>AN196-Baseline!AN196</f>
        <v>1.4712106241318363</v>
      </c>
      <c r="AO216" s="21">
        <f>AO196-Baseline!AO196</f>
        <v>1.4728480133917508</v>
      </c>
      <c r="AP216" s="21">
        <f>AP196-Baseline!AP196</f>
        <v>1.474614444871494</v>
      </c>
      <c r="AQ216" s="21">
        <f>AQ196-Baseline!AQ196</f>
        <v>1.476509385124581</v>
      </c>
      <c r="AR216" s="21">
        <f>AR196-Baseline!AR196</f>
        <v>1.478532315626361</v>
      </c>
      <c r="AS216" s="21">
        <f>AS196-Baseline!AS196</f>
        <v>1.4806827326446605</v>
      </c>
      <c r="AT216" s="21">
        <f>AT196-Baseline!AT196</f>
        <v>1.4829601471125027</v>
      </c>
      <c r="AU216" s="21">
        <f>AU196-Baseline!AU196</f>
        <v>1.485364084502885</v>
      </c>
      <c r="AV216" s="21">
        <f>AV196-Baseline!AV196</f>
        <v>1.4878940847056166</v>
      </c>
      <c r="AW216" s="21">
        <f>AW196-Baseline!AW196</f>
        <v>1.490549701906154</v>
      </c>
      <c r="AX216" s="21">
        <f>AX196-Baseline!AX196</f>
        <v>1.4790303199611388</v>
      </c>
      <c r="AY216" s="21">
        <f>AY196-Baseline!AY196</f>
        <v>1.4658875395780009</v>
      </c>
      <c r="AZ216" s="21">
        <f>AZ196-Baseline!AZ196</f>
        <v>1.4529531937061189</v>
      </c>
      <c r="BA216" s="21">
        <f>BA196-Baseline!BA196</f>
        <v>1.4402249424358649</v>
      </c>
      <c r="BB216" s="21">
        <f>BB196-Baseline!BB196</f>
        <v>1.4276081939869678</v>
      </c>
    </row>
    <row r="217" spans="1:54" outlineLevel="2">
      <c r="A217" s="478"/>
      <c r="B217" s="150" t="s">
        <v>292</v>
      </c>
      <c r="C217" s="19"/>
      <c r="D217" s="135"/>
      <c r="E217" s="21">
        <f>E197-Baseline!E197</f>
        <v>4.6104319681938071</v>
      </c>
      <c r="F217" s="21">
        <f>F197-Baseline!F197</f>
        <v>4.5139919784124096</v>
      </c>
      <c r="G217" s="21">
        <f>G197-Baseline!G197</f>
        <v>4.4199696211600203</v>
      </c>
      <c r="H217" s="21">
        <f>H197-Baseline!H197</f>
        <v>4.3282957972014113</v>
      </c>
      <c r="I217" s="21">
        <f>I197-Baseline!I197</f>
        <v>4.23890286594205</v>
      </c>
      <c r="J217" s="21">
        <f>J197-Baseline!J197</f>
        <v>4.1517253071993467</v>
      </c>
      <c r="K217" s="21">
        <f>K197-Baseline!K197</f>
        <v>4.0666996518643437</v>
      </c>
      <c r="L217" s="21">
        <f>L197-Baseline!L197</f>
        <v>3.9837644148746181</v>
      </c>
      <c r="M217" s="21">
        <f>M197-Baseline!M197</f>
        <v>3.9028600304207264</v>
      </c>
      <c r="N217" s="21">
        <f>N197-Baseline!N197</f>
        <v>3.8239275561647141</v>
      </c>
      <c r="O217" s="21">
        <f>O197-Baseline!O197</f>
        <v>3.7463522276731278</v>
      </c>
      <c r="P217" s="21">
        <f>P197-Baseline!P197</f>
        <v>3.6703802230460782</v>
      </c>
      <c r="Q217" s="21">
        <f>Q197-Baseline!Q197</f>
        <v>3.5962584508025741</v>
      </c>
      <c r="R217" s="21">
        <f>R197-Baseline!R197</f>
        <v>3.5239345321954483</v>
      </c>
      <c r="S217" s="21">
        <f>S197-Baseline!S197</f>
        <v>3.4533577153100863</v>
      </c>
      <c r="T217" s="21">
        <f>T197-Baseline!T197</f>
        <v>3.384478822097984</v>
      </c>
      <c r="U217" s="21">
        <f>U197-Baseline!U197</f>
        <v>3.3172501971723727</v>
      </c>
      <c r="V217" s="21">
        <f>V197-Baseline!V197</f>
        <v>3.2516256583068142</v>
      </c>
      <c r="W217" s="21">
        <f>W197-Baseline!W197</f>
        <v>3.1875604485795663</v>
      </c>
      <c r="X217" s="21">
        <f>X197-Baseline!X197</f>
        <v>3.125011190108419</v>
      </c>
      <c r="Y217" s="21">
        <f>Y197-Baseline!Y197</f>
        <v>3.063935021701591</v>
      </c>
      <c r="Z217" s="21">
        <f>Z197-Baseline!Z197</f>
        <v>3.0042916115178673</v>
      </c>
      <c r="AA217" s="21">
        <f>AA197-Baseline!AA197</f>
        <v>2.9460419119589818</v>
      </c>
      <c r="AB217" s="21">
        <f>AB197-Baseline!AB197</f>
        <v>2.8891476263943252</v>
      </c>
      <c r="AC217" s="21">
        <f>AC197-Baseline!AC197</f>
        <v>10.401696456001172</v>
      </c>
      <c r="AD217" s="21">
        <f>AD197-Baseline!AD197</f>
        <v>10.215548096290497</v>
      </c>
      <c r="AE217" s="21">
        <f>AE197-Baseline!AE197</f>
        <v>10.033347340147991</v>
      </c>
      <c r="AF217" s="21">
        <f>AF197-Baseline!AF197</f>
        <v>9.8549939647179556</v>
      </c>
      <c r="AG217" s="21">
        <f>AG197-Baseline!AG197</f>
        <v>9.6803906647290798</v>
      </c>
      <c r="AH217" s="21">
        <f>AH197-Baseline!AH197</f>
        <v>9.5094429605167257</v>
      </c>
      <c r="AI217" s="21">
        <f>AI197-Baseline!AI197</f>
        <v>9.3420554970994356</v>
      </c>
      <c r="AJ217" s="21">
        <f>AJ197-Baseline!AJ197</f>
        <v>9.2226935157652363</v>
      </c>
      <c r="AK217" s="21">
        <f>AK197-Baseline!AK197</f>
        <v>9.1053740855365302</v>
      </c>
      <c r="AL217" s="21">
        <f>AL197-Baseline!AL197</f>
        <v>8.9900511782513899</v>
      </c>
      <c r="AM217" s="21">
        <f>AM197-Baseline!AM197</f>
        <v>8.876679979966994</v>
      </c>
      <c r="AN217" s="21">
        <f>AN197-Baseline!AN197</f>
        <v>8.7566920653642732</v>
      </c>
      <c r="AO217" s="21">
        <f>AO197-Baseline!AO197</f>
        <v>8.6375517837384397</v>
      </c>
      <c r="AP217" s="21">
        <f>AP197-Baseline!AP197</f>
        <v>8.5206055877089426</v>
      </c>
      <c r="AQ217" s="21">
        <f>AQ197-Baseline!AQ197</f>
        <v>8.4058015521380156</v>
      </c>
      <c r="AR217" s="21">
        <f>AR197-Baseline!AR197</f>
        <v>8.2930891517904382</v>
      </c>
      <c r="AS217" s="21">
        <f>AS197-Baseline!AS197</f>
        <v>8.1824192216157385</v>
      </c>
      <c r="AT217" s="21">
        <f>AT197-Baseline!AT197</f>
        <v>8.0737439181773194</v>
      </c>
      <c r="AU217" s="21">
        <f>AU197-Baseline!AU197</f>
        <v>7.9670166821951032</v>
      </c>
      <c r="AV217" s="21">
        <f>AV197-Baseline!AV197</f>
        <v>7.862192202169564</v>
      </c>
      <c r="AW217" s="21">
        <f>AW197-Baseline!AW197</f>
        <v>7.7592263790554954</v>
      </c>
      <c r="AX217" s="21">
        <f>AX197-Baseline!AX197</f>
        <v>7.5606219563544252</v>
      </c>
      <c r="AY217" s="21">
        <f>AY197-Baseline!AY197</f>
        <v>7.3553195975106886</v>
      </c>
      <c r="AZ217" s="21">
        <f>AZ197-Baseline!AZ197</f>
        <v>7.1558569329609485</v>
      </c>
      <c r="BA217" s="21">
        <f>BA197-Baseline!BA197</f>
        <v>6.9620651888201932</v>
      </c>
      <c r="BB217" s="21">
        <f>BB197-Baseline!BB197</f>
        <v>6.7735365360738626</v>
      </c>
    </row>
    <row r="218" spans="1:54" outlineLevel="2">
      <c r="A218" s="479"/>
      <c r="B218" s="150" t="s">
        <v>477</v>
      </c>
      <c r="C218" s="19"/>
      <c r="D218" s="135" t="s">
        <v>390</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7" t="s">
        <v>497</v>
      </c>
      <c r="B220" s="150" t="s">
        <v>498</v>
      </c>
      <c r="C220" s="19"/>
      <c r="D220" s="135" t="s">
        <v>390</v>
      </c>
      <c r="E220" s="21">
        <f>E200-Baseline!E200</f>
        <v>14.79928162991003</v>
      </c>
      <c r="F220" s="21">
        <f>F200-Baseline!F200</f>
        <v>14.673124209231117</v>
      </c>
      <c r="G220" s="21">
        <f>G200-Baseline!G200</f>
        <v>14.521764702214103</v>
      </c>
      <c r="H220" s="21">
        <f>H200-Baseline!H200</f>
        <v>14.372499645911319</v>
      </c>
      <c r="I220" s="21">
        <f>I200-Baseline!I200</f>
        <v>14.250729062466919</v>
      </c>
      <c r="J220" s="21">
        <f>J200-Baseline!J200</f>
        <v>14.130082662228176</v>
      </c>
      <c r="K220" s="21">
        <f>K200-Baseline!K200</f>
        <v>13.986007271403253</v>
      </c>
      <c r="L220" s="21">
        <f>L200-Baseline!L200</f>
        <v>13.868020009990012</v>
      </c>
      <c r="M220" s="21">
        <f>M200-Baseline!M200</f>
        <v>13.751127301151289</v>
      </c>
      <c r="N220" s="21">
        <f>N200-Baseline!N200</f>
        <v>13.612040353706927</v>
      </c>
      <c r="O220" s="21">
        <f>O200-Baseline!O200</f>
        <v>13.495300651084296</v>
      </c>
      <c r="P220" s="21">
        <f>P200-Baseline!P200</f>
        <v>13.378449202619134</v>
      </c>
      <c r="Q220" s="21">
        <f>Q200-Baseline!Q200</f>
        <v>13.262753112865513</v>
      </c>
      <c r="R220" s="21">
        <f>R200-Baseline!R200</f>
        <v>13.169889243802963</v>
      </c>
      <c r="S220" s="21">
        <f>S200-Baseline!S200</f>
        <v>13.056097191671537</v>
      </c>
      <c r="T220" s="21">
        <f>T200-Baseline!T200</f>
        <v>12.943439996480294</v>
      </c>
      <c r="U220" s="21">
        <f>U200-Baseline!U200</f>
        <v>12.831907767973137</v>
      </c>
      <c r="V220" s="21">
        <f>V200-Baseline!V200</f>
        <v>12.741707747153036</v>
      </c>
      <c r="W220" s="21">
        <f>W200-Baseline!W200</f>
        <v>12.632046695648425</v>
      </c>
      <c r="X220" s="21">
        <f>X200-Baseline!X200</f>
        <v>12.543014314412614</v>
      </c>
      <c r="Y220" s="21">
        <f>Y200-Baseline!Y200</f>
        <v>12.435210959030645</v>
      </c>
      <c r="Z220" s="21">
        <f>Z200-Baseline!Z200</f>
        <v>12.347358975867497</v>
      </c>
      <c r="AA220" s="21">
        <f>AA200-Baseline!AA200</f>
        <v>12.259941228878054</v>
      </c>
      <c r="AB220" s="21">
        <f>AB200-Baseline!AB200</f>
        <v>12.172966335881149</v>
      </c>
      <c r="AC220" s="21">
        <f>AC200-Baseline!AC200</f>
        <v>89.09447205282622</v>
      </c>
      <c r="AD220" s="21">
        <f>AD200-Baseline!AD200</f>
        <v>88.572186194010186</v>
      </c>
      <c r="AE220" s="21">
        <f>AE200-Baseline!AE200</f>
        <v>88.063019389876644</v>
      </c>
      <c r="AF220" s="21">
        <f>AF200-Baseline!AF200</f>
        <v>87.545128276740854</v>
      </c>
      <c r="AG220" s="21">
        <f>AG200-Baseline!AG200</f>
        <v>87.020938277848515</v>
      </c>
      <c r="AH220" s="21">
        <f>AH200-Baseline!AH200</f>
        <v>86.493246379423141</v>
      </c>
      <c r="AI220" s="21">
        <f>AI200-Baseline!AI200</f>
        <v>85.965698597764558</v>
      </c>
      <c r="AJ220" s="21">
        <f>AJ200-Baseline!AJ200</f>
        <v>85.847029869717431</v>
      </c>
      <c r="AK220" s="21">
        <f>AK200-Baseline!AK200</f>
        <v>85.722158639362661</v>
      </c>
      <c r="AL220" s="21">
        <f>AL200-Baseline!AL200</f>
        <v>85.592214644497062</v>
      </c>
      <c r="AM220" s="21">
        <f>AM200-Baseline!AM200</f>
        <v>85.457704566580986</v>
      </c>
      <c r="AN220" s="21">
        <f>AN200-Baseline!AN200</f>
        <v>85.221279704550469</v>
      </c>
      <c r="AO220" s="21">
        <f>AO200-Baseline!AO200</f>
        <v>84.966397801513594</v>
      </c>
      <c r="AP220" s="21">
        <f>AP200-Baseline!AP200</f>
        <v>84.709068117073187</v>
      </c>
      <c r="AQ220" s="21">
        <f>AQ200-Baseline!AQ200</f>
        <v>84.449542996219691</v>
      </c>
      <c r="AR220" s="21">
        <f>AR200-Baseline!AR200</f>
        <v>84.187926403774881</v>
      </c>
      <c r="AS220" s="21">
        <f>AS200-Baseline!AS200</f>
        <v>83.924295536940349</v>
      </c>
      <c r="AT220" s="21">
        <f>AT200-Baseline!AT200</f>
        <v>83.658754795179604</v>
      </c>
      <c r="AU220" s="21">
        <f>AU200-Baseline!AU200</f>
        <v>83.391430211762327</v>
      </c>
      <c r="AV220" s="21">
        <f>AV200-Baseline!AV200</f>
        <v>83.122427820145816</v>
      </c>
      <c r="AW220" s="21">
        <f>AW200-Baseline!AW200</f>
        <v>82.851837163506715</v>
      </c>
      <c r="AX220" s="21">
        <f>AX200-Baseline!AX200</f>
        <v>81.462514109273769</v>
      </c>
      <c r="AY220" s="21">
        <f>AY200-Baseline!AY200</f>
        <v>79.952685886425371</v>
      </c>
      <c r="AZ220" s="21">
        <f>AZ200-Baseline!AZ200</f>
        <v>78.466598012445502</v>
      </c>
      <c r="BA220" s="21">
        <f>BA200-Baseline!BA200</f>
        <v>77.004126323284396</v>
      </c>
      <c r="BB220" s="21">
        <f>BB200-Baseline!BB200</f>
        <v>75.56296994476358</v>
      </c>
    </row>
    <row r="221" spans="1:54" outlineLevel="2">
      <c r="A221" s="478"/>
      <c r="B221" s="150" t="s">
        <v>499</v>
      </c>
      <c r="C221" s="19"/>
      <c r="D221" s="135" t="s">
        <v>390</v>
      </c>
      <c r="E221" s="21">
        <f>E201-Baseline!E201</f>
        <v>10.965146656526059</v>
      </c>
      <c r="F221" s="21">
        <f>F201-Baseline!F201</f>
        <v>10.830953499787864</v>
      </c>
      <c r="G221" s="21">
        <f>G201-Baseline!G201</f>
        <v>10.700062854070413</v>
      </c>
      <c r="H221" s="21">
        <f>H201-Baseline!H201</f>
        <v>10.572386628350884</v>
      </c>
      <c r="I221" s="21">
        <f>I201-Baseline!I201</f>
        <v>10.447838671711672</v>
      </c>
      <c r="J221" s="21">
        <f>J201-Baseline!J201</f>
        <v>10.326335426264851</v>
      </c>
      <c r="K221" s="21">
        <f>K201-Baseline!K201</f>
        <v>10.207795836568334</v>
      </c>
      <c r="L221" s="21">
        <f>L201-Baseline!L201</f>
        <v>10.092141279428716</v>
      </c>
      <c r="M221" s="21">
        <f>M201-Baseline!M201</f>
        <v>9.9792954810752903</v>
      </c>
      <c r="N221" s="21">
        <f>N201-Baseline!N201</f>
        <v>9.8691832089071525</v>
      </c>
      <c r="O221" s="21">
        <f>O201-Baseline!O201</f>
        <v>9.7600652578369669</v>
      </c>
      <c r="P221" s="21">
        <f>P201-Baseline!P201</f>
        <v>9.6527371455748465</v>
      </c>
      <c r="Q221" s="21">
        <f>Q201-Baseline!Q201</f>
        <v>9.5480121891924146</v>
      </c>
      <c r="R221" s="21">
        <f>R201-Baseline!R201</f>
        <v>9.4458222742735458</v>
      </c>
      <c r="S221" s="21">
        <f>S201-Baseline!S201</f>
        <v>9.345267684905199</v>
      </c>
      <c r="T221" s="21">
        <f>T201-Baseline!T201</f>
        <v>9.2471221688903764</v>
      </c>
      <c r="U221" s="21">
        <f>U201-Baseline!U201</f>
        <v>9.1513233282229898</v>
      </c>
      <c r="V221" s="21">
        <f>V201-Baseline!V201</f>
        <v>9.0578106077854326</v>
      </c>
      <c r="W221" s="21">
        <f>W201-Baseline!W201</f>
        <v>8.9665252245550864</v>
      </c>
      <c r="X221" s="21">
        <f>X201-Baseline!X201</f>
        <v>8.8774101273164217</v>
      </c>
      <c r="Y221" s="21">
        <f>Y201-Baseline!Y201</f>
        <v>8.7904091140067369</v>
      </c>
      <c r="Z221" s="21">
        <f>Z201-Baseline!Z201</f>
        <v>8.7054688386078158</v>
      </c>
      <c r="AA221" s="21">
        <f>AA201-Baseline!AA201</f>
        <v>8.622537556462321</v>
      </c>
      <c r="AB221" s="21">
        <f>AB201-Baseline!AB201</f>
        <v>8.5415645871882013</v>
      </c>
      <c r="AC221" s="21">
        <f>AC201-Baseline!AC201</f>
        <v>54.473651436280363</v>
      </c>
      <c r="AD221" s="21">
        <f>AD201-Baseline!AD201</f>
        <v>54.044468199762534</v>
      </c>
      <c r="AE221" s="21">
        <f>AE201-Baseline!AE201</f>
        <v>53.619107729648988</v>
      </c>
      <c r="AF221" s="21">
        <f>AF201-Baseline!AF201</f>
        <v>53.195935844175104</v>
      </c>
      <c r="AG221" s="21">
        <f>AG201-Baseline!AG201</f>
        <v>52.774088595642837</v>
      </c>
      <c r="AH221" s="21">
        <f>AH201-Baseline!AH201</f>
        <v>52.353674047646578</v>
      </c>
      <c r="AI221" s="21">
        <f>AI201-Baseline!AI201</f>
        <v>51.936131280091708</v>
      </c>
      <c r="AJ221" s="21">
        <f>AJ201-Baseline!AJ201</f>
        <v>51.766907570526477</v>
      </c>
      <c r="AK221" s="21">
        <f>AK201-Baseline!AK201</f>
        <v>51.596926152447026</v>
      </c>
      <c r="AL221" s="21">
        <f>AL201-Baseline!AL201</f>
        <v>51.426285601892587</v>
      </c>
      <c r="AM221" s="21">
        <f>AM201-Baseline!AM201</f>
        <v>51.255133083067108</v>
      </c>
      <c r="AN221" s="21">
        <f>AN201-Baseline!AN201</f>
        <v>51.026267533403029</v>
      </c>
      <c r="AO221" s="21">
        <f>AO201-Baseline!AO201</f>
        <v>50.788982364591881</v>
      </c>
      <c r="AP221" s="21">
        <f>AP201-Baseline!AP201</f>
        <v>50.552623009605597</v>
      </c>
      <c r="AQ221" s="21">
        <f>AQ201-Baseline!AQ201</f>
        <v>50.31722499343077</v>
      </c>
      <c r="AR221" s="21">
        <f>AR201-Baseline!AR201</f>
        <v>50.082805517320772</v>
      </c>
      <c r="AS221" s="21">
        <f>AS201-Baseline!AS201</f>
        <v>49.84936846087399</v>
      </c>
      <c r="AT221" s="21">
        <f>AT201-Baseline!AT201</f>
        <v>49.616919756919984</v>
      </c>
      <c r="AU221" s="21">
        <f>AU201-Baseline!AU201</f>
        <v>49.385473100533872</v>
      </c>
      <c r="AV221" s="21">
        <f>AV201-Baseline!AV201</f>
        <v>49.155037889429799</v>
      </c>
      <c r="AW221" s="21">
        <f>AW201-Baseline!AW201</f>
        <v>48.925619980367735</v>
      </c>
      <c r="AX221" s="21">
        <f>AX201-Baseline!AX201</f>
        <v>48.04395501035588</v>
      </c>
      <c r="AY221" s="21">
        <f>AY201-Baseline!AY201</f>
        <v>47.095488579340369</v>
      </c>
      <c r="AZ221" s="21">
        <f>AZ201-Baseline!AZ201</f>
        <v>46.164514926587124</v>
      </c>
      <c r="BA221" s="21">
        <f>BA201-Baseline!BA201</f>
        <v>45.250806164479549</v>
      </c>
      <c r="BB221" s="21">
        <f>BB201-Baseline!BB201</f>
        <v>44.352815716148918</v>
      </c>
    </row>
    <row r="222" spans="1:54" outlineLevel="2">
      <c r="A222" s="479"/>
      <c r="B222" s="150" t="s">
        <v>500</v>
      </c>
      <c r="C222" s="19"/>
      <c r="D222" s="135" t="s">
        <v>390</v>
      </c>
      <c r="E222" s="21">
        <f>E202-Baseline!E202</f>
        <v>18.657727229246706</v>
      </c>
      <c r="F222" s="21">
        <f>F202-Baseline!F202</f>
        <v>18.50083621891946</v>
      </c>
      <c r="G222" s="21">
        <f>G202-Baseline!G202</f>
        <v>18.347785470984132</v>
      </c>
      <c r="H222" s="21">
        <f>H202-Baseline!H202</f>
        <v>18.198476705502351</v>
      </c>
      <c r="I222" s="21">
        <f>I202-Baseline!I202</f>
        <v>18.05281378170643</v>
      </c>
      <c r="J222" s="21">
        <f>J202-Baseline!J202</f>
        <v>17.91070334356321</v>
      </c>
      <c r="K222" s="21">
        <f>K202-Baseline!K202</f>
        <v>17.772054724637634</v>
      </c>
      <c r="L222" s="21">
        <f>L202-Baseline!L202</f>
        <v>17.636779868595823</v>
      </c>
      <c r="M222" s="21">
        <f>M202-Baseline!M202</f>
        <v>17.504793254248764</v>
      </c>
      <c r="N222" s="21">
        <f>N202-Baseline!N202</f>
        <v>17.376010580013226</v>
      </c>
      <c r="O222" s="21">
        <f>O202-Baseline!O202</f>
        <v>17.247182037063066</v>
      </c>
      <c r="P222" s="21">
        <f>P202-Baseline!P202</f>
        <v>17.11985038665274</v>
      </c>
      <c r="Q222" s="21">
        <f>Q202-Baseline!Q202</f>
        <v>16.995607137997133</v>
      </c>
      <c r="R222" s="21">
        <f>R202-Baseline!R202</f>
        <v>16.874374997879805</v>
      </c>
      <c r="S222" s="21">
        <f>S202-Baseline!S202</f>
        <v>16.753577993751982</v>
      </c>
      <c r="T222" s="21">
        <f>T202-Baseline!T202</f>
        <v>16.635656813493757</v>
      </c>
      <c r="U222" s="21">
        <f>U202-Baseline!U202</f>
        <v>16.520540086023658</v>
      </c>
      <c r="V222" s="21">
        <f>V202-Baseline!V202</f>
        <v>16.408158451690255</v>
      </c>
      <c r="W222" s="21">
        <f>W202-Baseline!W202</f>
        <v>16.298444503248653</v>
      </c>
      <c r="X222" s="21">
        <f>X202-Baseline!X202</f>
        <v>16.19133272454609</v>
      </c>
      <c r="Y222" s="21">
        <f>Y202-Baseline!Y202</f>
        <v>16.086758615485198</v>
      </c>
      <c r="Z222" s="21">
        <f>Z202-Baseline!Z202</f>
        <v>15.984660688457291</v>
      </c>
      <c r="AA222" s="21">
        <f>AA202-Baseline!AA202</f>
        <v>15.884979222462441</v>
      </c>
      <c r="AB222" s="21">
        <f>AB202-Baseline!AB202</f>
        <v>15.787655704448888</v>
      </c>
      <c r="AC222" s="21">
        <f>AC202-Baseline!AC202</f>
        <v>123.53504555979373</v>
      </c>
      <c r="AD222" s="21">
        <f>AD202-Baseline!AD202</f>
        <v>122.89836419042206</v>
      </c>
      <c r="AE222" s="21">
        <f>AE202-Baseline!AE202</f>
        <v>122.25953970694934</v>
      </c>
      <c r="AF222" s="21">
        <f>AF202-Baseline!AF202</f>
        <v>121.61400274300644</v>
      </c>
      <c r="AG222" s="21">
        <f>AG202-Baseline!AG202</f>
        <v>120.95948512688656</v>
      </c>
      <c r="AH222" s="21">
        <f>AH202-Baseline!AH202</f>
        <v>120.29662552088013</v>
      </c>
      <c r="AI222" s="21">
        <f>AI202-Baseline!AI202</f>
        <v>119.63005393102226</v>
      </c>
      <c r="AJ222" s="21">
        <f>AJ202-Baseline!AJ202</f>
        <v>119.53157604117359</v>
      </c>
      <c r="AK222" s="21">
        <f>AK202-Baseline!AK202</f>
        <v>119.42375355410076</v>
      </c>
      <c r="AL222" s="21">
        <f>AL202-Baseline!AL202</f>
        <v>119.30703281887354</v>
      </c>
      <c r="AM222" s="21">
        <f>AM202-Baseline!AM202</f>
        <v>119.18200202131106</v>
      </c>
      <c r="AN222" s="21">
        <f>AN202-Baseline!AN202</f>
        <v>118.91203975005109</v>
      </c>
      <c r="AO222" s="21">
        <f>AO202-Baseline!AO202</f>
        <v>118.61454749254862</v>
      </c>
      <c r="AP222" s="21">
        <f>AP202-Baseline!AP202</f>
        <v>118.3120278623786</v>
      </c>
      <c r="AQ222" s="21">
        <f>AQ202-Baseline!AQ202</f>
        <v>118.00476495651701</v>
      </c>
      <c r="AR222" s="21">
        <f>AR202-Baseline!AR202</f>
        <v>117.69298313843736</v>
      </c>
      <c r="AS222" s="21">
        <f>AS202-Baseline!AS202</f>
        <v>117.37686217863148</v>
      </c>
      <c r="AT222" s="21">
        <f>AT202-Baseline!AT202</f>
        <v>117.05658350970393</v>
      </c>
      <c r="AU222" s="21">
        <f>AU202-Baseline!AU202</f>
        <v>116.73234748002487</v>
      </c>
      <c r="AV222" s="21">
        <f>AV202-Baseline!AV202</f>
        <v>116.40433729790981</v>
      </c>
      <c r="AW222" s="21">
        <f>AW202-Baseline!AW202</f>
        <v>116.07272142029375</v>
      </c>
      <c r="AX222" s="21">
        <f>AX202-Baseline!AX202</f>
        <v>114.16638402315158</v>
      </c>
      <c r="AY222" s="21">
        <f>AY202-Baseline!AY202</f>
        <v>112.08806024334385</v>
      </c>
      <c r="AZ222" s="21">
        <f>AZ202-Baseline!AZ202</f>
        <v>110.04065184769919</v>
      </c>
      <c r="BA222" s="21">
        <f>BA202-Baseline!BA202</f>
        <v>108.0240917182518</v>
      </c>
      <c r="BB222" s="21">
        <f>BB202-Baseline!BB202</f>
        <v>106.03529949597332</v>
      </c>
    </row>
    <row r="223" spans="1:54" outlineLevel="2">
      <c r="B223" s="19"/>
      <c r="C223" s="19"/>
      <c r="D223" s="19"/>
      <c r="E223" s="15"/>
    </row>
    <row r="224" spans="1:54" outlineLevel="2">
      <c r="A224" s="477" t="s">
        <v>501</v>
      </c>
      <c r="B224" s="150" t="s">
        <v>498</v>
      </c>
      <c r="C224" s="19"/>
      <c r="D224" s="135" t="s">
        <v>390</v>
      </c>
      <c r="E224" s="21">
        <f>E204-Baseline!E204</f>
        <v>14.79928162991003</v>
      </c>
      <c r="F224" s="21">
        <f>F204-Baseline!F204</f>
        <v>29.472405839141146</v>
      </c>
      <c r="G224" s="21">
        <f>G204-Baseline!G204</f>
        <v>43.994170541355246</v>
      </c>
      <c r="H224" s="21">
        <f>H204-Baseline!H204</f>
        <v>58.366670187266564</v>
      </c>
      <c r="I224" s="21">
        <f>I204-Baseline!I204</f>
        <v>72.617399249733481</v>
      </c>
      <c r="J224" s="21">
        <f>J204-Baseline!J204</f>
        <v>86.747481911961657</v>
      </c>
      <c r="K224" s="21">
        <f>K204-Baseline!K204</f>
        <v>100.73348918336491</v>
      </c>
      <c r="L224" s="21">
        <f>L204-Baseline!L204</f>
        <v>114.60150919335493</v>
      </c>
      <c r="M224" s="21">
        <f>M204-Baseline!M204</f>
        <v>128.35263649450621</v>
      </c>
      <c r="N224" s="21">
        <f>N204-Baseline!N204</f>
        <v>141.96467684821314</v>
      </c>
      <c r="O224" s="21">
        <f>O204-Baseline!O204</f>
        <v>155.45997749929745</v>
      </c>
      <c r="P224" s="21">
        <f>P204-Baseline!P204</f>
        <v>168.83842670191657</v>
      </c>
      <c r="Q224" s="21">
        <f>Q204-Baseline!Q204</f>
        <v>182.10117981478209</v>
      </c>
      <c r="R224" s="21">
        <f>R204-Baseline!R204</f>
        <v>195.27106905858506</v>
      </c>
      <c r="S224" s="21">
        <f>S204-Baseline!S204</f>
        <v>208.3271662502566</v>
      </c>
      <c r="T224" s="21">
        <f>T204-Baseline!T204</f>
        <v>221.27060624673689</v>
      </c>
      <c r="U224" s="21">
        <f>U204-Baseline!U204</f>
        <v>234.10251401471004</v>
      </c>
      <c r="V224" s="21">
        <f>V204-Baseline!V204</f>
        <v>246.84422176186308</v>
      </c>
      <c r="W224" s="21">
        <f>W204-Baseline!W204</f>
        <v>259.47626845751148</v>
      </c>
      <c r="X224" s="21">
        <f>X204-Baseline!X204</f>
        <v>272.01928277192411</v>
      </c>
      <c r="Y224" s="21">
        <f>Y204-Baseline!Y204</f>
        <v>284.45449373095477</v>
      </c>
      <c r="Z224" s="21">
        <f>Z204-Baseline!Z204</f>
        <v>296.80185270682227</v>
      </c>
      <c r="AA224" s="21">
        <f>AA204-Baseline!AA204</f>
        <v>309.06179393570034</v>
      </c>
      <c r="AB224" s="21">
        <f>AB204-Baseline!AB204</f>
        <v>321.23476027158148</v>
      </c>
      <c r="AC224" s="21">
        <f>AC204-Baseline!AC204</f>
        <v>410.32923232440771</v>
      </c>
      <c r="AD224" s="21">
        <f>AD204-Baseline!AD204</f>
        <v>498.90141851841793</v>
      </c>
      <c r="AE224" s="21">
        <f>AE204-Baseline!AE204</f>
        <v>586.9644379082946</v>
      </c>
      <c r="AF224" s="21">
        <f>AF204-Baseline!AF204</f>
        <v>674.50956618503551</v>
      </c>
      <c r="AG224" s="21">
        <f>AG204-Baseline!AG204</f>
        <v>761.53050446288398</v>
      </c>
      <c r="AH224" s="21">
        <f>AH204-Baseline!AH204</f>
        <v>848.02375084230709</v>
      </c>
      <c r="AI224" s="21">
        <f>AI204-Baseline!AI204</f>
        <v>933.98944944007167</v>
      </c>
      <c r="AJ224" s="21">
        <f>AJ204-Baseline!AJ204</f>
        <v>1019.8364793097891</v>
      </c>
      <c r="AK224" s="21">
        <f>AK204-Baseline!AK204</f>
        <v>1105.5586379491517</v>
      </c>
      <c r="AL224" s="21">
        <f>AL204-Baseline!AL204</f>
        <v>1191.1508525936488</v>
      </c>
      <c r="AM224" s="21">
        <f>AM204-Baseline!AM204</f>
        <v>1276.6085571602298</v>
      </c>
      <c r="AN224" s="21">
        <f>AN204-Baseline!AN204</f>
        <v>1361.8298368647802</v>
      </c>
      <c r="AO224" s="21">
        <f>AO204-Baseline!AO204</f>
        <v>1446.7962346662937</v>
      </c>
      <c r="AP224" s="21">
        <f>AP204-Baseline!AP204</f>
        <v>1531.5053027833669</v>
      </c>
      <c r="AQ224" s="21">
        <f>AQ204-Baseline!AQ204</f>
        <v>1615.9548457795865</v>
      </c>
      <c r="AR224" s="21">
        <f>AR204-Baseline!AR204</f>
        <v>1700.1427721833613</v>
      </c>
      <c r="AS224" s="21">
        <f>AS204-Baseline!AS204</f>
        <v>1784.0670677203016</v>
      </c>
      <c r="AT224" s="21">
        <f>AT204-Baseline!AT204</f>
        <v>1867.7258225154812</v>
      </c>
      <c r="AU224" s="21">
        <f>AU204-Baseline!AU204</f>
        <v>1951.1172527272436</v>
      </c>
      <c r="AV224" s="21">
        <f>AV204-Baseline!AV204</f>
        <v>2034.2396805473893</v>
      </c>
      <c r="AW224" s="21">
        <f>AW204-Baseline!AW204</f>
        <v>2117.0915177108959</v>
      </c>
      <c r="AX224" s="21">
        <f>AX204-Baseline!AX204</f>
        <v>2198.5540318201697</v>
      </c>
      <c r="AY224" s="21">
        <f>AY204-Baseline!AY204</f>
        <v>2278.5067177065953</v>
      </c>
      <c r="AZ224" s="21">
        <f>AZ204-Baseline!AZ204</f>
        <v>2356.9733157190408</v>
      </c>
      <c r="BA224" s="21">
        <f>BA204-Baseline!BA204</f>
        <v>2433.977442042325</v>
      </c>
      <c r="BB224" s="21">
        <f>BB204-Baseline!BB204</f>
        <v>2509.5404119870886</v>
      </c>
    </row>
    <row r="225" spans="1:54" outlineLevel="2">
      <c r="A225" s="478"/>
      <c r="B225" s="150" t="s">
        <v>499</v>
      </c>
      <c r="C225" s="19"/>
      <c r="D225" s="135" t="s">
        <v>390</v>
      </c>
      <c r="E225" s="21">
        <f>E205-Baseline!E205</f>
        <v>10.965146656526059</v>
      </c>
      <c r="F225" s="21">
        <f>F205-Baseline!F205</f>
        <v>21.796100156313923</v>
      </c>
      <c r="G225" s="21">
        <f>G205-Baseline!G205</f>
        <v>32.496163010384336</v>
      </c>
      <c r="H225" s="21">
        <f>H205-Baseline!H205</f>
        <v>43.06854963873522</v>
      </c>
      <c r="I225" s="21">
        <f>I205-Baseline!I205</f>
        <v>53.516388310446892</v>
      </c>
      <c r="J225" s="21">
        <f>J205-Baseline!J205</f>
        <v>63.842723736711747</v>
      </c>
      <c r="K225" s="21">
        <f>K205-Baseline!K205</f>
        <v>74.050519573280084</v>
      </c>
      <c r="L225" s="21">
        <f>L205-Baseline!L205</f>
        <v>84.142660852708801</v>
      </c>
      <c r="M225" s="21">
        <f>M205-Baseline!M205</f>
        <v>94.121956333784084</v>
      </c>
      <c r="N225" s="21">
        <f>N205-Baseline!N205</f>
        <v>103.99113954269123</v>
      </c>
      <c r="O225" s="21">
        <f>O205-Baseline!O205</f>
        <v>113.7512048005282</v>
      </c>
      <c r="P225" s="21">
        <f>P205-Baseline!P205</f>
        <v>123.40394194610305</v>
      </c>
      <c r="Q225" s="21">
        <f>Q205-Baseline!Q205</f>
        <v>132.95195413529547</v>
      </c>
      <c r="R225" s="21">
        <f>R205-Baseline!R205</f>
        <v>142.39777640956902</v>
      </c>
      <c r="S225" s="21">
        <f>S205-Baseline!S205</f>
        <v>151.74304409447421</v>
      </c>
      <c r="T225" s="21">
        <f>T205-Baseline!T205</f>
        <v>160.99016626336459</v>
      </c>
      <c r="U225" s="21">
        <f>U205-Baseline!U205</f>
        <v>170.14148959158757</v>
      </c>
      <c r="V225" s="21">
        <f>V205-Baseline!V205</f>
        <v>179.199300199373</v>
      </c>
      <c r="W225" s="21">
        <f>W205-Baseline!W205</f>
        <v>188.16582542392808</v>
      </c>
      <c r="X225" s="21">
        <f>X205-Baseline!X205</f>
        <v>197.04323555124449</v>
      </c>
      <c r="Y225" s="21">
        <f>Y205-Baseline!Y205</f>
        <v>205.83364466525123</v>
      </c>
      <c r="Z225" s="21">
        <f>Z205-Baseline!Z205</f>
        <v>214.53911350385906</v>
      </c>
      <c r="AA225" s="21">
        <f>AA205-Baseline!AA205</f>
        <v>223.16165106032139</v>
      </c>
      <c r="AB225" s="21">
        <f>AB205-Baseline!AB205</f>
        <v>231.70321564750958</v>
      </c>
      <c r="AC225" s="21">
        <f>AC205-Baseline!AC205</f>
        <v>286.17686708378994</v>
      </c>
      <c r="AD225" s="21">
        <f>AD205-Baseline!AD205</f>
        <v>340.22133528355249</v>
      </c>
      <c r="AE225" s="21">
        <f>AE205-Baseline!AE205</f>
        <v>393.84044301320148</v>
      </c>
      <c r="AF225" s="21">
        <f>AF205-Baseline!AF205</f>
        <v>447.03637885737658</v>
      </c>
      <c r="AG225" s="21">
        <f>AG205-Baseline!AG205</f>
        <v>499.81046745301944</v>
      </c>
      <c r="AH225" s="21">
        <f>AH205-Baseline!AH205</f>
        <v>552.16414150066601</v>
      </c>
      <c r="AI225" s="21">
        <f>AI205-Baseline!AI205</f>
        <v>604.10027278075768</v>
      </c>
      <c r="AJ225" s="21">
        <f>AJ205-Baseline!AJ205</f>
        <v>655.86718035128411</v>
      </c>
      <c r="AK225" s="21">
        <f>AK205-Baseline!AK205</f>
        <v>707.46410650373116</v>
      </c>
      <c r="AL225" s="21">
        <f>AL205-Baseline!AL205</f>
        <v>758.89039210562373</v>
      </c>
      <c r="AM225" s="21">
        <f>AM205-Baseline!AM205</f>
        <v>810.14552518869084</v>
      </c>
      <c r="AN225" s="21">
        <f>AN205-Baseline!AN205</f>
        <v>861.17179272209387</v>
      </c>
      <c r="AO225" s="21">
        <f>AO205-Baseline!AO205</f>
        <v>911.96077508668577</v>
      </c>
      <c r="AP225" s="21">
        <f>AP205-Baseline!AP205</f>
        <v>962.51339809629133</v>
      </c>
      <c r="AQ225" s="21">
        <f>AQ205-Baseline!AQ205</f>
        <v>1012.8306230897221</v>
      </c>
      <c r="AR225" s="21">
        <f>AR205-Baseline!AR205</f>
        <v>1062.9134286070428</v>
      </c>
      <c r="AS225" s="21">
        <f>AS205-Baseline!AS205</f>
        <v>1112.7627970679168</v>
      </c>
      <c r="AT225" s="21">
        <f>AT205-Baseline!AT205</f>
        <v>1162.3797168248368</v>
      </c>
      <c r="AU225" s="21">
        <f>AU205-Baseline!AU205</f>
        <v>1211.7651899253706</v>
      </c>
      <c r="AV225" s="21">
        <f>AV205-Baseline!AV205</f>
        <v>1260.9202278148005</v>
      </c>
      <c r="AW225" s="21">
        <f>AW205-Baseline!AW205</f>
        <v>1309.8458477951681</v>
      </c>
      <c r="AX225" s="21">
        <f>AX205-Baseline!AX205</f>
        <v>1357.8898028055239</v>
      </c>
      <c r="AY225" s="21">
        <f>AY205-Baseline!AY205</f>
        <v>1404.9852913848642</v>
      </c>
      <c r="AZ225" s="21">
        <f>AZ205-Baseline!AZ205</f>
        <v>1451.1498063114514</v>
      </c>
      <c r="BA225" s="21">
        <f>BA205-Baseline!BA205</f>
        <v>1496.400612475931</v>
      </c>
      <c r="BB225" s="21">
        <f>BB205-Baseline!BB205</f>
        <v>1540.7534281920798</v>
      </c>
    </row>
    <row r="226" spans="1:54" outlineLevel="2">
      <c r="A226" s="479"/>
      <c r="B226" s="150" t="s">
        <v>500</v>
      </c>
      <c r="C226" s="19"/>
      <c r="D226" s="135" t="s">
        <v>390</v>
      </c>
      <c r="E226" s="21">
        <f>E206-Baseline!E206</f>
        <v>18.657727229246706</v>
      </c>
      <c r="F226" s="21">
        <f>F206-Baseline!F206</f>
        <v>37.158563448166163</v>
      </c>
      <c r="G226" s="21">
        <f>G206-Baseline!G206</f>
        <v>55.506348919150298</v>
      </c>
      <c r="H226" s="21">
        <f>H206-Baseline!H206</f>
        <v>73.704825624652642</v>
      </c>
      <c r="I226" s="21">
        <f>I206-Baseline!I206</f>
        <v>91.757639406359075</v>
      </c>
      <c r="J226" s="21">
        <f>J206-Baseline!J206</f>
        <v>109.66834274992229</v>
      </c>
      <c r="K226" s="21">
        <f>K206-Baseline!K206</f>
        <v>127.44039747455992</v>
      </c>
      <c r="L226" s="21">
        <f>L206-Baseline!L206</f>
        <v>145.07717734315574</v>
      </c>
      <c r="M226" s="21">
        <f>M206-Baseline!M206</f>
        <v>162.58197059740451</v>
      </c>
      <c r="N226" s="21">
        <f>N206-Baseline!N206</f>
        <v>179.95798117741774</v>
      </c>
      <c r="O226" s="21">
        <f>O206-Baseline!O206</f>
        <v>197.20516321448079</v>
      </c>
      <c r="P226" s="21">
        <f>P206-Baseline!P206</f>
        <v>214.32501360113352</v>
      </c>
      <c r="Q226" s="21">
        <f>Q206-Baseline!Q206</f>
        <v>231.32062073913065</v>
      </c>
      <c r="R226" s="21">
        <f>R206-Baseline!R206</f>
        <v>248.19499573701046</v>
      </c>
      <c r="S226" s="21">
        <f>S206-Baseline!S206</f>
        <v>264.94857373076246</v>
      </c>
      <c r="T226" s="21">
        <f>T206-Baseline!T206</f>
        <v>281.58423054425623</v>
      </c>
      <c r="U226" s="21">
        <f>U206-Baseline!U206</f>
        <v>298.10477063027986</v>
      </c>
      <c r="V226" s="21">
        <f>V206-Baseline!V206</f>
        <v>314.51292908197013</v>
      </c>
      <c r="W226" s="21">
        <f>W206-Baseline!W206</f>
        <v>330.8113735852188</v>
      </c>
      <c r="X226" s="21">
        <f>X206-Baseline!X206</f>
        <v>347.0027063097649</v>
      </c>
      <c r="Y226" s="21">
        <f>Y206-Baseline!Y206</f>
        <v>363.08946492525013</v>
      </c>
      <c r="Z226" s="21">
        <f>Z206-Baseline!Z206</f>
        <v>379.07412561370739</v>
      </c>
      <c r="AA226" s="21">
        <f>AA206-Baseline!AA206</f>
        <v>394.95910483616984</v>
      </c>
      <c r="AB226" s="21">
        <f>AB206-Baseline!AB206</f>
        <v>410.74676054061871</v>
      </c>
      <c r="AC226" s="21">
        <f>AC206-Baseline!AC206</f>
        <v>534.2818061004125</v>
      </c>
      <c r="AD226" s="21">
        <f>AD206-Baseline!AD206</f>
        <v>657.18017029083455</v>
      </c>
      <c r="AE226" s="21">
        <f>AE206-Baseline!AE206</f>
        <v>779.43970999778389</v>
      </c>
      <c r="AF226" s="21">
        <f>AF206-Baseline!AF206</f>
        <v>901.05371274079039</v>
      </c>
      <c r="AG226" s="21">
        <f>AG206-Baseline!AG206</f>
        <v>1022.0131978676769</v>
      </c>
      <c r="AH226" s="21">
        <f>AH206-Baseline!AH206</f>
        <v>1142.3098233885571</v>
      </c>
      <c r="AI226" s="21">
        <f>AI206-Baseline!AI206</f>
        <v>1261.9398773195794</v>
      </c>
      <c r="AJ226" s="21">
        <f>AJ206-Baseline!AJ206</f>
        <v>1381.471453360753</v>
      </c>
      <c r="AK226" s="21">
        <f>AK206-Baseline!AK206</f>
        <v>1500.8952069148538</v>
      </c>
      <c r="AL226" s="21">
        <f>AL206-Baseline!AL206</f>
        <v>1620.2022397337273</v>
      </c>
      <c r="AM226" s="21">
        <f>AM206-Baseline!AM206</f>
        <v>1739.3842417550384</v>
      </c>
      <c r="AN226" s="21">
        <f>AN206-Baseline!AN206</f>
        <v>1858.2962815050894</v>
      </c>
      <c r="AO226" s="21">
        <f>AO206-Baseline!AO206</f>
        <v>1976.910828997638</v>
      </c>
      <c r="AP226" s="21">
        <f>AP206-Baseline!AP206</f>
        <v>2095.2228568600167</v>
      </c>
      <c r="AQ226" s="21">
        <f>AQ206-Baseline!AQ206</f>
        <v>2213.2276218165339</v>
      </c>
      <c r="AR226" s="21">
        <f>AR206-Baseline!AR206</f>
        <v>2330.9206049549712</v>
      </c>
      <c r="AS226" s="21">
        <f>AS206-Baseline!AS206</f>
        <v>2448.2974671336028</v>
      </c>
      <c r="AT226" s="21">
        <f>AT206-Baseline!AT206</f>
        <v>2565.3540506433069</v>
      </c>
      <c r="AU226" s="21">
        <f>AU206-Baseline!AU206</f>
        <v>2682.0863981233319</v>
      </c>
      <c r="AV226" s="21">
        <f>AV206-Baseline!AV206</f>
        <v>2798.4907354212419</v>
      </c>
      <c r="AW226" s="21">
        <f>AW206-Baseline!AW206</f>
        <v>2914.5634568415358</v>
      </c>
      <c r="AX226" s="21">
        <f>AX206-Baseline!AX206</f>
        <v>3028.7298408646875</v>
      </c>
      <c r="AY226" s="21">
        <f>AY206-Baseline!AY206</f>
        <v>3140.8179011080315</v>
      </c>
      <c r="AZ226" s="21">
        <f>AZ206-Baseline!AZ206</f>
        <v>3250.8585529557308</v>
      </c>
      <c r="BA226" s="21">
        <f>BA206-Baseline!BA206</f>
        <v>3358.8826446739827</v>
      </c>
      <c r="BB226" s="21">
        <f>BB206-Baseline!BB206</f>
        <v>3464.9179441699562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505</v>
      </c>
      <c r="C229" s="57"/>
      <c r="D229" s="56" t="s">
        <v>390</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143:A154"/>
    <mergeCell ref="A158:A169"/>
    <mergeCell ref="A172:A174"/>
    <mergeCell ref="A176:A178"/>
    <mergeCell ref="A186:A187"/>
    <mergeCell ref="A204:A206"/>
    <mergeCell ref="A210:A218"/>
    <mergeCell ref="A220:A222"/>
    <mergeCell ref="A224:A226"/>
    <mergeCell ref="A190:A198"/>
    <mergeCell ref="A200:A202"/>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DAD54CFF-7C7E-49E4-AABF-957E00EFB1F7}">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2655C41-EFCF-4A60-B128-D14F88255E9C}">
          <x14:formula1>
            <xm:f>'Fixed Data'!$E$55:$E$58</xm:f>
          </x14:formula1>
          <xm:sqref>B158:B169 B143:B154</xm:sqref>
        </x14:dataValidation>
        <x14:dataValidation type="list" allowBlank="1" showInputMessage="1" showErrorMessage="1" xr:uid="{D8B9431C-028B-42EF-8822-5E0694FE78DB}">
          <x14:formula1>
            <xm:f>'Fixed Data'!$C$64:$C$65</xm:f>
          </x14:formula1>
          <xm:sqref>B66:B70</xm:sqref>
        </x14:dataValidation>
        <x14:dataValidation type="list" allowBlank="1" showInputMessage="1" showErrorMessage="1" xr:uid="{8FCD02A0-0A02-40F6-BF4A-13BBD0EEC49A}">
          <x14:formula1>
            <xm:f>'Fixed Data'!$C$55:$C$61</xm:f>
          </x14:formula1>
          <xm:sqref>C54:C63</xm:sqref>
        </x14:dataValidation>
        <x14:dataValidation type="list" allowBlank="1" showInputMessage="1" showErrorMessage="1" xr:uid="{63539941-62CE-42C8-A1D3-08985733B5F9}">
          <x14:formula1>
            <xm:f>'Fixed Data'!$A$55:$A$78</xm:f>
          </x14:formula1>
          <xm:sqref>B54:B63</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B068F-6E42-45D7-85D2-815E54B618A6}">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506</v>
      </c>
    </row>
    <row r="2" spans="1:19">
      <c r="A2" s="470" t="s">
        <v>507</v>
      </c>
      <c r="B2" s="470"/>
      <c r="C2" s="470"/>
      <c r="D2" s="470"/>
      <c r="E2" s="470"/>
      <c r="F2" s="470"/>
      <c r="G2" s="470"/>
      <c r="H2" s="470"/>
      <c r="I2" s="470"/>
      <c r="J2" s="470"/>
      <c r="K2" s="470"/>
      <c r="L2" s="470"/>
      <c r="M2" s="470"/>
      <c r="N2" s="470"/>
      <c r="O2" s="470"/>
      <c r="P2" s="470"/>
      <c r="Q2" s="470"/>
      <c r="R2" s="470"/>
      <c r="S2" s="470"/>
    </row>
    <row r="3" spans="1:19">
      <c r="A3" s="470"/>
      <c r="B3" s="470"/>
      <c r="C3" s="470"/>
      <c r="D3" s="470"/>
      <c r="E3" s="470"/>
      <c r="F3" s="470"/>
      <c r="G3" s="470"/>
      <c r="H3" s="470"/>
      <c r="I3" s="470"/>
      <c r="J3" s="470"/>
      <c r="K3" s="470"/>
      <c r="L3" s="470"/>
      <c r="M3" s="470"/>
      <c r="N3" s="470"/>
      <c r="O3" s="470"/>
      <c r="P3" s="470"/>
      <c r="Q3" s="470"/>
      <c r="R3" s="470"/>
      <c r="S3" s="470"/>
    </row>
    <row r="4" spans="1:19">
      <c r="A4" s="470"/>
      <c r="B4" s="470"/>
      <c r="C4" s="470"/>
      <c r="D4" s="470"/>
      <c r="E4" s="470"/>
      <c r="F4" s="470"/>
      <c r="G4" s="470"/>
      <c r="H4" s="470"/>
      <c r="I4" s="470"/>
      <c r="J4" s="470"/>
      <c r="K4" s="470"/>
      <c r="L4" s="470"/>
      <c r="M4" s="470"/>
      <c r="N4" s="470"/>
      <c r="O4" s="470"/>
      <c r="P4" s="470"/>
      <c r="Q4" s="470"/>
      <c r="R4" s="470"/>
      <c r="S4" s="470"/>
    </row>
    <row r="19" spans="1:19">
      <c r="A19" s="4" t="s">
        <v>509</v>
      </c>
    </row>
    <row r="20" spans="1:19">
      <c r="A20" s="470" t="s">
        <v>510</v>
      </c>
      <c r="B20" s="470"/>
      <c r="C20" s="470"/>
      <c r="D20" s="470"/>
      <c r="E20" s="470"/>
      <c r="F20" s="470"/>
      <c r="G20" s="470"/>
      <c r="H20" s="470"/>
      <c r="I20" s="470"/>
      <c r="J20" s="470"/>
      <c r="K20" s="470"/>
      <c r="L20" s="470"/>
      <c r="M20" s="470"/>
      <c r="N20" s="470"/>
      <c r="O20" s="470"/>
      <c r="P20" s="470"/>
      <c r="Q20" s="470"/>
      <c r="R20" s="470"/>
      <c r="S20" s="470"/>
    </row>
    <row r="21" spans="1:19" ht="25.5" customHeight="1">
      <c r="A21" s="470"/>
      <c r="B21" s="470"/>
      <c r="C21" s="470"/>
      <c r="D21" s="470"/>
      <c r="E21" s="470"/>
      <c r="F21" s="470"/>
      <c r="G21" s="470"/>
      <c r="H21" s="470"/>
      <c r="I21" s="470"/>
      <c r="J21" s="470"/>
      <c r="K21" s="470"/>
      <c r="L21" s="470"/>
      <c r="M21" s="470"/>
      <c r="N21" s="470"/>
      <c r="O21" s="470"/>
      <c r="P21" s="470"/>
      <c r="Q21" s="470"/>
      <c r="R21" s="470"/>
      <c r="S21" s="470"/>
    </row>
    <row r="23" spans="1:19">
      <c r="A23" s="158" t="s">
        <v>352</v>
      </c>
      <c r="B23" s="404"/>
      <c r="C23" s="404"/>
      <c r="D23" s="404"/>
      <c r="E23" s="404"/>
      <c r="F23" s="404"/>
      <c r="G23" s="404"/>
      <c r="H23" s="404"/>
      <c r="I23" s="404"/>
      <c r="J23" s="404"/>
      <c r="K23" s="404"/>
      <c r="L23" s="404"/>
      <c r="M23" s="404"/>
      <c r="N23" s="404"/>
      <c r="O23" s="404"/>
      <c r="P23" s="404"/>
      <c r="Q23" s="404"/>
      <c r="R23" s="404"/>
      <c r="S23" s="404"/>
    </row>
    <row r="24" spans="1:19">
      <c r="A24" s="158" t="s">
        <v>493</v>
      </c>
      <c r="B24" s="404"/>
      <c r="C24" s="404"/>
      <c r="D24" s="404"/>
      <c r="E24" s="404"/>
      <c r="F24" s="404"/>
      <c r="G24" s="404"/>
      <c r="H24" s="404"/>
      <c r="I24" s="404"/>
      <c r="J24" s="404"/>
      <c r="K24" s="404"/>
      <c r="L24" s="404"/>
      <c r="M24" s="404"/>
      <c r="N24" s="404"/>
      <c r="O24" s="404"/>
      <c r="P24" s="404"/>
      <c r="Q24" s="404"/>
      <c r="R24" s="404"/>
      <c r="S24" s="404"/>
    </row>
    <row r="25" spans="1:19">
      <c r="A25" s="159" t="s">
        <v>396</v>
      </c>
      <c r="B25" s="404"/>
      <c r="C25" s="404"/>
      <c r="D25" s="404"/>
      <c r="E25" s="404"/>
      <c r="F25" s="404"/>
      <c r="G25" s="404"/>
      <c r="H25" s="404"/>
      <c r="I25" s="404"/>
      <c r="J25" s="404"/>
      <c r="K25" s="404"/>
      <c r="L25" s="404"/>
      <c r="M25" s="404"/>
      <c r="N25" s="404"/>
      <c r="O25" s="404"/>
      <c r="P25" s="404"/>
      <c r="Q25" s="404"/>
      <c r="R25" s="404"/>
      <c r="S25" s="404"/>
    </row>
    <row r="26" spans="1:19">
      <c r="A26" s="159" t="s">
        <v>472</v>
      </c>
      <c r="B26" s="404"/>
      <c r="C26" s="404"/>
      <c r="D26" s="404"/>
      <c r="E26" s="404"/>
      <c r="F26" s="404"/>
      <c r="G26" s="404"/>
      <c r="H26" s="404"/>
      <c r="I26" s="404"/>
      <c r="J26" s="404"/>
      <c r="K26" s="404"/>
      <c r="L26" s="404"/>
      <c r="M26" s="404"/>
      <c r="N26" s="404"/>
      <c r="O26" s="404"/>
      <c r="P26" s="404"/>
      <c r="Q26" s="404"/>
      <c r="R26" s="404"/>
      <c r="S26" s="404"/>
    </row>
    <row r="27" spans="1:19">
      <c r="A27" s="159" t="s">
        <v>473</v>
      </c>
      <c r="B27" s="404"/>
      <c r="C27" s="404"/>
      <c r="D27" s="404"/>
      <c r="E27" s="404"/>
      <c r="F27" s="404"/>
      <c r="G27" s="404"/>
      <c r="H27" s="404"/>
      <c r="I27" s="404"/>
      <c r="J27" s="404"/>
      <c r="K27" s="404"/>
      <c r="L27" s="404"/>
      <c r="M27" s="404"/>
      <c r="N27" s="404"/>
      <c r="O27" s="404"/>
      <c r="P27" s="404"/>
      <c r="Q27" s="404"/>
      <c r="R27" s="404"/>
      <c r="S27" s="404"/>
    </row>
    <row r="31" spans="1:19">
      <c r="A31" s="4" t="s">
        <v>514</v>
      </c>
    </row>
    <row r="32" spans="1:19">
      <c r="A32" t="s">
        <v>515</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6">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35" t="s">
        <v>344</v>
      </c>
      <c r="J2" s="436"/>
      <c r="K2" s="436"/>
      <c r="L2" s="436"/>
      <c r="M2" s="436"/>
      <c r="N2" s="436"/>
      <c r="O2" s="436"/>
      <c r="P2" s="436"/>
      <c r="Q2" s="436"/>
      <c r="R2" s="436"/>
      <c r="S2" s="436"/>
      <c r="T2" s="436"/>
      <c r="U2" s="437"/>
    </row>
    <row r="3" spans="1:21" ht="13.5" customHeight="1" outlineLevel="1" thickBot="1">
      <c r="A3" s="3"/>
      <c r="B3" s="7"/>
      <c r="F3" s="24"/>
      <c r="G3" s="10"/>
      <c r="I3" s="438" t="s">
        <v>345</v>
      </c>
      <c r="J3" s="439"/>
      <c r="K3" s="439"/>
      <c r="L3" s="439"/>
      <c r="M3" s="439"/>
      <c r="N3" s="440"/>
      <c r="O3" s="1"/>
      <c r="P3" s="444" t="s">
        <v>346</v>
      </c>
      <c r="Q3" s="445"/>
      <c r="R3" s="445"/>
      <c r="S3" s="445"/>
      <c r="T3" s="445"/>
      <c r="U3" s="446"/>
    </row>
    <row r="4" spans="1:21" ht="56.25" customHeight="1" outlineLevel="1">
      <c r="A4" s="31" t="s">
        <v>157</v>
      </c>
      <c r="B4" s="86"/>
      <c r="E4" s="53" t="s">
        <v>347</v>
      </c>
      <c r="F4" s="91"/>
      <c r="G4" s="28"/>
      <c r="H4" s="10"/>
      <c r="I4" s="441"/>
      <c r="J4" s="442"/>
      <c r="K4" s="442"/>
      <c r="L4" s="442"/>
      <c r="M4" s="442"/>
      <c r="N4" s="443"/>
      <c r="P4" s="447"/>
      <c r="Q4" s="448"/>
      <c r="R4" s="448"/>
      <c r="S4" s="448"/>
      <c r="T4" s="448"/>
      <c r="U4" s="449"/>
    </row>
    <row r="5" spans="1:21" outlineLevel="1">
      <c r="A5" s="13" t="s">
        <v>348</v>
      </c>
      <c r="B5" s="88"/>
      <c r="E5" s="14"/>
      <c r="H5" s="10"/>
      <c r="I5" s="480"/>
      <c r="J5" s="462"/>
      <c r="K5" s="462"/>
      <c r="L5" s="462"/>
      <c r="M5" s="462"/>
      <c r="N5" s="463"/>
      <c r="P5" s="480"/>
      <c r="Q5" s="462"/>
      <c r="R5" s="462"/>
      <c r="S5" s="462"/>
      <c r="T5" s="462"/>
      <c r="U5" s="463"/>
    </row>
    <row r="6" spans="1:21" outlineLevel="1">
      <c r="A6" s="13" t="s">
        <v>351</v>
      </c>
      <c r="B6" s="88"/>
      <c r="E6" s="53" t="s">
        <v>353</v>
      </c>
      <c r="F6" s="90"/>
      <c r="H6" s="10"/>
      <c r="I6" s="464"/>
      <c r="J6" s="465"/>
      <c r="K6" s="465"/>
      <c r="L6" s="465"/>
      <c r="M6" s="465"/>
      <c r="N6" s="466"/>
      <c r="P6" s="464"/>
      <c r="Q6" s="465"/>
      <c r="R6" s="465"/>
      <c r="S6" s="465"/>
      <c r="T6" s="465"/>
      <c r="U6" s="466"/>
    </row>
    <row r="7" spans="1:21" outlineLevel="1">
      <c r="A7" s="13" t="s">
        <v>355</v>
      </c>
      <c r="B7" s="88"/>
      <c r="E7" s="14"/>
      <c r="H7" s="10"/>
      <c r="I7" s="464"/>
      <c r="J7" s="465"/>
      <c r="K7" s="465"/>
      <c r="L7" s="465"/>
      <c r="M7" s="465"/>
      <c r="N7" s="466"/>
      <c r="P7" s="464"/>
      <c r="Q7" s="465"/>
      <c r="R7" s="465"/>
      <c r="S7" s="465"/>
      <c r="T7" s="465"/>
      <c r="U7" s="466"/>
    </row>
    <row r="8" spans="1:21" ht="41" outlineLevel="1" thickBot="1">
      <c r="A8" s="34" t="s">
        <v>356</v>
      </c>
      <c r="B8" s="89"/>
      <c r="E8" s="14"/>
      <c r="H8" s="10"/>
      <c r="I8" s="464"/>
      <c r="J8" s="465"/>
      <c r="K8" s="465"/>
      <c r="L8" s="465"/>
      <c r="M8" s="465"/>
      <c r="N8" s="466"/>
      <c r="P8" s="464"/>
      <c r="Q8" s="465"/>
      <c r="R8" s="465"/>
      <c r="S8" s="465"/>
      <c r="T8" s="465"/>
      <c r="U8" s="466"/>
    </row>
    <row r="9" spans="1:21" outlineLevel="1">
      <c r="E9" s="14"/>
      <c r="H9" s="10"/>
      <c r="I9" s="464"/>
      <c r="J9" s="465"/>
      <c r="K9" s="465"/>
      <c r="L9" s="465"/>
      <c r="M9" s="465"/>
      <c r="N9" s="466"/>
      <c r="P9" s="464"/>
      <c r="Q9" s="465"/>
      <c r="R9" s="465"/>
      <c r="S9" s="465"/>
      <c r="T9" s="465"/>
      <c r="U9" s="466"/>
    </row>
    <row r="10" spans="1:21" ht="14" outlineLevel="1" thickBot="1">
      <c r="A10" s="32" t="s">
        <v>358</v>
      </c>
      <c r="B10" s="35">
        <f>Baseline!B10</f>
        <v>2027</v>
      </c>
      <c r="E10" s="14"/>
      <c r="H10" s="10"/>
      <c r="I10" s="464"/>
      <c r="J10" s="465"/>
      <c r="K10" s="465"/>
      <c r="L10" s="465"/>
      <c r="M10" s="465"/>
      <c r="N10" s="466"/>
      <c r="P10" s="464"/>
      <c r="Q10" s="465"/>
      <c r="R10" s="465"/>
      <c r="S10" s="465"/>
      <c r="T10" s="465"/>
      <c r="U10" s="466"/>
    </row>
    <row r="11" spans="1:21" outlineLevel="1">
      <c r="A11" s="16"/>
      <c r="H11" s="10"/>
      <c r="I11" s="464"/>
      <c r="J11" s="465"/>
      <c r="K11" s="465"/>
      <c r="L11" s="465"/>
      <c r="M11" s="465"/>
      <c r="N11" s="466"/>
      <c r="P11" s="464"/>
      <c r="Q11" s="465"/>
      <c r="R11" s="465"/>
      <c r="S11" s="465"/>
      <c r="T11" s="465"/>
      <c r="U11" s="466"/>
    </row>
    <row r="12" spans="1:21" ht="40.5" outlineLevel="1">
      <c r="A12" s="26" t="s">
        <v>359</v>
      </c>
      <c r="B12" s="26" t="s">
        <v>360</v>
      </c>
      <c r="C12" s="26" t="s">
        <v>361</v>
      </c>
      <c r="D12" s="26" t="s">
        <v>362</v>
      </c>
      <c r="E12" s="26" t="s">
        <v>363</v>
      </c>
      <c r="F12" s="26" t="s">
        <v>364</v>
      </c>
      <c r="G12" s="26" t="s">
        <v>365</v>
      </c>
      <c r="I12" s="464"/>
      <c r="J12" s="465"/>
      <c r="K12" s="465"/>
      <c r="L12" s="465"/>
      <c r="M12" s="465"/>
      <c r="N12" s="466"/>
      <c r="P12" s="464"/>
      <c r="Q12" s="465"/>
      <c r="R12" s="465"/>
      <c r="S12" s="465"/>
      <c r="T12" s="465"/>
      <c r="U12" s="466"/>
    </row>
    <row r="13" spans="1:21" outlineLevel="1">
      <c r="A13" s="58">
        <v>2035</v>
      </c>
      <c r="B13" s="21">
        <f t="shared" ref="B13:B18" si="0">INDEX($E$204:$AW$204,1,MATCH($A13,$E$53:$BB$53,0))</f>
        <v>0</v>
      </c>
      <c r="C13" s="21">
        <f>B13-Baseline!B13</f>
        <v>128.35263649450621</v>
      </c>
      <c r="D13" s="21">
        <f t="shared" ref="D13:D18" si="1">INDEX($E$205:$AW$205,1,MATCH($A13,$E$53:$BB$53,0))</f>
        <v>0</v>
      </c>
      <c r="E13" s="21">
        <f>D13-Baseline!D13</f>
        <v>94.121956333784084</v>
      </c>
      <c r="F13" s="21">
        <f t="shared" ref="F13:F18" si="2">INDEX($E$206:$AW$206,1,MATCH($A13,$E$53:$BB$53,0))</f>
        <v>0</v>
      </c>
      <c r="G13" s="21">
        <f>F13-Baseline!F13</f>
        <v>162.58197059740451</v>
      </c>
      <c r="I13" s="464"/>
      <c r="J13" s="465"/>
      <c r="K13" s="465"/>
      <c r="L13" s="465"/>
      <c r="M13" s="465"/>
      <c r="N13" s="466"/>
      <c r="P13" s="464"/>
      <c r="Q13" s="465"/>
      <c r="R13" s="465"/>
      <c r="S13" s="465"/>
      <c r="T13" s="465"/>
      <c r="U13" s="466"/>
    </row>
    <row r="14" spans="1:21" outlineLevel="1">
      <c r="A14" s="58">
        <v>2040</v>
      </c>
      <c r="B14" s="21">
        <f t="shared" si="0"/>
        <v>0</v>
      </c>
      <c r="C14" s="21">
        <f>B14-Baseline!B14</f>
        <v>195.27106905858506</v>
      </c>
      <c r="D14" s="21">
        <f t="shared" si="1"/>
        <v>0</v>
      </c>
      <c r="E14" s="21">
        <f>D14-Baseline!D14</f>
        <v>142.39777640956902</v>
      </c>
      <c r="F14" s="21">
        <f t="shared" si="2"/>
        <v>0</v>
      </c>
      <c r="G14" s="21">
        <f>F14-Baseline!F14</f>
        <v>248.19499573701046</v>
      </c>
      <c r="I14" s="464"/>
      <c r="J14" s="465"/>
      <c r="K14" s="465"/>
      <c r="L14" s="465"/>
      <c r="M14" s="465"/>
      <c r="N14" s="466"/>
      <c r="P14" s="464"/>
      <c r="Q14" s="465"/>
      <c r="R14" s="465"/>
      <c r="S14" s="465"/>
      <c r="T14" s="465"/>
      <c r="U14" s="466"/>
    </row>
    <row r="15" spans="1:21" outlineLevel="1">
      <c r="A15" s="58">
        <v>2045</v>
      </c>
      <c r="B15" s="21">
        <f t="shared" si="0"/>
        <v>0</v>
      </c>
      <c r="C15" s="21">
        <f>B15-Baseline!B15</f>
        <v>259.47626845751148</v>
      </c>
      <c r="D15" s="21">
        <f t="shared" si="1"/>
        <v>0</v>
      </c>
      <c r="E15" s="21">
        <f>D15-Baseline!D15</f>
        <v>188.16582542392808</v>
      </c>
      <c r="F15" s="21">
        <f t="shared" si="2"/>
        <v>0</v>
      </c>
      <c r="G15" s="21">
        <f>F15-Baseline!F15</f>
        <v>330.8113735852188</v>
      </c>
      <c r="I15" s="464"/>
      <c r="J15" s="465"/>
      <c r="K15" s="465"/>
      <c r="L15" s="465"/>
      <c r="M15" s="465"/>
      <c r="N15" s="466"/>
      <c r="P15" s="464"/>
      <c r="Q15" s="465"/>
      <c r="R15" s="465"/>
      <c r="S15" s="465"/>
      <c r="T15" s="465"/>
      <c r="U15" s="466"/>
    </row>
    <row r="16" spans="1:21" outlineLevel="1">
      <c r="A16" s="58">
        <v>2050</v>
      </c>
      <c r="B16" s="21">
        <f t="shared" si="0"/>
        <v>0</v>
      </c>
      <c r="C16" s="21">
        <f>B16-Baseline!B16</f>
        <v>321.23476027158148</v>
      </c>
      <c r="D16" s="21">
        <f t="shared" si="1"/>
        <v>0</v>
      </c>
      <c r="E16" s="21">
        <f>D16-Baseline!D16</f>
        <v>231.70321564750958</v>
      </c>
      <c r="F16" s="21">
        <f t="shared" si="2"/>
        <v>0</v>
      </c>
      <c r="G16" s="21">
        <f>F16-Baseline!F16</f>
        <v>410.74676054061871</v>
      </c>
      <c r="I16" s="464"/>
      <c r="J16" s="465"/>
      <c r="K16" s="465"/>
      <c r="L16" s="465"/>
      <c r="M16" s="465"/>
      <c r="N16" s="466"/>
      <c r="P16" s="464"/>
      <c r="Q16" s="465"/>
      <c r="R16" s="465"/>
      <c r="S16" s="465"/>
      <c r="T16" s="465"/>
      <c r="U16" s="466"/>
    </row>
    <row r="17" spans="1:21" outlineLevel="1">
      <c r="A17" s="58">
        <v>2060</v>
      </c>
      <c r="B17" s="21">
        <f t="shared" si="0"/>
        <v>0</v>
      </c>
      <c r="C17" s="21">
        <f>B17-Baseline!B17</f>
        <v>1191.1508525936488</v>
      </c>
      <c r="D17" s="21">
        <f t="shared" si="1"/>
        <v>0</v>
      </c>
      <c r="E17" s="21">
        <f>D17-Baseline!D17</f>
        <v>758.89039210562373</v>
      </c>
      <c r="F17" s="21">
        <f t="shared" si="2"/>
        <v>0</v>
      </c>
      <c r="G17" s="21">
        <f>F17-Baseline!F17</f>
        <v>1620.2022397337273</v>
      </c>
      <c r="I17" s="464"/>
      <c r="J17" s="465"/>
      <c r="K17" s="465"/>
      <c r="L17" s="465"/>
      <c r="M17" s="465"/>
      <c r="N17" s="466"/>
      <c r="P17" s="464"/>
      <c r="Q17" s="465"/>
      <c r="R17" s="465"/>
      <c r="S17" s="465"/>
      <c r="T17" s="465"/>
      <c r="U17" s="466"/>
    </row>
    <row r="18" spans="1:21" outlineLevel="1">
      <c r="A18" s="58">
        <v>2070</v>
      </c>
      <c r="B18" s="21">
        <f t="shared" si="0"/>
        <v>0</v>
      </c>
      <c r="C18" s="21">
        <f>B18-Baseline!B18</f>
        <v>2034.2396805473893</v>
      </c>
      <c r="D18" s="21">
        <f t="shared" si="1"/>
        <v>0</v>
      </c>
      <c r="E18" s="21">
        <f>D18-Baseline!D18</f>
        <v>1260.9202278148005</v>
      </c>
      <c r="F18" s="21">
        <f t="shared" si="2"/>
        <v>0</v>
      </c>
      <c r="G18" s="21">
        <f>F18-Baseline!F18</f>
        <v>2798.4907354212419</v>
      </c>
      <c r="I18" s="467"/>
      <c r="J18" s="468"/>
      <c r="K18" s="468"/>
      <c r="L18" s="468"/>
      <c r="M18" s="468"/>
      <c r="N18" s="469"/>
      <c r="P18" s="467"/>
      <c r="Q18" s="468"/>
      <c r="R18" s="468"/>
      <c r="S18" s="468"/>
      <c r="T18" s="468"/>
      <c r="U18" s="469"/>
    </row>
    <row r="19" spans="1:21" ht="14" outlineLevel="1" thickBot="1">
      <c r="A19" s="425"/>
      <c r="B19" s="425"/>
      <c r="I19" s="250"/>
      <c r="J19" s="251"/>
      <c r="K19" s="251"/>
      <c r="L19" s="251"/>
      <c r="M19" s="251"/>
      <c r="N19" s="251"/>
      <c r="P19" s="249"/>
      <c r="Q19" s="249"/>
      <c r="R19" s="249"/>
      <c r="S19" s="249"/>
      <c r="T19" s="249"/>
      <c r="U19" s="232"/>
    </row>
    <row r="20" spans="1:21" ht="26.25" customHeight="1" outlineLevel="1">
      <c r="A20" s="54" t="s">
        <v>366</v>
      </c>
      <c r="B20" s="55">
        <f>Baseline!B20</f>
        <v>0.33700000000000002</v>
      </c>
      <c r="E20" s="154"/>
      <c r="I20" s="459" t="s">
        <v>367</v>
      </c>
      <c r="J20" s="460"/>
      <c r="K20" s="460"/>
      <c r="L20" s="460"/>
      <c r="M20" s="460"/>
      <c r="N20" s="461"/>
      <c r="P20" s="459" t="s">
        <v>368</v>
      </c>
      <c r="Q20" s="460"/>
      <c r="R20" s="460"/>
      <c r="S20" s="460"/>
      <c r="T20" s="460"/>
      <c r="U20" s="461"/>
    </row>
    <row r="21" spans="1:21" ht="12.75" customHeight="1" outlineLevel="1">
      <c r="A21" s="154"/>
      <c r="B21" s="155"/>
      <c r="I21" s="480"/>
      <c r="J21" s="462"/>
      <c r="K21" s="462"/>
      <c r="L21" s="462"/>
      <c r="M21" s="462"/>
      <c r="N21" s="463"/>
      <c r="P21" s="480"/>
      <c r="Q21" s="462"/>
      <c r="R21" s="462"/>
      <c r="S21" s="462"/>
      <c r="T21" s="462"/>
      <c r="U21" s="463"/>
    </row>
    <row r="22" spans="1:21" ht="12.75" customHeight="1" outlineLevel="1">
      <c r="A22" s="154"/>
      <c r="B22" s="155"/>
      <c r="I22" s="464"/>
      <c r="J22" s="465"/>
      <c r="K22" s="465"/>
      <c r="L22" s="465"/>
      <c r="M22" s="465"/>
      <c r="N22" s="466"/>
      <c r="P22" s="464"/>
      <c r="Q22" s="465"/>
      <c r="R22" s="465"/>
      <c r="S22" s="465"/>
      <c r="T22" s="465"/>
      <c r="U22" s="466"/>
    </row>
    <row r="23" spans="1:21" outlineLevel="1">
      <c r="A23" s="154"/>
      <c r="B23" s="407" t="s">
        <v>370</v>
      </c>
      <c r="C23" s="408"/>
      <c r="D23" s="408"/>
      <c r="E23" s="408"/>
      <c r="F23" s="408"/>
      <c r="G23" s="409"/>
      <c r="I23" s="464"/>
      <c r="J23" s="465"/>
      <c r="K23" s="465"/>
      <c r="L23" s="465"/>
      <c r="M23" s="465"/>
      <c r="N23" s="466"/>
      <c r="P23" s="464"/>
      <c r="Q23" s="465"/>
      <c r="R23" s="465"/>
      <c r="S23" s="465"/>
      <c r="T23" s="465"/>
      <c r="U23" s="466"/>
    </row>
    <row r="24" spans="1:21" outlineLevel="1">
      <c r="B24" s="17">
        <v>2027</v>
      </c>
      <c r="C24" s="17">
        <v>2028</v>
      </c>
      <c r="D24" s="17">
        <v>2029</v>
      </c>
      <c r="E24" s="17">
        <v>2030</v>
      </c>
      <c r="F24" s="17">
        <v>2031</v>
      </c>
      <c r="G24" s="17" t="s">
        <v>371</v>
      </c>
      <c r="I24" s="464"/>
      <c r="J24" s="465"/>
      <c r="K24" s="465"/>
      <c r="L24" s="465"/>
      <c r="M24" s="465"/>
      <c r="N24" s="466"/>
      <c r="P24" s="464"/>
      <c r="Q24" s="465"/>
      <c r="R24" s="465"/>
      <c r="S24" s="465"/>
      <c r="T24" s="465"/>
      <c r="U24" s="466"/>
    </row>
    <row r="25" spans="1:21" ht="14" outlineLevel="1" thickBot="1">
      <c r="B25" s="30" t="s">
        <v>372</v>
      </c>
      <c r="C25" s="30" t="s">
        <v>372</v>
      </c>
      <c r="D25" s="30" t="s">
        <v>372</v>
      </c>
      <c r="E25" s="30" t="s">
        <v>372</v>
      </c>
      <c r="F25" s="30" t="s">
        <v>372</v>
      </c>
      <c r="G25" s="30" t="s">
        <v>372</v>
      </c>
      <c r="I25" s="464"/>
      <c r="J25" s="465"/>
      <c r="K25" s="465"/>
      <c r="L25" s="465"/>
      <c r="M25" s="465"/>
      <c r="N25" s="466"/>
      <c r="P25" s="464"/>
      <c r="Q25" s="465"/>
      <c r="R25" s="465"/>
      <c r="S25" s="465"/>
      <c r="T25" s="465"/>
      <c r="U25" s="466"/>
    </row>
    <row r="26" spans="1:21" outlineLevel="1">
      <c r="A26" s="54" t="s">
        <v>373</v>
      </c>
      <c r="B26" s="21">
        <f>E64</f>
        <v>0</v>
      </c>
      <c r="C26" s="21">
        <f>F64</f>
        <v>0</v>
      </c>
      <c r="D26" s="21">
        <f>G64</f>
        <v>0</v>
      </c>
      <c r="E26" s="21">
        <f>H64</f>
        <v>0</v>
      </c>
      <c r="F26" s="21">
        <f>I64</f>
        <v>0</v>
      </c>
      <c r="G26" s="21">
        <f>SUM(J64:BB64)</f>
        <v>0</v>
      </c>
      <c r="I26" s="464"/>
      <c r="J26" s="465"/>
      <c r="K26" s="465"/>
      <c r="L26" s="465"/>
      <c r="M26" s="465"/>
      <c r="N26" s="466"/>
      <c r="P26" s="464"/>
      <c r="Q26" s="465"/>
      <c r="R26" s="465"/>
      <c r="S26" s="465"/>
      <c r="T26" s="465"/>
      <c r="U26" s="466"/>
    </row>
    <row r="27" spans="1:21" outlineLevel="1">
      <c r="A27" s="54" t="s">
        <v>374</v>
      </c>
      <c r="B27" s="21">
        <f>E71+E77</f>
        <v>0</v>
      </c>
      <c r="C27" s="21">
        <f>F71+F77</f>
        <v>0</v>
      </c>
      <c r="D27" s="21">
        <f>G71+G77</f>
        <v>0</v>
      </c>
      <c r="E27" s="21">
        <f>H71+H77</f>
        <v>0</v>
      </c>
      <c r="F27" s="21">
        <f>I71+I77</f>
        <v>0</v>
      </c>
      <c r="G27" s="21">
        <f>SUM(J71:BB71)+SUM(J77:BB77)</f>
        <v>0</v>
      </c>
      <c r="I27" s="464"/>
      <c r="J27" s="465"/>
      <c r="K27" s="465"/>
      <c r="L27" s="465"/>
      <c r="M27" s="465"/>
      <c r="N27" s="466"/>
      <c r="P27" s="464"/>
      <c r="Q27" s="465"/>
      <c r="R27" s="465"/>
      <c r="S27" s="465"/>
      <c r="T27" s="465"/>
      <c r="U27" s="466"/>
    </row>
    <row r="28" spans="1:21" outlineLevel="1">
      <c r="A28" s="154"/>
      <c r="B28" s="248"/>
      <c r="C28" s="248"/>
      <c r="D28" s="248"/>
      <c r="E28" s="248"/>
      <c r="F28" s="248"/>
      <c r="G28" s="248"/>
      <c r="I28" s="464"/>
      <c r="J28" s="465"/>
      <c r="K28" s="465"/>
      <c r="L28" s="465"/>
      <c r="M28" s="465"/>
      <c r="N28" s="466"/>
      <c r="P28" s="464"/>
      <c r="Q28" s="465"/>
      <c r="R28" s="465"/>
      <c r="S28" s="465"/>
      <c r="T28" s="465"/>
      <c r="U28" s="466"/>
    </row>
    <row r="29" spans="1:21" ht="14" outlineLevel="1" thickBot="1">
      <c r="A29" s="154"/>
      <c r="B29" s="248"/>
      <c r="C29" s="248"/>
      <c r="D29" s="248"/>
      <c r="E29" s="248"/>
      <c r="F29" s="248"/>
      <c r="G29" s="248"/>
      <c r="I29" s="464"/>
      <c r="J29" s="465"/>
      <c r="K29" s="465"/>
      <c r="L29" s="465"/>
      <c r="M29" s="465"/>
      <c r="N29" s="466"/>
      <c r="P29" s="464"/>
      <c r="Q29" s="465"/>
      <c r="R29" s="465"/>
      <c r="S29" s="465"/>
      <c r="T29" s="465"/>
      <c r="U29" s="466"/>
    </row>
    <row r="30" spans="1:21" ht="14" outlineLevel="1" thickBot="1">
      <c r="A30" s="308"/>
      <c r="B30" s="309" t="s">
        <v>375</v>
      </c>
      <c r="C30" s="310" t="s">
        <v>376</v>
      </c>
      <c r="D30" s="411" t="s">
        <v>327</v>
      </c>
      <c r="E30" s="412"/>
      <c r="F30" s="412"/>
      <c r="G30" s="413"/>
      <c r="I30" s="464"/>
      <c r="J30" s="465"/>
      <c r="K30" s="465"/>
      <c r="L30" s="465"/>
      <c r="M30" s="465"/>
      <c r="N30" s="466"/>
      <c r="P30" s="464"/>
      <c r="Q30" s="465"/>
      <c r="R30" s="465"/>
      <c r="S30" s="465"/>
      <c r="T30" s="465"/>
      <c r="U30" s="466"/>
    </row>
    <row r="31" spans="1:21" outlineLevel="1">
      <c r="A31" s="431" t="s">
        <v>377</v>
      </c>
      <c r="B31" s="311"/>
      <c r="C31" s="307"/>
      <c r="D31" s="433"/>
      <c r="E31" s="433"/>
      <c r="F31" s="433"/>
      <c r="G31" s="434"/>
      <c r="I31" s="464"/>
      <c r="J31" s="465"/>
      <c r="K31" s="465"/>
      <c r="L31" s="465"/>
      <c r="M31" s="465"/>
      <c r="N31" s="466"/>
      <c r="P31" s="464"/>
      <c r="Q31" s="465"/>
      <c r="R31" s="465"/>
      <c r="S31" s="465"/>
      <c r="T31" s="465"/>
      <c r="U31" s="466"/>
    </row>
    <row r="32" spans="1:21" outlineLevel="1">
      <c r="A32" s="431"/>
      <c r="B32" s="312"/>
      <c r="C32" s="252"/>
      <c r="D32" s="416"/>
      <c r="E32" s="416"/>
      <c r="F32" s="416"/>
      <c r="G32" s="417"/>
      <c r="I32" s="464"/>
      <c r="J32" s="465"/>
      <c r="K32" s="465"/>
      <c r="L32" s="465"/>
      <c r="M32" s="465"/>
      <c r="N32" s="466"/>
      <c r="P32" s="464"/>
      <c r="Q32" s="465"/>
      <c r="R32" s="465"/>
      <c r="S32" s="465"/>
      <c r="T32" s="465"/>
      <c r="U32" s="466"/>
    </row>
    <row r="33" spans="1:21" outlineLevel="1">
      <c r="A33" s="431"/>
      <c r="B33" s="312"/>
      <c r="C33" s="252"/>
      <c r="D33" s="416"/>
      <c r="E33" s="416"/>
      <c r="F33" s="416"/>
      <c r="G33" s="417"/>
      <c r="I33" s="464"/>
      <c r="J33" s="465"/>
      <c r="K33" s="465"/>
      <c r="L33" s="465"/>
      <c r="M33" s="465"/>
      <c r="N33" s="466"/>
      <c r="P33" s="464"/>
      <c r="Q33" s="465"/>
      <c r="R33" s="465"/>
      <c r="S33" s="465"/>
      <c r="T33" s="465"/>
      <c r="U33" s="466"/>
    </row>
    <row r="34" spans="1:21" outlineLevel="1">
      <c r="A34" s="431"/>
      <c r="B34" s="312"/>
      <c r="C34" s="252"/>
      <c r="D34" s="416"/>
      <c r="E34" s="416"/>
      <c r="F34" s="416"/>
      <c r="G34" s="417"/>
      <c r="I34" s="464"/>
      <c r="J34" s="465"/>
      <c r="K34" s="465"/>
      <c r="L34" s="465"/>
      <c r="M34" s="465"/>
      <c r="N34" s="466"/>
      <c r="P34" s="464"/>
      <c r="Q34" s="465"/>
      <c r="R34" s="465"/>
      <c r="S34" s="465"/>
      <c r="T34" s="465"/>
      <c r="U34" s="466"/>
    </row>
    <row r="35" spans="1:21" outlineLevel="1">
      <c r="A35" s="431"/>
      <c r="B35" s="312"/>
      <c r="C35" s="252"/>
      <c r="D35" s="416"/>
      <c r="E35" s="416"/>
      <c r="F35" s="416"/>
      <c r="G35" s="417"/>
      <c r="I35" s="464"/>
      <c r="J35" s="465"/>
      <c r="K35" s="465"/>
      <c r="L35" s="465"/>
      <c r="M35" s="465"/>
      <c r="N35" s="466"/>
      <c r="P35" s="464"/>
      <c r="Q35" s="465"/>
      <c r="R35" s="465"/>
      <c r="S35" s="465"/>
      <c r="T35" s="465"/>
      <c r="U35" s="466"/>
    </row>
    <row r="36" spans="1:21" outlineLevel="1">
      <c r="A36" s="431"/>
      <c r="B36" s="312"/>
      <c r="C36" s="252"/>
      <c r="D36" s="416"/>
      <c r="E36" s="416"/>
      <c r="F36" s="416"/>
      <c r="G36" s="417"/>
      <c r="I36" s="464"/>
      <c r="J36" s="465"/>
      <c r="K36" s="465"/>
      <c r="L36" s="465"/>
      <c r="M36" s="465"/>
      <c r="N36" s="466"/>
      <c r="P36" s="464"/>
      <c r="Q36" s="465"/>
      <c r="R36" s="465"/>
      <c r="S36" s="465"/>
      <c r="T36" s="465"/>
      <c r="U36" s="466"/>
    </row>
    <row r="37" spans="1:21" outlineLevel="1">
      <c r="A37" s="431"/>
      <c r="B37" s="312"/>
      <c r="C37" s="252"/>
      <c r="D37" s="416"/>
      <c r="E37" s="416"/>
      <c r="F37" s="416"/>
      <c r="G37" s="417"/>
      <c r="I37" s="464"/>
      <c r="J37" s="465"/>
      <c r="K37" s="465"/>
      <c r="L37" s="465"/>
      <c r="M37" s="465"/>
      <c r="N37" s="466"/>
      <c r="P37" s="464"/>
      <c r="Q37" s="465"/>
      <c r="R37" s="465"/>
      <c r="S37" s="465"/>
      <c r="T37" s="465"/>
      <c r="U37" s="466"/>
    </row>
    <row r="38" spans="1:21" outlineLevel="1">
      <c r="A38" s="431"/>
      <c r="B38" s="312"/>
      <c r="C38" s="252"/>
      <c r="D38" s="416"/>
      <c r="E38" s="416"/>
      <c r="F38" s="416"/>
      <c r="G38" s="417"/>
      <c r="I38" s="464"/>
      <c r="J38" s="465"/>
      <c r="K38" s="465"/>
      <c r="L38" s="465"/>
      <c r="M38" s="465"/>
      <c r="N38" s="466"/>
      <c r="P38" s="464"/>
      <c r="Q38" s="465"/>
      <c r="R38" s="465"/>
      <c r="S38" s="465"/>
      <c r="T38" s="465"/>
      <c r="U38" s="466"/>
    </row>
    <row r="39" spans="1:21" outlineLevel="1">
      <c r="A39" s="431"/>
      <c r="B39" s="312"/>
      <c r="C39" s="252"/>
      <c r="D39" s="416"/>
      <c r="E39" s="416"/>
      <c r="F39" s="416"/>
      <c r="G39" s="417"/>
      <c r="I39" s="464"/>
      <c r="J39" s="465"/>
      <c r="K39" s="465"/>
      <c r="L39" s="465"/>
      <c r="M39" s="465"/>
      <c r="N39" s="466"/>
      <c r="P39" s="464"/>
      <c r="Q39" s="465"/>
      <c r="R39" s="465"/>
      <c r="S39" s="465"/>
      <c r="T39" s="465"/>
      <c r="U39" s="466"/>
    </row>
    <row r="40" spans="1:21" ht="14" outlineLevel="1" thickBot="1">
      <c r="A40" s="432"/>
      <c r="B40" s="313"/>
      <c r="C40" s="314"/>
      <c r="D40" s="414"/>
      <c r="E40" s="414"/>
      <c r="F40" s="414"/>
      <c r="G40" s="415"/>
      <c r="I40" s="464"/>
      <c r="J40" s="465"/>
      <c r="K40" s="465"/>
      <c r="L40" s="465"/>
      <c r="M40" s="465"/>
      <c r="N40" s="466"/>
      <c r="P40" s="464"/>
      <c r="Q40" s="465"/>
      <c r="R40" s="465"/>
      <c r="S40" s="465"/>
      <c r="T40" s="465"/>
      <c r="U40" s="466"/>
    </row>
    <row r="41" spans="1:21" outlineLevel="1">
      <c r="A41" s="154"/>
      <c r="B41" s="248"/>
      <c r="C41" s="248"/>
      <c r="D41" s="248"/>
      <c r="E41" s="248"/>
      <c r="F41" s="248"/>
      <c r="G41" s="248"/>
      <c r="I41" s="464"/>
      <c r="J41" s="465"/>
      <c r="K41" s="465"/>
      <c r="L41" s="465"/>
      <c r="M41" s="465"/>
      <c r="N41" s="466"/>
      <c r="P41" s="464"/>
      <c r="Q41" s="465"/>
      <c r="R41" s="465"/>
      <c r="S41" s="465"/>
      <c r="T41" s="465"/>
      <c r="U41" s="466"/>
    </row>
    <row r="42" spans="1:21" outlineLevel="1">
      <c r="A42" s="154"/>
      <c r="B42" s="248"/>
      <c r="C42" s="248"/>
      <c r="D42" s="248"/>
      <c r="E42" s="248"/>
      <c r="F42" s="248"/>
      <c r="G42" s="248"/>
      <c r="I42" s="464"/>
      <c r="J42" s="465"/>
      <c r="K42" s="465"/>
      <c r="L42" s="465"/>
      <c r="M42" s="465"/>
      <c r="N42" s="466"/>
      <c r="P42" s="464"/>
      <c r="Q42" s="465"/>
      <c r="R42" s="465"/>
      <c r="S42" s="465"/>
      <c r="T42" s="465"/>
      <c r="U42" s="466"/>
    </row>
    <row r="43" spans="1:21" outlineLevel="1">
      <c r="A43" s="154"/>
      <c r="B43" s="248"/>
      <c r="C43" s="248"/>
      <c r="D43" s="248"/>
      <c r="E43" s="248"/>
      <c r="F43" s="248"/>
      <c r="G43" s="248"/>
      <c r="I43" s="464"/>
      <c r="J43" s="465"/>
      <c r="K43" s="465"/>
      <c r="L43" s="465"/>
      <c r="M43" s="465"/>
      <c r="N43" s="466"/>
      <c r="P43" s="464"/>
      <c r="Q43" s="465"/>
      <c r="R43" s="465"/>
      <c r="S43" s="465"/>
      <c r="T43" s="465"/>
      <c r="U43" s="466"/>
    </row>
    <row r="44" spans="1:21" outlineLevel="1">
      <c r="A44" s="154"/>
      <c r="B44" s="248"/>
      <c r="C44" s="248"/>
      <c r="D44" s="248"/>
      <c r="E44" s="248"/>
      <c r="F44" s="248"/>
      <c r="G44" s="248"/>
      <c r="I44" s="464"/>
      <c r="J44" s="465"/>
      <c r="K44" s="465"/>
      <c r="L44" s="465"/>
      <c r="M44" s="465"/>
      <c r="N44" s="466"/>
      <c r="P44" s="464"/>
      <c r="Q44" s="465"/>
      <c r="R44" s="465"/>
      <c r="S44" s="465"/>
      <c r="T44" s="465"/>
      <c r="U44" s="466"/>
    </row>
    <row r="45" spans="1:21" outlineLevel="1">
      <c r="A45" s="154"/>
      <c r="B45" s="248"/>
      <c r="C45" s="248"/>
      <c r="D45" s="248"/>
      <c r="E45" s="248"/>
      <c r="F45" s="248"/>
      <c r="G45" s="248"/>
      <c r="I45" s="467"/>
      <c r="J45" s="468"/>
      <c r="K45" s="468"/>
      <c r="L45" s="468"/>
      <c r="M45" s="468"/>
      <c r="N45" s="469"/>
      <c r="P45" s="467"/>
      <c r="Q45" s="468"/>
      <c r="R45" s="468"/>
      <c r="S45" s="468"/>
      <c r="T45" s="468"/>
      <c r="U45" s="469"/>
    </row>
    <row r="46" spans="1:21" outlineLevel="1">
      <c r="A46" s="154"/>
      <c r="B46" s="248"/>
      <c r="C46" s="248"/>
      <c r="D46" s="248"/>
      <c r="E46" s="248"/>
      <c r="F46" s="248"/>
      <c r="G46" s="248"/>
    </row>
    <row r="47" spans="1:21">
      <c r="A47" s="154"/>
      <c r="B47" s="155"/>
    </row>
    <row r="48" spans="1:21" ht="15">
      <c r="A48" s="12" t="s">
        <v>380</v>
      </c>
    </row>
    <row r="49" spans="1:54" ht="15" outlineLevel="1">
      <c r="A49" s="12"/>
    </row>
    <row r="50" spans="1:54" ht="14" outlineLevel="1" thickBot="1">
      <c r="A50" s="4" t="s">
        <v>381</v>
      </c>
    </row>
    <row r="51" spans="1:54" outlineLevel="2">
      <c r="B51" s="19"/>
      <c r="C51" s="19"/>
      <c r="D51" s="19"/>
      <c r="E51" s="418" t="s">
        <v>274</v>
      </c>
      <c r="F51" s="406"/>
      <c r="G51" s="406"/>
      <c r="H51" s="406"/>
      <c r="I51" s="406"/>
      <c r="J51" s="406" t="s">
        <v>275</v>
      </c>
      <c r="K51" s="406"/>
      <c r="L51" s="406"/>
      <c r="M51" s="406"/>
      <c r="N51" s="406"/>
      <c r="O51" s="406" t="s">
        <v>276</v>
      </c>
      <c r="P51" s="406"/>
      <c r="Q51" s="406"/>
      <c r="R51" s="406"/>
      <c r="S51" s="406"/>
      <c r="T51" s="406" t="s">
        <v>277</v>
      </c>
      <c r="U51" s="406"/>
      <c r="V51" s="406"/>
      <c r="W51" s="406"/>
      <c r="X51" s="406"/>
      <c r="Y51" s="406" t="s">
        <v>382</v>
      </c>
      <c r="Z51" s="406"/>
      <c r="AA51" s="406"/>
      <c r="AB51" s="406"/>
      <c r="AC51" s="406"/>
      <c r="AD51" s="406" t="s">
        <v>383</v>
      </c>
      <c r="AE51" s="406"/>
      <c r="AF51" s="406"/>
      <c r="AG51" s="406"/>
      <c r="AH51" s="406"/>
      <c r="AI51" s="406" t="s">
        <v>384</v>
      </c>
      <c r="AJ51" s="406"/>
      <c r="AK51" s="406"/>
      <c r="AL51" s="406"/>
      <c r="AM51" s="406"/>
      <c r="AN51" s="406" t="s">
        <v>385</v>
      </c>
      <c r="AO51" s="406"/>
      <c r="AP51" s="406"/>
      <c r="AQ51" s="406"/>
      <c r="AR51" s="406"/>
      <c r="AS51" s="406" t="s">
        <v>386</v>
      </c>
      <c r="AT51" s="406"/>
      <c r="AU51" s="406"/>
      <c r="AV51" s="406"/>
      <c r="AW51" s="406"/>
      <c r="AX51" s="406" t="s">
        <v>387</v>
      </c>
      <c r="AY51" s="406"/>
      <c r="AZ51" s="406"/>
      <c r="BA51" s="406"/>
      <c r="BB51" s="410"/>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375</v>
      </c>
      <c r="C53" s="19" t="s">
        <v>388</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6" t="s">
        <v>389</v>
      </c>
      <c r="B54" s="127"/>
      <c r="C54" s="127"/>
      <c r="D54" s="124" t="s">
        <v>390</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7"/>
      <c r="B55" s="36"/>
      <c r="C55" s="121"/>
      <c r="D55" s="2" t="s">
        <v>390</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7"/>
      <c r="B56" s="36"/>
      <c r="C56" s="121"/>
      <c r="D56" s="2" t="s">
        <v>390</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7"/>
      <c r="B57" s="36"/>
      <c r="C57" s="121"/>
      <c r="D57" s="2" t="s">
        <v>390</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7"/>
      <c r="B58" s="36"/>
      <c r="C58" s="121"/>
      <c r="D58" s="2" t="s">
        <v>390</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7"/>
      <c r="B59" s="36"/>
      <c r="C59" s="121"/>
      <c r="D59" s="2" t="s">
        <v>390</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7"/>
      <c r="B60" s="36"/>
      <c r="C60" s="121"/>
      <c r="D60" s="2" t="s">
        <v>390</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7"/>
      <c r="B61" s="36"/>
      <c r="C61" s="121"/>
      <c r="D61" s="2" t="s">
        <v>390</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7"/>
      <c r="B62" s="36"/>
      <c r="C62" s="121"/>
      <c r="D62" s="2" t="s">
        <v>390</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7"/>
      <c r="B63" s="36"/>
      <c r="C63" s="121"/>
      <c r="D63" s="2" t="s">
        <v>390</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28"/>
      <c r="B64" s="122" t="s">
        <v>391</v>
      </c>
      <c r="C64" s="296" t="s">
        <v>392</v>
      </c>
      <c r="D64" s="123" t="s">
        <v>390</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19" t="s">
        <v>393</v>
      </c>
      <c r="B66" s="266"/>
      <c r="C66" s="267"/>
      <c r="D66" s="268" t="s">
        <v>390</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0"/>
      <c r="B67" s="252"/>
      <c r="C67" s="267"/>
      <c r="D67" s="269" t="s">
        <v>390</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0"/>
      <c r="B68" s="252"/>
      <c r="C68" s="267"/>
      <c r="D68" s="269" t="s">
        <v>390</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0"/>
      <c r="B69" s="252"/>
      <c r="C69" s="267"/>
      <c r="D69" s="269" t="s">
        <v>390</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0"/>
      <c r="B70" s="252"/>
      <c r="C70" s="267"/>
      <c r="D70" s="269" t="s">
        <v>390</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1"/>
      <c r="B71" s="122" t="s">
        <v>394</v>
      </c>
      <c r="C71" s="123"/>
      <c r="D71" s="270" t="s">
        <v>390</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19" t="s">
        <v>395</v>
      </c>
      <c r="B75" s="127" t="s">
        <v>396</v>
      </c>
      <c r="C75" s="274"/>
      <c r="D75" s="124" t="s">
        <v>390</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0"/>
      <c r="B76" s="121"/>
      <c r="C76" s="272"/>
      <c r="D76" s="2" t="s">
        <v>390</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1"/>
      <c r="B77" s="273" t="s">
        <v>397</v>
      </c>
      <c r="C77" s="271"/>
      <c r="D77" s="123" t="s">
        <v>390</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398</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399</v>
      </c>
      <c r="C81" s="6" t="s">
        <v>400</v>
      </c>
      <c r="D81" t="s">
        <v>401</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402</v>
      </c>
      <c r="C82" t="s">
        <v>403</v>
      </c>
      <c r="D82" t="s">
        <v>390</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404</v>
      </c>
      <c r="C83" t="s">
        <v>405</v>
      </c>
      <c r="D83" t="s">
        <v>390</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406</v>
      </c>
      <c r="C84" t="s">
        <v>407</v>
      </c>
      <c r="D84" t="s">
        <v>390</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408</v>
      </c>
      <c r="C85" t="s">
        <v>409</v>
      </c>
      <c r="D85" t="s">
        <v>390</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410</v>
      </c>
      <c r="C86" t="s">
        <v>411</v>
      </c>
      <c r="D86" t="s">
        <v>390</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412</v>
      </c>
      <c r="C87" t="s">
        <v>413</v>
      </c>
      <c r="D87" t="s">
        <v>390</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414</v>
      </c>
      <c r="C88" t="s">
        <v>415</v>
      </c>
      <c r="D88" t="s">
        <v>390</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416</v>
      </c>
      <c r="C89" t="s">
        <v>417</v>
      </c>
      <c r="D89" t="s">
        <v>390</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418</v>
      </c>
      <c r="C90" t="s">
        <v>419</v>
      </c>
      <c r="D90" t="s">
        <v>390</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420</v>
      </c>
      <c r="C91" t="s">
        <v>421</v>
      </c>
      <c r="D91" t="s">
        <v>390</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422</v>
      </c>
      <c r="C92" t="s">
        <v>423</v>
      </c>
      <c r="D92" t="s">
        <v>390</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424</v>
      </c>
      <c r="C93" t="s">
        <v>425</v>
      </c>
      <c r="D93" t="s">
        <v>390</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426</v>
      </c>
      <c r="C94" t="s">
        <v>427</v>
      </c>
      <c r="D94" t="s">
        <v>390</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428</v>
      </c>
      <c r="C95" t="s">
        <v>429</v>
      </c>
      <c r="D95" t="s">
        <v>390</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430</v>
      </c>
      <c r="C96" t="s">
        <v>431</v>
      </c>
      <c r="D96" t="s">
        <v>390</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432</v>
      </c>
      <c r="C97" t="s">
        <v>433</v>
      </c>
      <c r="D97" t="s">
        <v>390</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434</v>
      </c>
      <c r="C98" t="s">
        <v>435</v>
      </c>
      <c r="D98" t="s">
        <v>390</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436</v>
      </c>
      <c r="C99" t="s">
        <v>437</v>
      </c>
      <c r="D99" t="s">
        <v>390</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438</v>
      </c>
      <c r="C100" t="s">
        <v>439</v>
      </c>
      <c r="D100" t="s">
        <v>390</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440</v>
      </c>
      <c r="C101" t="s">
        <v>441</v>
      </c>
      <c r="D101" t="s">
        <v>390</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442</v>
      </c>
      <c r="C102" t="s">
        <v>443</v>
      </c>
      <c r="D102" t="s">
        <v>390</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444</v>
      </c>
      <c r="C103" t="s">
        <v>445</v>
      </c>
      <c r="D103" t="s">
        <v>390</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446</v>
      </c>
      <c r="C104" t="s">
        <v>447</v>
      </c>
      <c r="D104" t="s">
        <v>390</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448</v>
      </c>
      <c r="C105" t="s">
        <v>449</v>
      </c>
      <c r="D105" t="s">
        <v>390</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450</v>
      </c>
      <c r="C106" t="s">
        <v>451</v>
      </c>
      <c r="D106" t="s">
        <v>390</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452</v>
      </c>
      <c r="C107" t="s">
        <v>453</v>
      </c>
      <c r="D107" t="s">
        <v>390</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523</v>
      </c>
      <c r="C108" t="s">
        <v>524</v>
      </c>
      <c r="D108" t="s">
        <v>390</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525</v>
      </c>
      <c r="C109" t="s">
        <v>526</v>
      </c>
      <c r="D109" t="s">
        <v>390</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527</v>
      </c>
      <c r="C110" t="s">
        <v>528</v>
      </c>
      <c r="D110" t="s">
        <v>390</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529</v>
      </c>
      <c r="C111" t="s">
        <v>530</v>
      </c>
      <c r="D111" t="s">
        <v>390</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531</v>
      </c>
      <c r="C112" t="s">
        <v>532</v>
      </c>
      <c r="D112" t="s">
        <v>390</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533</v>
      </c>
      <c r="C113" t="s">
        <v>534</v>
      </c>
      <c r="D113" t="s">
        <v>390</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535</v>
      </c>
      <c r="C114" t="s">
        <v>536</v>
      </c>
      <c r="D114" t="s">
        <v>390</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537</v>
      </c>
      <c r="C115" t="s">
        <v>538</v>
      </c>
      <c r="D115" t="s">
        <v>390</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539</v>
      </c>
      <c r="C116" t="s">
        <v>540</v>
      </c>
      <c r="D116" t="s">
        <v>390</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541</v>
      </c>
      <c r="C117" t="s">
        <v>542</v>
      </c>
      <c r="D117" t="s">
        <v>390</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543</v>
      </c>
      <c r="C118" t="s">
        <v>544</v>
      </c>
      <c r="D118" t="s">
        <v>390</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545</v>
      </c>
      <c r="C119" t="s">
        <v>546</v>
      </c>
      <c r="D119" t="s">
        <v>390</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547</v>
      </c>
      <c r="C120" t="s">
        <v>548</v>
      </c>
      <c r="D120" t="s">
        <v>390</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549</v>
      </c>
      <c r="C121" t="s">
        <v>550</v>
      </c>
      <c r="D121" t="s">
        <v>390</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551</v>
      </c>
      <c r="C122" t="s">
        <v>552</v>
      </c>
      <c r="D122" t="s">
        <v>390</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553</v>
      </c>
      <c r="C123" t="s">
        <v>554</v>
      </c>
      <c r="D123" t="s">
        <v>390</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555</v>
      </c>
      <c r="C124" t="s">
        <v>556</v>
      </c>
      <c r="D124" t="s">
        <v>390</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557</v>
      </c>
      <c r="C125" t="s">
        <v>558</v>
      </c>
      <c r="D125" t="s">
        <v>390</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559</v>
      </c>
      <c r="C126" t="s">
        <v>560</v>
      </c>
      <c r="D126" t="s">
        <v>390</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561</v>
      </c>
      <c r="C127" t="s">
        <v>562</v>
      </c>
      <c r="D127" t="s">
        <v>390</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454</v>
      </c>
      <c r="C128" t="s">
        <v>455</v>
      </c>
      <c r="D128" t="s">
        <v>390</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456</v>
      </c>
      <c r="C129" t="s">
        <v>457</v>
      </c>
      <c r="D129" t="s">
        <v>390</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458</v>
      </c>
      <c r="C130" t="s">
        <v>459</v>
      </c>
      <c r="D130" t="s">
        <v>390</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460</v>
      </c>
      <c r="C131" t="s">
        <v>461</v>
      </c>
      <c r="D131" t="s">
        <v>390</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462</v>
      </c>
      <c r="C132" t="s">
        <v>463</v>
      </c>
      <c r="D132" t="s">
        <v>390</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464</v>
      </c>
      <c r="C133" s="7" t="s">
        <v>465</v>
      </c>
      <c r="D133" s="7" t="s">
        <v>390</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466</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467</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468</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469</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470</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2" t="s">
        <v>471</v>
      </c>
      <c r="B143" s="135" t="s">
        <v>286</v>
      </c>
      <c r="C143" s="135" t="s">
        <v>396</v>
      </c>
      <c r="D143" s="135" t="s">
        <v>390</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3"/>
      <c r="B144" s="135" t="s">
        <v>286</v>
      </c>
      <c r="C144" s="135"/>
      <c r="D144" s="135" t="s">
        <v>390</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3"/>
      <c r="B145" s="135" t="s">
        <v>286</v>
      </c>
      <c r="C145" s="135"/>
      <c r="D145" s="135" t="s">
        <v>390</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3"/>
      <c r="B146" s="135" t="s">
        <v>289</v>
      </c>
      <c r="C146" s="135" t="s">
        <v>472</v>
      </c>
      <c r="D146" s="135" t="s">
        <v>390</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3"/>
      <c r="B147" s="135" t="s">
        <v>289</v>
      </c>
      <c r="C147" s="135" t="s">
        <v>473</v>
      </c>
      <c r="D147" s="135" t="s">
        <v>390</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3"/>
      <c r="B148" s="135" t="s">
        <v>289</v>
      </c>
      <c r="C148" s="135"/>
      <c r="D148" s="135" t="s">
        <v>390</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3"/>
      <c r="B149" s="135" t="s">
        <v>289</v>
      </c>
      <c r="C149" s="135"/>
      <c r="D149" s="135" t="s">
        <v>390</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3"/>
      <c r="B150" s="135" t="s">
        <v>292</v>
      </c>
      <c r="C150" s="315" t="s">
        <v>474</v>
      </c>
      <c r="D150" s="135" t="s">
        <v>390</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3"/>
      <c r="B151" s="135" t="s">
        <v>292</v>
      </c>
      <c r="C151" s="315" t="s">
        <v>475</v>
      </c>
      <c r="D151" s="135" t="s">
        <v>390</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3"/>
      <c r="B152" s="135" t="s">
        <v>292</v>
      </c>
      <c r="C152" s="315" t="s">
        <v>476</v>
      </c>
      <c r="D152" s="135" t="s">
        <v>390</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3"/>
      <c r="B153" s="135" t="s">
        <v>477</v>
      </c>
      <c r="C153" s="135"/>
      <c r="D153" s="135" t="s">
        <v>390</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4"/>
      <c r="B154" s="135" t="s">
        <v>477</v>
      </c>
      <c r="C154" s="135"/>
      <c r="D154" s="135" t="s">
        <v>390</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381</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470</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2" t="s">
        <v>478</v>
      </c>
      <c r="B158" s="135" t="s">
        <v>286</v>
      </c>
      <c r="C158" s="315" t="s">
        <v>396</v>
      </c>
      <c r="D158" s="135" t="s">
        <v>479</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3"/>
      <c r="B159" s="135" t="s">
        <v>286</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3"/>
      <c r="B160" s="135" t="s">
        <v>286</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3"/>
      <c r="B161" s="135" t="s">
        <v>289</v>
      </c>
      <c r="C161" s="315" t="s">
        <v>472</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3"/>
      <c r="B162" s="135" t="s">
        <v>289</v>
      </c>
      <c r="C162" s="315" t="s">
        <v>473</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3"/>
      <c r="B163" s="135" t="s">
        <v>289</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3"/>
      <c r="B164" s="135" t="s">
        <v>289</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3"/>
      <c r="B165" s="135" t="s">
        <v>477</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3"/>
      <c r="B166" s="135" t="s">
        <v>477</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3"/>
      <c r="B167" s="135" t="s">
        <v>477</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3"/>
      <c r="B168" s="135" t="s">
        <v>477</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4"/>
      <c r="B169" s="135" t="s">
        <v>477</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482</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2" t="s">
        <v>483</v>
      </c>
      <c r="B172" s="135" t="s">
        <v>286</v>
      </c>
      <c r="C172" s="135" t="s">
        <v>396</v>
      </c>
      <c r="D172" s="135" t="s">
        <v>390</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3"/>
      <c r="B173" s="135" t="s">
        <v>286</v>
      </c>
      <c r="C173" s="135"/>
      <c r="D173" s="135" t="s">
        <v>390</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4"/>
      <c r="B174" s="135" t="s">
        <v>286</v>
      </c>
      <c r="C174" s="135"/>
      <c r="D174" s="135" t="s">
        <v>390</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2" t="s">
        <v>484</v>
      </c>
      <c r="B176" s="135" t="s">
        <v>286</v>
      </c>
      <c r="C176" s="135" t="s">
        <v>396</v>
      </c>
      <c r="D176" s="135" t="s">
        <v>390</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3"/>
      <c r="B177" s="135" t="s">
        <v>286</v>
      </c>
      <c r="C177" s="135"/>
      <c r="D177" s="135" t="s">
        <v>390</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4"/>
      <c r="B178" s="135" t="s">
        <v>286</v>
      </c>
      <c r="C178" s="135"/>
      <c r="D178" s="135" t="s">
        <v>390</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485</v>
      </c>
      <c r="B182" s="19"/>
      <c r="C182" s="19"/>
      <c r="D182" s="19"/>
      <c r="E182" s="15"/>
    </row>
    <row r="183" spans="1:54" ht="15" outlineLevel="1">
      <c r="A183" s="12"/>
      <c r="B183" s="19"/>
      <c r="C183" s="19"/>
      <c r="D183" s="19"/>
      <c r="E183" s="15"/>
    </row>
    <row r="184" spans="1:54" s="4" customFormat="1" outlineLevel="1">
      <c r="A184" s="4" t="s">
        <v>486</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29" t="s">
        <v>487</v>
      </c>
      <c r="B186" s="150" t="s">
        <v>488</v>
      </c>
      <c r="C186" s="6" t="s">
        <v>489</v>
      </c>
      <c r="D186" s="10" t="s">
        <v>401</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0"/>
      <c r="B187" s="150" t="s">
        <v>490</v>
      </c>
      <c r="C187" s="6" t="s">
        <v>491</v>
      </c>
      <c r="D187" s="10" t="s">
        <v>401</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2" t="s">
        <v>492</v>
      </c>
      <c r="B190" s="150" t="s">
        <v>352</v>
      </c>
      <c r="C190" s="19"/>
      <c r="D190" s="135" t="s">
        <v>390</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3"/>
      <c r="B191" s="150" t="s">
        <v>493</v>
      </c>
      <c r="C191" s="19"/>
      <c r="D191" s="135" t="s">
        <v>390</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3"/>
      <c r="B192" s="150" t="s">
        <v>565</v>
      </c>
      <c r="C192" s="19"/>
      <c r="D192" s="135" t="s">
        <v>390</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3"/>
      <c r="B193" s="150" t="s">
        <v>494</v>
      </c>
      <c r="C193" s="19"/>
      <c r="D193" s="135" t="s">
        <v>390</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3"/>
      <c r="B194" s="150" t="s">
        <v>495</v>
      </c>
      <c r="C194" s="19"/>
      <c r="D194" s="135" t="s">
        <v>390</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3"/>
      <c r="B195" s="150" t="s">
        <v>496</v>
      </c>
      <c r="C195" s="19"/>
      <c r="D195" s="135" t="s">
        <v>390</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3"/>
      <c r="B196" s="150" t="s">
        <v>289</v>
      </c>
      <c r="C196" s="19"/>
      <c r="D196" s="135" t="s">
        <v>390</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3"/>
      <c r="B197" s="150" t="s">
        <v>292</v>
      </c>
      <c r="C197" s="19"/>
      <c r="D197" s="135" t="s">
        <v>390</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4"/>
      <c r="B198" s="150" t="s">
        <v>477</v>
      </c>
      <c r="C198" s="19"/>
      <c r="D198" s="135" t="s">
        <v>390</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2" t="s">
        <v>497</v>
      </c>
      <c r="B200" s="150" t="s">
        <v>498</v>
      </c>
      <c r="C200" s="19"/>
      <c r="D200" s="135" t="s">
        <v>390</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3"/>
      <c r="B201" s="150" t="s">
        <v>499</v>
      </c>
      <c r="C201" s="19"/>
      <c r="D201" s="135" t="s">
        <v>390</v>
      </c>
      <c r="E201" s="21">
        <f>SUM(E190:E191,E194,E196:E198)</f>
        <v>0</v>
      </c>
      <c r="F201" s="21">
        <f t="shared" ref="F201:BB201" si="27">SUM(F190:F191,F194,F196:F198)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4"/>
      <c r="B202" s="150" t="s">
        <v>500</v>
      </c>
      <c r="C202" s="19"/>
      <c r="D202" s="135" t="s">
        <v>390</v>
      </c>
      <c r="E202" s="21">
        <f>SUM(E190:E191,E195:E198)</f>
        <v>0</v>
      </c>
      <c r="F202" s="21">
        <f t="shared" ref="F202:BB202" si="28">SUM(F190:F191,F195:F198)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2" t="s">
        <v>501</v>
      </c>
      <c r="B204" s="150" t="s">
        <v>502</v>
      </c>
      <c r="C204" s="19"/>
      <c r="D204" s="135" t="s">
        <v>390</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3"/>
      <c r="B205" s="150" t="s">
        <v>503</v>
      </c>
      <c r="C205" s="19"/>
      <c r="D205" s="135" t="s">
        <v>390</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4"/>
      <c r="B206" s="150" t="s">
        <v>504</v>
      </c>
      <c r="C206" s="19"/>
      <c r="D206" s="135" t="s">
        <v>390</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566</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7" t="s">
        <v>492</v>
      </c>
      <c r="B210" s="150" t="s">
        <v>567</v>
      </c>
      <c r="C210" s="19"/>
      <c r="D210" s="135" t="s">
        <v>390</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8"/>
      <c r="B211" s="150" t="s">
        <v>493</v>
      </c>
      <c r="C211" s="19"/>
      <c r="D211" s="135" t="s">
        <v>390</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8"/>
      <c r="B212" s="150" t="s">
        <v>565</v>
      </c>
      <c r="C212" s="19"/>
      <c r="D212" s="135" t="s">
        <v>390</v>
      </c>
      <c r="E212" s="21">
        <f>E192-Baseline!E192</f>
        <v>1.2881006524165262</v>
      </c>
      <c r="F212" s="21">
        <f>F77*F186-Baseline!F77*Baseline!F186</f>
        <v>1.2650354622643762</v>
      </c>
      <c r="G212" s="21">
        <f>G77*G186-Baseline!G77*Baseline!G186</f>
        <v>1.2424597687106524</v>
      </c>
      <c r="H212" s="21">
        <f>H77*H186-Baseline!H77*Baseline!H186</f>
        <v>1.2203611361734088</v>
      </c>
      <c r="I212" s="21">
        <f>I77*I186-Baseline!I77*Baseline!I186</f>
        <v>1.1987274912355854</v>
      </c>
      <c r="J212" s="21">
        <f>J77*J186-Baseline!J77*Baseline!J186</f>
        <v>1.177547111225121</v>
      </c>
      <c r="K212" s="21">
        <f>K77*K186-Baseline!K77*Baseline!K186</f>
        <v>1.1568086131695376</v>
      </c>
      <c r="L212" s="21">
        <f>L77*L186-Baseline!L77*Baseline!L186</f>
        <v>1.1365009431124671</v>
      </c>
      <c r="M212" s="21">
        <f>M77*M186-Baseline!M77*Baseline!M186</f>
        <v>1.1166133657800712</v>
      </c>
      <c r="N212" s="21">
        <f>N77*N186-Baseline!N77*Baseline!N186</f>
        <v>1.0971354545856584</v>
      </c>
      <c r="O212" s="21">
        <f>O77*O186-Baseline!O77*Baseline!O186</f>
        <v>1.0778408975456264</v>
      </c>
      <c r="P212" s="21">
        <f>P77*P186-Baseline!P77*Baseline!P186</f>
        <v>1.0588367818245372</v>
      </c>
      <c r="Q212" s="21">
        <f>Q77*Q186-Baseline!Q77*Baseline!Q186</f>
        <v>1.0402280515002449</v>
      </c>
      <c r="R212" s="21">
        <f>R77*R186-Baseline!R77*Baseline!R186</f>
        <v>1.0220048408827611</v>
      </c>
      <c r="S212" s="21">
        <f>S77*S186-Baseline!S77*Baseline!S186</f>
        <v>1.0041575682257977</v>
      </c>
      <c r="T212" s="21">
        <f>T77*T186-Baseline!T77*Baseline!T186</f>
        <v>0.98667692682896935</v>
      </c>
      <c r="U212" s="21">
        <f>U77*U186-Baseline!U77*Baseline!U186</f>
        <v>0.96955387643090551</v>
      </c>
      <c r="V212" s="21">
        <f>V77*V186-Baseline!V77*Baseline!V186</f>
        <v>0.95277963488357831</v>
      </c>
      <c r="W212" s="21">
        <f>W77*W186-Baseline!W77*Baseline!W186</f>
        <v>0.93634567009846592</v>
      </c>
      <c r="X212" s="21">
        <f>X77*X186-Baseline!X77*Baseline!X186</f>
        <v>0.92024369225552616</v>
      </c>
      <c r="Y212" s="21">
        <f>Y77*Y186-Baseline!Y77*Baseline!Y186</f>
        <v>0.90446564626618431</v>
      </c>
      <c r="Z212" s="21">
        <f>Z77*Z186-Baseline!Z77*Baseline!Z186</f>
        <v>0.88900370448191701</v>
      </c>
      <c r="AA212" s="21">
        <f>AA77*AA186-Baseline!AA77*Baseline!AA186</f>
        <v>0.87385025964023788</v>
      </c>
      <c r="AB212" s="21">
        <f>AB77*AB186-Baseline!AB77*Baseline!AB186</f>
        <v>0.85899791804019576</v>
      </c>
      <c r="AC212" s="21">
        <f>AC77*AC186-Baseline!AC77*Baseline!AC186</f>
        <v>8.0711790993994903</v>
      </c>
      <c r="AD212" s="21">
        <f>AD77*AD186-Baseline!AD77*Baseline!AD186</f>
        <v>7.9337569475941532</v>
      </c>
      <c r="AE212" s="21">
        <f>AE77*AE186-Baseline!AE77*Baseline!AE186</f>
        <v>7.7990610678104799</v>
      </c>
      <c r="AF212" s="21">
        <f>AF77*AF186-Baseline!AF77*Baseline!AF186</f>
        <v>7.6670264941132906</v>
      </c>
      <c r="AG212" s="21">
        <f>AG77*AG186-Baseline!AG77*Baseline!AG186</f>
        <v>7.537590071560591</v>
      </c>
      <c r="AH212" s="21">
        <f>AH77*AH186-Baseline!AH77*Baseline!AH186</f>
        <v>7.4106904004324239</v>
      </c>
      <c r="AI212" s="21">
        <f>AI77*AI186-Baseline!AI77*Baseline!AI186</f>
        <v>7.2862677822682507</v>
      </c>
      <c r="AJ212" s="21">
        <f>AJ77*AJ186-Baseline!AJ77*Baseline!AJ186</f>
        <v>7.1990421490489824</v>
      </c>
      <c r="AK212" s="21">
        <f>AK77*AK186-Baseline!AK77*Baseline!AK186</f>
        <v>7.1131835105986205</v>
      </c>
      <c r="AL212" s="21">
        <f>AL77*AL186-Baseline!AL77*Baseline!AL186</f>
        <v>7.0286630698099763</v>
      </c>
      <c r="AM212" s="21">
        <f>AM77*AM186-Baseline!AM77*Baseline!AM186</f>
        <v>6.9454527648784037</v>
      </c>
      <c r="AN212" s="21">
        <f>AN77*AN186-Baseline!AN77*Baseline!AN186</f>
        <v>6.8554787389028489</v>
      </c>
      <c r="AO212" s="21">
        <f>AO77*AO186-Baseline!AO77*Baseline!AO186</f>
        <v>6.7658000069578792</v>
      </c>
      <c r="AP212" s="21">
        <f>AP77*AP186-Baseline!AP77*Baseline!AP186</f>
        <v>6.6777005542653107</v>
      </c>
      <c r="AQ212" s="21">
        <f>AQ77*AQ186-Baseline!AQ77*Baseline!AQ186</f>
        <v>6.5911440784058977</v>
      </c>
      <c r="AR212" s="21">
        <f>AR77*AR186-Baseline!AR77*Baseline!AR186</f>
        <v>6.5060952432787271</v>
      </c>
      <c r="AS212" s="21">
        <f>AS77*AS186-Baseline!AS77*Baseline!AS186</f>
        <v>6.4225196518107488</v>
      </c>
      <c r="AT212" s="21">
        <f>AT77*AT186-Baseline!AT77*Baseline!AT186</f>
        <v>6.3403838194531144</v>
      </c>
      <c r="AU212" s="21">
        <f>AU77*AU186-Baseline!AU77*Baseline!AU186</f>
        <v>6.2596551484415217</v>
      </c>
      <c r="AV212" s="21">
        <f>AV77*AV186-Baseline!AV77*Baseline!AV186</f>
        <v>6.1803019027983819</v>
      </c>
      <c r="AW212" s="21">
        <f>AW77*AW186-Baseline!AW77*Baseline!AW186</f>
        <v>6.1022931840552967</v>
      </c>
      <c r="AX212" s="21">
        <f>AX77*AX186-Baseline!AX77*Baseline!AX186</f>
        <v>5.9430882323142509</v>
      </c>
      <c r="AY212" s="21">
        <f>AY77*AY186-Baseline!AY77*Baseline!AY186</f>
        <v>5.7779956149670726</v>
      </c>
      <c r="AZ212" s="21">
        <f>AZ77*AZ186-Baseline!AZ77*Baseline!AZ186</f>
        <v>5.6176363441205686</v>
      </c>
      <c r="BA212" s="21">
        <f>BA77*BA186-Baseline!BA77*Baseline!BA186</f>
        <v>5.4618732611276206</v>
      </c>
      <c r="BB212" s="21">
        <f>BB77*BB186-Baseline!BB77*Baseline!BB186</f>
        <v>5.3104291009942584</v>
      </c>
    </row>
    <row r="213" spans="1:54" outlineLevel="2">
      <c r="A213" s="478"/>
      <c r="B213" s="150" t="s">
        <v>494</v>
      </c>
      <c r="C213" s="19"/>
      <c r="D213" s="135" t="s">
        <v>390</v>
      </c>
      <c r="E213" s="21">
        <f>E193-Baseline!E193</f>
        <v>7.6804252611109192</v>
      </c>
      <c r="F213" s="21">
        <f>F193-Baseline!F193</f>
        <v>7.6771120703512059</v>
      </c>
      <c r="G213" s="21">
        <f>G193-Baseline!G193</f>
        <v>7.6455631566005442</v>
      </c>
      <c r="H213" s="21">
        <f>H193-Baseline!H193</f>
        <v>7.6131580561361671</v>
      </c>
      <c r="I213" s="21">
        <f>I193-Baseline!I193</f>
        <v>7.6053779457526254</v>
      </c>
      <c r="J213" s="21">
        <f>J193-Baseline!J193</f>
        <v>7.5959311958618363</v>
      </c>
      <c r="K213" s="21">
        <f>K193-Baseline!K193</f>
        <v>7.5603408788695692</v>
      </c>
      <c r="L213" s="21">
        <f>L193-Baseline!L193</f>
        <v>7.5481980251448526</v>
      </c>
      <c r="M213" s="21">
        <f>M193-Baseline!M193</f>
        <v>7.534580707847419</v>
      </c>
      <c r="N213" s="21">
        <f>N193-Baseline!N193</f>
        <v>7.4962708315168305</v>
      </c>
      <c r="O213" s="21">
        <f>O193-Baseline!O193</f>
        <v>7.4787937828603752</v>
      </c>
      <c r="P213" s="21">
        <f>P193-Baseline!P193</f>
        <v>7.4592686764598533</v>
      </c>
      <c r="Q213" s="21">
        <f>Q193-Baseline!Q193</f>
        <v>7.4385383980754574</v>
      </c>
      <c r="R213" s="21">
        <f>R193-Baseline!R193</f>
        <v>7.438343331332546</v>
      </c>
      <c r="S213" s="21">
        <f>S193-Baseline!S193</f>
        <v>7.4149846622550992</v>
      </c>
      <c r="T213" s="21">
        <f>T193-Baseline!T193</f>
        <v>7.3905851509384313</v>
      </c>
      <c r="U213" s="21">
        <f>U193-Baseline!U193</f>
        <v>7.3651928176218222</v>
      </c>
      <c r="V213" s="21">
        <f>V193-Baseline!V193</f>
        <v>7.3590710623308757</v>
      </c>
      <c r="W213" s="21">
        <f>W193-Baseline!W193</f>
        <v>7.3314811104401221</v>
      </c>
      <c r="X213" s="21">
        <f>X193-Baseline!X193</f>
        <v>7.3225654857110269</v>
      </c>
      <c r="Y213" s="21">
        <f>Y193-Baseline!Y193</f>
        <v>7.2929765957631432</v>
      </c>
      <c r="Z213" s="21">
        <f>Z193-Baseline!Z193</f>
        <v>7.2814860631276161</v>
      </c>
      <c r="AA213" s="21">
        <f>AA193-Baseline!AA193</f>
        <v>7.268624504488673</v>
      </c>
      <c r="AB213" s="21">
        <f>AB193-Baseline!AB193</f>
        <v>7.2544473073232911</v>
      </c>
      <c r="AC213" s="21">
        <f>AC193-Baseline!AC193</f>
        <v>69.151517677813175</v>
      </c>
      <c r="AD213" s="21">
        <f>AD193-Baseline!AD193</f>
        <v>68.954665988546722</v>
      </c>
      <c r="AE213" s="21">
        <f>AE193-Baseline!AE193</f>
        <v>68.764127647206521</v>
      </c>
      <c r="AF213" s="21">
        <f>AF193-Baseline!AF193</f>
        <v>68.558225879540217</v>
      </c>
      <c r="AG213" s="21">
        <f>AG193-Baseline!AG193</f>
        <v>68.339547946073807</v>
      </c>
      <c r="AH213" s="21">
        <f>AH193-Baseline!AH193</f>
        <v>68.111048066241153</v>
      </c>
      <c r="AI213" s="21">
        <f>AI193-Baseline!AI193</f>
        <v>67.876528640697032</v>
      </c>
      <c r="AJ213" s="21">
        <f>AJ193-Baseline!AJ193</f>
        <v>67.962456531862415</v>
      </c>
      <c r="AK213" s="21">
        <f>AK193-Baseline!AK193</f>
        <v>68.038646184943588</v>
      </c>
      <c r="AL213" s="21">
        <f>AL193-Baseline!AL193</f>
        <v>68.106302648163123</v>
      </c>
      <c r="AM213" s="21">
        <f>AM193-Baseline!AM193</f>
        <v>68.166005949487769</v>
      </c>
      <c r="AN213" s="21">
        <f>AN193-Baseline!AN193</f>
        <v>68.137898276151503</v>
      </c>
      <c r="AO213" s="21">
        <f>AO193-Baseline!AO193</f>
        <v>68.09019799742552</v>
      </c>
      <c r="AP213" s="21">
        <f>AP193-Baseline!AP193</f>
        <v>68.036147530227439</v>
      </c>
      <c r="AQ213" s="21">
        <f>AQ193-Baseline!AQ193</f>
        <v>67.976087980551185</v>
      </c>
      <c r="AR213" s="21">
        <f>AR193-Baseline!AR193</f>
        <v>67.910209693079352</v>
      </c>
      <c r="AS213" s="21">
        <f>AS193-Baseline!AS193</f>
        <v>67.838673930869206</v>
      </c>
      <c r="AT213" s="21">
        <f>AT193-Baseline!AT193</f>
        <v>67.761666910436674</v>
      </c>
      <c r="AU213" s="21">
        <f>AU193-Baseline!AU193</f>
        <v>67.679394296622803</v>
      </c>
      <c r="AV213" s="21">
        <f>AV193-Baseline!AV193</f>
        <v>67.592039630472257</v>
      </c>
      <c r="AW213" s="21">
        <f>AW193-Baseline!AW193</f>
        <v>67.499767898489779</v>
      </c>
      <c r="AX213" s="21">
        <f>AX193-Baseline!AX193</f>
        <v>66.479773600643952</v>
      </c>
      <c r="AY213" s="21">
        <f>AY193-Baseline!AY193</f>
        <v>65.353483134369611</v>
      </c>
      <c r="AZ213" s="21">
        <f>AZ193-Baseline!AZ193</f>
        <v>64.240151541657866</v>
      </c>
      <c r="BA213" s="21">
        <f>BA193-Baseline!BA193</f>
        <v>63.139962930900722</v>
      </c>
      <c r="BB213" s="21">
        <f>BB193-Baseline!BB193</f>
        <v>62.051396113708485</v>
      </c>
    </row>
    <row r="214" spans="1:54" outlineLevel="2">
      <c r="A214" s="478"/>
      <c r="B214" s="150" t="s">
        <v>495</v>
      </c>
      <c r="C214" s="19"/>
      <c r="D214" s="135" t="s">
        <v>390</v>
      </c>
      <c r="E214" s="21">
        <f>E194-Baseline!E194</f>
        <v>3.8462902877269474</v>
      </c>
      <c r="F214" s="21">
        <f>F194-Baseline!F194</f>
        <v>3.8349413609079512</v>
      </c>
      <c r="G214" s="21">
        <f>G194-Baseline!G194</f>
        <v>3.8238613084568565</v>
      </c>
      <c r="H214" s="21">
        <f>H194-Baseline!H194</f>
        <v>3.8130450385757331</v>
      </c>
      <c r="I214" s="21">
        <f>I194-Baseline!I194</f>
        <v>3.8024875549973784</v>
      </c>
      <c r="J214" s="21">
        <f>J194-Baseline!J194</f>
        <v>3.7921839598985105</v>
      </c>
      <c r="K214" s="21">
        <f>K194-Baseline!K194</f>
        <v>3.7821294440346502</v>
      </c>
      <c r="L214" s="21">
        <f>L194-Baseline!L194</f>
        <v>3.7723192945835553</v>
      </c>
      <c r="M214" s="21">
        <f>M194-Baseline!M194</f>
        <v>3.7627488877714197</v>
      </c>
      <c r="N214" s="21">
        <f>N194-Baseline!N194</f>
        <v>3.7534136867170558</v>
      </c>
      <c r="O214" s="21">
        <f>O194-Baseline!O194</f>
        <v>3.7435583896130478</v>
      </c>
      <c r="P214" s="21">
        <f>P194-Baseline!P194</f>
        <v>3.7335566194155643</v>
      </c>
      <c r="Q214" s="21">
        <f>Q194-Baseline!Q194</f>
        <v>3.723797474402359</v>
      </c>
      <c r="R214" s="21">
        <f>R194-Baseline!R194</f>
        <v>3.7142763618031305</v>
      </c>
      <c r="S214" s="21">
        <f>S194-Baseline!S194</f>
        <v>3.7041551554887624</v>
      </c>
      <c r="T214" s="21">
        <f>T194-Baseline!T194</f>
        <v>3.694267323348515</v>
      </c>
      <c r="U214" s="21">
        <f>U194-Baseline!U194</f>
        <v>3.6846083778716756</v>
      </c>
      <c r="V214" s="21">
        <f>V194-Baseline!V194</f>
        <v>3.6751739229632725</v>
      </c>
      <c r="W214" s="21">
        <f>W194-Baseline!W194</f>
        <v>3.6659596393467826</v>
      </c>
      <c r="X214" s="21">
        <f>X194-Baseline!X194</f>
        <v>3.6569612986148332</v>
      </c>
      <c r="Y214" s="21">
        <f>Y194-Baseline!Y194</f>
        <v>3.6481747507392326</v>
      </c>
      <c r="Z214" s="21">
        <f>Z194-Baseline!Z194</f>
        <v>3.6395959258679347</v>
      </c>
      <c r="AA214" s="21">
        <f>AA194-Baseline!AA194</f>
        <v>3.6312208320729407</v>
      </c>
      <c r="AB214" s="21">
        <f>AB194-Baseline!AB194</f>
        <v>3.6230455586303436</v>
      </c>
      <c r="AC214" s="21">
        <f>AC194-Baseline!AC194</f>
        <v>34.530697061267333</v>
      </c>
      <c r="AD214" s="21">
        <f>AD194-Baseline!AD194</f>
        <v>34.42694799429907</v>
      </c>
      <c r="AE214" s="21">
        <f>AE194-Baseline!AE194</f>
        <v>34.32021598697888</v>
      </c>
      <c r="AF214" s="21">
        <f>AF194-Baseline!AF194</f>
        <v>34.209033446974473</v>
      </c>
      <c r="AG214" s="21">
        <f>AG194-Baseline!AG194</f>
        <v>34.092698263868108</v>
      </c>
      <c r="AH214" s="21">
        <f>AH194-Baseline!AH194</f>
        <v>33.971475734464597</v>
      </c>
      <c r="AI214" s="21">
        <f>AI194-Baseline!AI194</f>
        <v>33.846961323024196</v>
      </c>
      <c r="AJ214" s="21">
        <f>AJ194-Baseline!AJ194</f>
        <v>33.88233423267144</v>
      </c>
      <c r="AK214" s="21">
        <f>AK194-Baseline!AK194</f>
        <v>33.913413698027931</v>
      </c>
      <c r="AL214" s="21">
        <f>AL194-Baseline!AL194</f>
        <v>33.940373605558655</v>
      </c>
      <c r="AM214" s="21">
        <f>AM194-Baseline!AM194</f>
        <v>33.963434465973883</v>
      </c>
      <c r="AN214" s="21">
        <f>AN194-Baseline!AN194</f>
        <v>33.942886105004071</v>
      </c>
      <c r="AO214" s="21">
        <f>AO194-Baseline!AO194</f>
        <v>33.912782560503807</v>
      </c>
      <c r="AP214" s="21">
        <f>AP194-Baseline!AP194</f>
        <v>33.879702422759848</v>
      </c>
      <c r="AQ214" s="21">
        <f>AQ194-Baseline!AQ194</f>
        <v>33.843769977762278</v>
      </c>
      <c r="AR214" s="21">
        <f>AR194-Baseline!AR194</f>
        <v>33.805088806625243</v>
      </c>
      <c r="AS214" s="21">
        <f>AS194-Baseline!AS194</f>
        <v>33.763746854802839</v>
      </c>
      <c r="AT214" s="21">
        <f>AT194-Baseline!AT194</f>
        <v>33.719831872177046</v>
      </c>
      <c r="AU214" s="21">
        <f>AU194-Baseline!AU194</f>
        <v>33.673437185394363</v>
      </c>
      <c r="AV214" s="21">
        <f>AV194-Baseline!AV194</f>
        <v>33.624649699756233</v>
      </c>
      <c r="AW214" s="21">
        <f>AW194-Baseline!AW194</f>
        <v>33.573550715350784</v>
      </c>
      <c r="AX214" s="21">
        <f>AX194-Baseline!AX194</f>
        <v>33.061214501726063</v>
      </c>
      <c r="AY214" s="21">
        <f>AY194-Baseline!AY194</f>
        <v>32.496285827284609</v>
      </c>
      <c r="AZ214" s="21">
        <f>AZ194-Baseline!AZ194</f>
        <v>31.938068455799485</v>
      </c>
      <c r="BA214" s="21">
        <f>BA194-Baseline!BA194</f>
        <v>31.386642772095879</v>
      </c>
      <c r="BB214" s="21">
        <f>BB194-Baseline!BB194</f>
        <v>30.841241885093829</v>
      </c>
    </row>
    <row r="215" spans="1:54" outlineLevel="2">
      <c r="A215" s="478"/>
      <c r="B215" s="150" t="s">
        <v>496</v>
      </c>
      <c r="C215" s="19"/>
      <c r="D215" s="135" t="s">
        <v>390</v>
      </c>
      <c r="E215" s="21">
        <f>E195-Baseline!E195</f>
        <v>11.538870860447597</v>
      </c>
      <c r="F215" s="21">
        <f>F195-Baseline!F195</f>
        <v>11.504824080039548</v>
      </c>
      <c r="G215" s="21">
        <f>G195-Baseline!G195</f>
        <v>11.471583925370572</v>
      </c>
      <c r="H215" s="21">
        <f>H195-Baseline!H195</f>
        <v>11.439135115727201</v>
      </c>
      <c r="I215" s="21">
        <f>I195-Baseline!I195</f>
        <v>11.407462664992137</v>
      </c>
      <c r="J215" s="21">
        <f>J195-Baseline!J195</f>
        <v>11.376551877196871</v>
      </c>
      <c r="K215" s="21">
        <f>K195-Baseline!K195</f>
        <v>11.346388332103952</v>
      </c>
      <c r="L215" s="21">
        <f>L195-Baseline!L195</f>
        <v>11.316957883750662</v>
      </c>
      <c r="M215" s="21">
        <f>M195-Baseline!M195</f>
        <v>11.288246660944894</v>
      </c>
      <c r="N215" s="21">
        <f>N195-Baseline!N195</f>
        <v>11.26024105782313</v>
      </c>
      <c r="O215" s="21">
        <f>O195-Baseline!O195</f>
        <v>11.230675168839147</v>
      </c>
      <c r="P215" s="21">
        <f>P195-Baseline!P195</f>
        <v>11.200669860493459</v>
      </c>
      <c r="Q215" s="21">
        <f>Q195-Baseline!Q195</f>
        <v>11.171392423207077</v>
      </c>
      <c r="R215" s="21">
        <f>R195-Baseline!R195</f>
        <v>11.142829085409389</v>
      </c>
      <c r="S215" s="21">
        <f>S195-Baseline!S195</f>
        <v>11.112465464335544</v>
      </c>
      <c r="T215" s="21">
        <f>T195-Baseline!T195</f>
        <v>11.082801967951895</v>
      </c>
      <c r="U215" s="21">
        <f>U195-Baseline!U195</f>
        <v>11.053825135672342</v>
      </c>
      <c r="V215" s="21">
        <f>V195-Baseline!V195</f>
        <v>11.025521766868094</v>
      </c>
      <c r="W215" s="21">
        <f>W195-Baseline!W195</f>
        <v>10.99787891804035</v>
      </c>
      <c r="X215" s="21">
        <f>X195-Baseline!X195</f>
        <v>10.970883895844498</v>
      </c>
      <c r="Y215" s="21">
        <f>Y195-Baseline!Y195</f>
        <v>10.944524252217697</v>
      </c>
      <c r="Z215" s="21">
        <f>Z195-Baseline!Z195</f>
        <v>10.91878777571741</v>
      </c>
      <c r="AA215" s="21">
        <f>AA195-Baseline!AA195</f>
        <v>10.893662498073061</v>
      </c>
      <c r="AB215" s="21">
        <f>AB195-Baseline!AB195</f>
        <v>10.869136675891031</v>
      </c>
      <c r="AC215" s="21">
        <f>AC195-Baseline!AC195</f>
        <v>103.59209118478068</v>
      </c>
      <c r="AD215" s="21">
        <f>AD195-Baseline!AD195</f>
        <v>103.28084398495861</v>
      </c>
      <c r="AE215" s="21">
        <f>AE195-Baseline!AE195</f>
        <v>102.96064796427923</v>
      </c>
      <c r="AF215" s="21">
        <f>AF195-Baseline!AF195</f>
        <v>102.62710034580581</v>
      </c>
      <c r="AG215" s="21">
        <f>AG195-Baseline!AG195</f>
        <v>102.27809479511185</v>
      </c>
      <c r="AH215" s="21">
        <f>AH195-Baseline!AH195</f>
        <v>101.91442720769814</v>
      </c>
      <c r="AI215" s="21">
        <f>AI195-Baseline!AI195</f>
        <v>101.54088397395473</v>
      </c>
      <c r="AJ215" s="21">
        <f>AJ195-Baseline!AJ195</f>
        <v>101.64700270331856</v>
      </c>
      <c r="AK215" s="21">
        <f>AK195-Baseline!AK195</f>
        <v>101.74024109968168</v>
      </c>
      <c r="AL215" s="21">
        <f>AL195-Baseline!AL195</f>
        <v>101.8211208225396</v>
      </c>
      <c r="AM215" s="21">
        <f>AM195-Baseline!AM195</f>
        <v>101.89030340421783</v>
      </c>
      <c r="AN215" s="21">
        <f>AN195-Baseline!AN195</f>
        <v>101.82865832165213</v>
      </c>
      <c r="AO215" s="21">
        <f>AO195-Baseline!AO195</f>
        <v>101.73834768846055</v>
      </c>
      <c r="AP215" s="21">
        <f>AP195-Baseline!AP195</f>
        <v>101.63910727553285</v>
      </c>
      <c r="AQ215" s="21">
        <f>AQ195-Baseline!AQ195</f>
        <v>101.5313099408485</v>
      </c>
      <c r="AR215" s="21">
        <f>AR195-Baseline!AR195</f>
        <v>101.41526642774183</v>
      </c>
      <c r="AS215" s="21">
        <f>AS195-Baseline!AS195</f>
        <v>101.29124057256034</v>
      </c>
      <c r="AT215" s="21">
        <f>AT195-Baseline!AT195</f>
        <v>101.159495624961</v>
      </c>
      <c r="AU215" s="21">
        <f>AU195-Baseline!AU195</f>
        <v>101.02031156488535</v>
      </c>
      <c r="AV215" s="21">
        <f>AV195-Baseline!AV195</f>
        <v>100.87394910823625</v>
      </c>
      <c r="AW215" s="21">
        <f>AW195-Baseline!AW195</f>
        <v>100.72065215527681</v>
      </c>
      <c r="AX215" s="21">
        <f>AX195-Baseline!AX195</f>
        <v>99.183643514521762</v>
      </c>
      <c r="AY215" s="21">
        <f>AY195-Baseline!AY195</f>
        <v>97.488857491288087</v>
      </c>
      <c r="AZ215" s="21">
        <f>AZ195-Baseline!AZ195</f>
        <v>95.814205376911559</v>
      </c>
      <c r="BA215" s="21">
        <f>BA195-Baseline!BA195</f>
        <v>94.159928325868123</v>
      </c>
      <c r="BB215" s="21">
        <f>BB195-Baseline!BB195</f>
        <v>92.523725664918231</v>
      </c>
    </row>
    <row r="216" spans="1:54" outlineLevel="2">
      <c r="A216" s="478"/>
      <c r="B216" s="150" t="s">
        <v>289</v>
      </c>
      <c r="C216" s="19"/>
      <c r="D216" s="135" t="s">
        <v>390</v>
      </c>
      <c r="E216" s="21">
        <f>E196-Baseline!E196</f>
        <v>1.2203237481887774</v>
      </c>
      <c r="F216" s="21">
        <f>F196-Baseline!F196</f>
        <v>1.2169846982031263</v>
      </c>
      <c r="G216" s="21">
        <f>G196-Baseline!G196</f>
        <v>1.2137721557428849</v>
      </c>
      <c r="H216" s="21">
        <f>H196-Baseline!H196</f>
        <v>1.2106846564003322</v>
      </c>
      <c r="I216" s="21">
        <f>I196-Baseline!I196</f>
        <v>1.2077207595366573</v>
      </c>
      <c r="J216" s="21">
        <f>J196-Baseline!J196</f>
        <v>1.2048790479418729</v>
      </c>
      <c r="K216" s="21">
        <f>K196-Baseline!K196</f>
        <v>1.202158127499801</v>
      </c>
      <c r="L216" s="21">
        <f>L196-Baseline!L196</f>
        <v>1.1995566268580748</v>
      </c>
      <c r="M216" s="21">
        <f>M196-Baseline!M196</f>
        <v>1.197073197103073</v>
      </c>
      <c r="N216" s="21">
        <f>N196-Baseline!N196</f>
        <v>1.1947065114397244</v>
      </c>
      <c r="O216" s="21">
        <f>O196-Baseline!O196</f>
        <v>1.1923137430051649</v>
      </c>
      <c r="P216" s="21">
        <f>P196-Baseline!P196</f>
        <v>1.1899635212886661</v>
      </c>
      <c r="Q216" s="21">
        <f>Q196-Baseline!Q196</f>
        <v>1.1877282124872375</v>
      </c>
      <c r="R216" s="21">
        <f>R196-Baseline!R196</f>
        <v>1.1856065393922071</v>
      </c>
      <c r="S216" s="21">
        <f>S196-Baseline!S196</f>
        <v>1.1835972458805544</v>
      </c>
      <c r="T216" s="21">
        <f>T196-Baseline!T196</f>
        <v>1.1816990966149084</v>
      </c>
      <c r="U216" s="21">
        <f>U196-Baseline!U196</f>
        <v>1.1799108767480369</v>
      </c>
      <c r="V216" s="21">
        <f>V196-Baseline!V196</f>
        <v>1.1782313916317668</v>
      </c>
      <c r="W216" s="21">
        <f>W196-Baseline!W196</f>
        <v>1.1766594665302712</v>
      </c>
      <c r="X216" s="21">
        <f>X196-Baseline!X196</f>
        <v>1.175193946337644</v>
      </c>
      <c r="Y216" s="21">
        <f>Y196-Baseline!Y196</f>
        <v>1.1738336952997279</v>
      </c>
      <c r="Z216" s="21">
        <f>Z196-Baseline!Z196</f>
        <v>1.1725775967400958</v>
      </c>
      <c r="AA216" s="21">
        <f>AA196-Baseline!AA196</f>
        <v>1.1714245527901601</v>
      </c>
      <c r="AB216" s="21">
        <f>AB196-Baseline!AB196</f>
        <v>1.170373484123336</v>
      </c>
      <c r="AC216" s="21">
        <f>AC196-Baseline!AC196</f>
        <v>1.4700788196123755</v>
      </c>
      <c r="AD216" s="21">
        <f>AD196-Baseline!AD196</f>
        <v>1.4682151615788115</v>
      </c>
      <c r="AE216" s="21">
        <f>AE196-Baseline!AE196</f>
        <v>1.4664833347116395</v>
      </c>
      <c r="AF216" s="21">
        <f>AF196-Baseline!AF196</f>
        <v>1.4648819383693854</v>
      </c>
      <c r="AG216" s="21">
        <f>AG196-Baseline!AG196</f>
        <v>1.4634095954850508</v>
      </c>
      <c r="AH216" s="21">
        <f>AH196-Baseline!AH196</f>
        <v>1.4620649522328333</v>
      </c>
      <c r="AI216" s="21">
        <f>AI196-Baseline!AI196</f>
        <v>1.4608466776998301</v>
      </c>
      <c r="AJ216" s="21">
        <f>AJ196-Baseline!AJ196</f>
        <v>1.4628376730408135</v>
      </c>
      <c r="AK216" s="21">
        <f>AK196-Baseline!AK196</f>
        <v>1.4649548582839362</v>
      </c>
      <c r="AL216" s="21">
        <f>AL196-Baseline!AL196</f>
        <v>1.4671977482725662</v>
      </c>
      <c r="AM216" s="21">
        <f>AM196-Baseline!AM196</f>
        <v>1.4695658722478291</v>
      </c>
      <c r="AN216" s="21">
        <f>AN196-Baseline!AN196</f>
        <v>1.4712106241318363</v>
      </c>
      <c r="AO216" s="21">
        <f>AO196-Baseline!AO196</f>
        <v>1.4728480133917508</v>
      </c>
      <c r="AP216" s="21">
        <f>AP196-Baseline!AP196</f>
        <v>1.474614444871494</v>
      </c>
      <c r="AQ216" s="21">
        <f>AQ196-Baseline!AQ196</f>
        <v>1.476509385124581</v>
      </c>
      <c r="AR216" s="21">
        <f>AR196-Baseline!AR196</f>
        <v>1.478532315626361</v>
      </c>
      <c r="AS216" s="21">
        <f>AS196-Baseline!AS196</f>
        <v>1.4806827326446605</v>
      </c>
      <c r="AT216" s="21">
        <f>AT196-Baseline!AT196</f>
        <v>1.4829601471125027</v>
      </c>
      <c r="AU216" s="21">
        <f>AU196-Baseline!AU196</f>
        <v>1.485364084502885</v>
      </c>
      <c r="AV216" s="21">
        <f>AV196-Baseline!AV196</f>
        <v>1.4878940847056166</v>
      </c>
      <c r="AW216" s="21">
        <f>AW196-Baseline!AW196</f>
        <v>1.490549701906154</v>
      </c>
      <c r="AX216" s="21">
        <f>AX196-Baseline!AX196</f>
        <v>1.4790303199611388</v>
      </c>
      <c r="AY216" s="21">
        <f>AY196-Baseline!AY196</f>
        <v>1.4658875395780009</v>
      </c>
      <c r="AZ216" s="21">
        <f>AZ196-Baseline!AZ196</f>
        <v>1.4529531937061189</v>
      </c>
      <c r="BA216" s="21">
        <f>BA196-Baseline!BA196</f>
        <v>1.4402249424358649</v>
      </c>
      <c r="BB216" s="21">
        <f>BB196-Baseline!BB196</f>
        <v>1.4276081939869678</v>
      </c>
    </row>
    <row r="217" spans="1:54" outlineLevel="2">
      <c r="A217" s="478"/>
      <c r="B217" s="150" t="s">
        <v>292</v>
      </c>
      <c r="C217" s="19"/>
      <c r="D217" s="135"/>
      <c r="E217" s="21">
        <f>E197-Baseline!E197</f>
        <v>4.6104319681938071</v>
      </c>
      <c r="F217" s="21">
        <f>F197-Baseline!F197</f>
        <v>4.5139919784124096</v>
      </c>
      <c r="G217" s="21">
        <f>G197-Baseline!G197</f>
        <v>4.4199696211600203</v>
      </c>
      <c r="H217" s="21">
        <f>H197-Baseline!H197</f>
        <v>4.3282957972014113</v>
      </c>
      <c r="I217" s="21">
        <f>I197-Baseline!I197</f>
        <v>4.23890286594205</v>
      </c>
      <c r="J217" s="21">
        <f>J197-Baseline!J197</f>
        <v>4.1517253071993467</v>
      </c>
      <c r="K217" s="21">
        <f>K197-Baseline!K197</f>
        <v>4.0666996518643437</v>
      </c>
      <c r="L217" s="21">
        <f>L197-Baseline!L197</f>
        <v>3.9837644148746181</v>
      </c>
      <c r="M217" s="21">
        <f>M197-Baseline!M197</f>
        <v>3.9028600304207264</v>
      </c>
      <c r="N217" s="21">
        <f>N197-Baseline!N197</f>
        <v>3.8239275561647141</v>
      </c>
      <c r="O217" s="21">
        <f>O197-Baseline!O197</f>
        <v>3.7463522276731278</v>
      </c>
      <c r="P217" s="21">
        <f>P197-Baseline!P197</f>
        <v>3.6703802230460782</v>
      </c>
      <c r="Q217" s="21">
        <f>Q197-Baseline!Q197</f>
        <v>3.5962584508025741</v>
      </c>
      <c r="R217" s="21">
        <f>R197-Baseline!R197</f>
        <v>3.5239345321954483</v>
      </c>
      <c r="S217" s="21">
        <f>S197-Baseline!S197</f>
        <v>3.4533577153100863</v>
      </c>
      <c r="T217" s="21">
        <f>T197-Baseline!T197</f>
        <v>3.384478822097984</v>
      </c>
      <c r="U217" s="21">
        <f>U197-Baseline!U197</f>
        <v>3.3172501971723727</v>
      </c>
      <c r="V217" s="21">
        <f>V197-Baseline!V197</f>
        <v>3.2516256583068142</v>
      </c>
      <c r="W217" s="21">
        <f>W197-Baseline!W197</f>
        <v>3.1875604485795663</v>
      </c>
      <c r="X217" s="21">
        <f>X197-Baseline!X197</f>
        <v>3.125011190108419</v>
      </c>
      <c r="Y217" s="21">
        <f>Y197-Baseline!Y197</f>
        <v>3.063935021701591</v>
      </c>
      <c r="Z217" s="21">
        <f>Z197-Baseline!Z197</f>
        <v>3.0042916115178673</v>
      </c>
      <c r="AA217" s="21">
        <f>AA197-Baseline!AA197</f>
        <v>2.9460419119589818</v>
      </c>
      <c r="AB217" s="21">
        <f>AB197-Baseline!AB197</f>
        <v>2.8891476263943252</v>
      </c>
      <c r="AC217" s="21">
        <f>AC197-Baseline!AC197</f>
        <v>10.401696456001172</v>
      </c>
      <c r="AD217" s="21">
        <f>AD197-Baseline!AD197</f>
        <v>10.215548096290497</v>
      </c>
      <c r="AE217" s="21">
        <f>AE197-Baseline!AE197</f>
        <v>10.033347340147991</v>
      </c>
      <c r="AF217" s="21">
        <f>AF197-Baseline!AF197</f>
        <v>9.8549939647179556</v>
      </c>
      <c r="AG217" s="21">
        <f>AG197-Baseline!AG197</f>
        <v>9.6803906647290798</v>
      </c>
      <c r="AH217" s="21">
        <f>AH197-Baseline!AH197</f>
        <v>9.5094429605167257</v>
      </c>
      <c r="AI217" s="21">
        <f>AI197-Baseline!AI197</f>
        <v>9.3420554970994356</v>
      </c>
      <c r="AJ217" s="21">
        <f>AJ197-Baseline!AJ197</f>
        <v>9.2226935157652363</v>
      </c>
      <c r="AK217" s="21">
        <f>AK197-Baseline!AK197</f>
        <v>9.1053740855365302</v>
      </c>
      <c r="AL217" s="21">
        <f>AL197-Baseline!AL197</f>
        <v>8.9900511782513899</v>
      </c>
      <c r="AM217" s="21">
        <f>AM197-Baseline!AM197</f>
        <v>8.876679979966994</v>
      </c>
      <c r="AN217" s="21">
        <f>AN197-Baseline!AN197</f>
        <v>8.7566920653642732</v>
      </c>
      <c r="AO217" s="21">
        <f>AO197-Baseline!AO197</f>
        <v>8.6375517837384397</v>
      </c>
      <c r="AP217" s="21">
        <f>AP197-Baseline!AP197</f>
        <v>8.5206055877089426</v>
      </c>
      <c r="AQ217" s="21">
        <f>AQ197-Baseline!AQ197</f>
        <v>8.4058015521380156</v>
      </c>
      <c r="AR217" s="21">
        <f>AR197-Baseline!AR197</f>
        <v>8.2930891517904382</v>
      </c>
      <c r="AS217" s="21">
        <f>AS197-Baseline!AS197</f>
        <v>8.1824192216157385</v>
      </c>
      <c r="AT217" s="21">
        <f>AT197-Baseline!AT197</f>
        <v>8.0737439181773194</v>
      </c>
      <c r="AU217" s="21">
        <f>AU197-Baseline!AU197</f>
        <v>7.9670166821951032</v>
      </c>
      <c r="AV217" s="21">
        <f>AV197-Baseline!AV197</f>
        <v>7.862192202169564</v>
      </c>
      <c r="AW217" s="21">
        <f>AW197-Baseline!AW197</f>
        <v>7.7592263790554954</v>
      </c>
      <c r="AX217" s="21">
        <f>AX197-Baseline!AX197</f>
        <v>7.5606219563544252</v>
      </c>
      <c r="AY217" s="21">
        <f>AY197-Baseline!AY197</f>
        <v>7.3553195975106886</v>
      </c>
      <c r="AZ217" s="21">
        <f>AZ197-Baseline!AZ197</f>
        <v>7.1558569329609485</v>
      </c>
      <c r="BA217" s="21">
        <f>BA197-Baseline!BA197</f>
        <v>6.9620651888201932</v>
      </c>
      <c r="BB217" s="21">
        <f>BB197-Baseline!BB197</f>
        <v>6.7735365360738626</v>
      </c>
    </row>
    <row r="218" spans="1:54" outlineLevel="2">
      <c r="A218" s="479"/>
      <c r="B218" s="150" t="s">
        <v>477</v>
      </c>
      <c r="C218" s="19"/>
      <c r="D218" s="135" t="s">
        <v>390</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7" t="s">
        <v>497</v>
      </c>
      <c r="B220" s="150" t="s">
        <v>498</v>
      </c>
      <c r="C220" s="19"/>
      <c r="D220" s="135" t="s">
        <v>390</v>
      </c>
      <c r="E220" s="21">
        <f>SUM(E210:E213,E216:E218)</f>
        <v>14.79928162991003</v>
      </c>
      <c r="F220" s="21">
        <f t="shared" ref="F220:BB220" si="31">SUM(F210:F213,F216:F218)</f>
        <v>14.673124209231117</v>
      </c>
      <c r="G220" s="21">
        <f t="shared" si="31"/>
        <v>14.521764702214103</v>
      </c>
      <c r="H220" s="21">
        <f t="shared" si="31"/>
        <v>14.372499645911319</v>
      </c>
      <c r="I220" s="21">
        <f t="shared" si="31"/>
        <v>14.250729062466919</v>
      </c>
      <c r="J220" s="21">
        <f t="shared" si="31"/>
        <v>14.130082662228176</v>
      </c>
      <c r="K220" s="21">
        <f t="shared" si="31"/>
        <v>13.986007271403253</v>
      </c>
      <c r="L220" s="21">
        <f t="shared" si="31"/>
        <v>13.868020009990012</v>
      </c>
      <c r="M220" s="21">
        <f t="shared" si="31"/>
        <v>13.751127301151289</v>
      </c>
      <c r="N220" s="21">
        <f t="shared" si="31"/>
        <v>13.612040353706927</v>
      </c>
      <c r="O220" s="21">
        <f t="shared" si="31"/>
        <v>13.495300651084296</v>
      </c>
      <c r="P220" s="21">
        <f t="shared" si="31"/>
        <v>13.378449202619134</v>
      </c>
      <c r="Q220" s="21">
        <f t="shared" si="31"/>
        <v>13.262753112865513</v>
      </c>
      <c r="R220" s="21">
        <f t="shared" si="31"/>
        <v>13.169889243802963</v>
      </c>
      <c r="S220" s="21">
        <f t="shared" si="31"/>
        <v>13.056097191671537</v>
      </c>
      <c r="T220" s="21">
        <f t="shared" si="31"/>
        <v>12.943439996480294</v>
      </c>
      <c r="U220" s="21">
        <f t="shared" si="31"/>
        <v>12.831907767973137</v>
      </c>
      <c r="V220" s="21">
        <f t="shared" si="31"/>
        <v>12.741707747153036</v>
      </c>
      <c r="W220" s="21">
        <f t="shared" si="31"/>
        <v>12.632046695648425</v>
      </c>
      <c r="X220" s="21">
        <f t="shared" si="31"/>
        <v>12.543014314412614</v>
      </c>
      <c r="Y220" s="21">
        <f t="shared" si="31"/>
        <v>12.435210959030645</v>
      </c>
      <c r="Z220" s="21">
        <f t="shared" si="31"/>
        <v>12.347358975867497</v>
      </c>
      <c r="AA220" s="21">
        <f t="shared" si="31"/>
        <v>12.259941228878054</v>
      </c>
      <c r="AB220" s="21">
        <f t="shared" si="31"/>
        <v>12.172966335881149</v>
      </c>
      <c r="AC220" s="21">
        <f t="shared" si="31"/>
        <v>89.09447205282622</v>
      </c>
      <c r="AD220" s="21">
        <f t="shared" si="31"/>
        <v>88.572186194010186</v>
      </c>
      <c r="AE220" s="21">
        <f t="shared" si="31"/>
        <v>88.063019389876644</v>
      </c>
      <c r="AF220" s="21">
        <f t="shared" si="31"/>
        <v>87.545128276740854</v>
      </c>
      <c r="AG220" s="21">
        <f t="shared" si="31"/>
        <v>87.020938277848515</v>
      </c>
      <c r="AH220" s="21">
        <f t="shared" si="31"/>
        <v>86.493246379423141</v>
      </c>
      <c r="AI220" s="21">
        <f t="shared" si="31"/>
        <v>85.965698597764558</v>
      </c>
      <c r="AJ220" s="21">
        <f t="shared" si="31"/>
        <v>85.847029869717431</v>
      </c>
      <c r="AK220" s="21">
        <f t="shared" si="31"/>
        <v>85.722158639362661</v>
      </c>
      <c r="AL220" s="21">
        <f t="shared" si="31"/>
        <v>85.592214644497062</v>
      </c>
      <c r="AM220" s="21">
        <f t="shared" si="31"/>
        <v>85.457704566580986</v>
      </c>
      <c r="AN220" s="21">
        <f t="shared" si="31"/>
        <v>85.221279704550469</v>
      </c>
      <c r="AO220" s="21">
        <f t="shared" si="31"/>
        <v>84.966397801513594</v>
      </c>
      <c r="AP220" s="21">
        <f t="shared" si="31"/>
        <v>84.709068117073187</v>
      </c>
      <c r="AQ220" s="21">
        <f t="shared" si="31"/>
        <v>84.449542996219691</v>
      </c>
      <c r="AR220" s="21">
        <f t="shared" si="31"/>
        <v>84.187926403774881</v>
      </c>
      <c r="AS220" s="21">
        <f t="shared" si="31"/>
        <v>83.924295536940349</v>
      </c>
      <c r="AT220" s="21">
        <f t="shared" si="31"/>
        <v>83.658754795179604</v>
      </c>
      <c r="AU220" s="21">
        <f t="shared" si="31"/>
        <v>83.391430211762327</v>
      </c>
      <c r="AV220" s="21">
        <f t="shared" si="31"/>
        <v>83.122427820145816</v>
      </c>
      <c r="AW220" s="21">
        <f t="shared" si="31"/>
        <v>82.851837163506715</v>
      </c>
      <c r="AX220" s="21">
        <f t="shared" si="31"/>
        <v>81.462514109273769</v>
      </c>
      <c r="AY220" s="21">
        <f t="shared" si="31"/>
        <v>79.952685886425371</v>
      </c>
      <c r="AZ220" s="21">
        <f t="shared" si="31"/>
        <v>78.466598012445502</v>
      </c>
      <c r="BA220" s="21">
        <f t="shared" si="31"/>
        <v>77.004126323284396</v>
      </c>
      <c r="BB220" s="21">
        <f t="shared" si="31"/>
        <v>75.56296994476358</v>
      </c>
    </row>
    <row r="221" spans="1:54" outlineLevel="2">
      <c r="A221" s="478"/>
      <c r="B221" s="150" t="s">
        <v>499</v>
      </c>
      <c r="C221" s="19"/>
      <c r="D221" s="135" t="s">
        <v>390</v>
      </c>
      <c r="E221" s="21">
        <f>SUM(E210:E212,E214,E216:E218)</f>
        <v>10.965146656526059</v>
      </c>
      <c r="F221" s="21">
        <f t="shared" ref="F221:BB221" si="32">SUM(F210:F212,F214,F216:F218)</f>
        <v>10.830953499787864</v>
      </c>
      <c r="G221" s="21">
        <f t="shared" si="32"/>
        <v>10.700062854070413</v>
      </c>
      <c r="H221" s="21">
        <f t="shared" si="32"/>
        <v>10.572386628350884</v>
      </c>
      <c r="I221" s="21">
        <f t="shared" si="32"/>
        <v>10.447838671711672</v>
      </c>
      <c r="J221" s="21">
        <f t="shared" si="32"/>
        <v>10.326335426264851</v>
      </c>
      <c r="K221" s="21">
        <f t="shared" si="32"/>
        <v>10.207795836568334</v>
      </c>
      <c r="L221" s="21">
        <f t="shared" si="32"/>
        <v>10.092141279428716</v>
      </c>
      <c r="M221" s="21">
        <f t="shared" si="32"/>
        <v>9.9792954810752903</v>
      </c>
      <c r="N221" s="21">
        <f t="shared" si="32"/>
        <v>9.8691832089071525</v>
      </c>
      <c r="O221" s="21">
        <f t="shared" si="32"/>
        <v>9.7600652578369669</v>
      </c>
      <c r="P221" s="21">
        <f t="shared" si="32"/>
        <v>9.6527371455748465</v>
      </c>
      <c r="Q221" s="21">
        <f t="shared" si="32"/>
        <v>9.5480121891924146</v>
      </c>
      <c r="R221" s="21">
        <f t="shared" si="32"/>
        <v>9.4458222742735458</v>
      </c>
      <c r="S221" s="21">
        <f t="shared" si="32"/>
        <v>9.345267684905199</v>
      </c>
      <c r="T221" s="21">
        <f t="shared" si="32"/>
        <v>9.2471221688903764</v>
      </c>
      <c r="U221" s="21">
        <f t="shared" si="32"/>
        <v>9.1513233282229898</v>
      </c>
      <c r="V221" s="21">
        <f t="shared" si="32"/>
        <v>9.0578106077854326</v>
      </c>
      <c r="W221" s="21">
        <f t="shared" si="32"/>
        <v>8.9665252245550864</v>
      </c>
      <c r="X221" s="21">
        <f t="shared" si="32"/>
        <v>8.8774101273164217</v>
      </c>
      <c r="Y221" s="21">
        <f t="shared" si="32"/>
        <v>8.7904091140067369</v>
      </c>
      <c r="Z221" s="21">
        <f t="shared" si="32"/>
        <v>8.7054688386078158</v>
      </c>
      <c r="AA221" s="21">
        <f t="shared" si="32"/>
        <v>8.622537556462321</v>
      </c>
      <c r="AB221" s="21">
        <f t="shared" si="32"/>
        <v>8.5415645871882013</v>
      </c>
      <c r="AC221" s="21">
        <f t="shared" si="32"/>
        <v>54.473651436280363</v>
      </c>
      <c r="AD221" s="21">
        <f t="shared" si="32"/>
        <v>54.044468199762534</v>
      </c>
      <c r="AE221" s="21">
        <f t="shared" si="32"/>
        <v>53.619107729648988</v>
      </c>
      <c r="AF221" s="21">
        <f t="shared" si="32"/>
        <v>53.195935844175104</v>
      </c>
      <c r="AG221" s="21">
        <f t="shared" si="32"/>
        <v>52.774088595642837</v>
      </c>
      <c r="AH221" s="21">
        <f t="shared" si="32"/>
        <v>52.353674047646578</v>
      </c>
      <c r="AI221" s="21">
        <f t="shared" si="32"/>
        <v>51.936131280091708</v>
      </c>
      <c r="AJ221" s="21">
        <f t="shared" si="32"/>
        <v>51.766907570526477</v>
      </c>
      <c r="AK221" s="21">
        <f t="shared" si="32"/>
        <v>51.596926152447026</v>
      </c>
      <c r="AL221" s="21">
        <f t="shared" si="32"/>
        <v>51.426285601892587</v>
      </c>
      <c r="AM221" s="21">
        <f t="shared" si="32"/>
        <v>51.255133083067108</v>
      </c>
      <c r="AN221" s="21">
        <f t="shared" si="32"/>
        <v>51.026267533403029</v>
      </c>
      <c r="AO221" s="21">
        <f t="shared" si="32"/>
        <v>50.788982364591881</v>
      </c>
      <c r="AP221" s="21">
        <f t="shared" si="32"/>
        <v>50.552623009605597</v>
      </c>
      <c r="AQ221" s="21">
        <f t="shared" si="32"/>
        <v>50.31722499343077</v>
      </c>
      <c r="AR221" s="21">
        <f t="shared" si="32"/>
        <v>50.082805517320772</v>
      </c>
      <c r="AS221" s="21">
        <f t="shared" si="32"/>
        <v>49.84936846087399</v>
      </c>
      <c r="AT221" s="21">
        <f t="shared" si="32"/>
        <v>49.616919756919984</v>
      </c>
      <c r="AU221" s="21">
        <f t="shared" si="32"/>
        <v>49.385473100533872</v>
      </c>
      <c r="AV221" s="21">
        <f t="shared" si="32"/>
        <v>49.155037889429799</v>
      </c>
      <c r="AW221" s="21">
        <f t="shared" si="32"/>
        <v>48.925619980367735</v>
      </c>
      <c r="AX221" s="21">
        <f t="shared" si="32"/>
        <v>48.04395501035588</v>
      </c>
      <c r="AY221" s="21">
        <f t="shared" si="32"/>
        <v>47.095488579340369</v>
      </c>
      <c r="AZ221" s="21">
        <f t="shared" si="32"/>
        <v>46.164514926587124</v>
      </c>
      <c r="BA221" s="21">
        <f t="shared" si="32"/>
        <v>45.250806164479549</v>
      </c>
      <c r="BB221" s="21">
        <f t="shared" si="32"/>
        <v>44.352815716148918</v>
      </c>
    </row>
    <row r="222" spans="1:54" outlineLevel="2">
      <c r="A222" s="479"/>
      <c r="B222" s="150" t="s">
        <v>500</v>
      </c>
      <c r="C222" s="19"/>
      <c r="D222" s="135" t="s">
        <v>390</v>
      </c>
      <c r="E222" s="21">
        <f>SUM(E210:E212,E215:E218)</f>
        <v>18.657727229246706</v>
      </c>
      <c r="F222" s="21">
        <f t="shared" ref="F222:BB222" si="33">SUM(F210:F212,F215:F218)</f>
        <v>18.50083621891946</v>
      </c>
      <c r="G222" s="21">
        <f t="shared" si="33"/>
        <v>18.347785470984132</v>
      </c>
      <c r="H222" s="21">
        <f t="shared" si="33"/>
        <v>18.198476705502351</v>
      </c>
      <c r="I222" s="21">
        <f t="shared" si="33"/>
        <v>18.05281378170643</v>
      </c>
      <c r="J222" s="21">
        <f t="shared" si="33"/>
        <v>17.91070334356321</v>
      </c>
      <c r="K222" s="21">
        <f t="shared" si="33"/>
        <v>17.772054724637634</v>
      </c>
      <c r="L222" s="21">
        <f t="shared" si="33"/>
        <v>17.636779868595823</v>
      </c>
      <c r="M222" s="21">
        <f t="shared" si="33"/>
        <v>17.504793254248764</v>
      </c>
      <c r="N222" s="21">
        <f t="shared" si="33"/>
        <v>17.376010580013226</v>
      </c>
      <c r="O222" s="21">
        <f t="shared" si="33"/>
        <v>17.247182037063066</v>
      </c>
      <c r="P222" s="21">
        <f t="shared" si="33"/>
        <v>17.11985038665274</v>
      </c>
      <c r="Q222" s="21">
        <f t="shared" si="33"/>
        <v>16.995607137997133</v>
      </c>
      <c r="R222" s="21">
        <f t="shared" si="33"/>
        <v>16.874374997879805</v>
      </c>
      <c r="S222" s="21">
        <f t="shared" si="33"/>
        <v>16.753577993751982</v>
      </c>
      <c r="T222" s="21">
        <f t="shared" si="33"/>
        <v>16.635656813493757</v>
      </c>
      <c r="U222" s="21">
        <f t="shared" si="33"/>
        <v>16.520540086023658</v>
      </c>
      <c r="V222" s="21">
        <f t="shared" si="33"/>
        <v>16.408158451690255</v>
      </c>
      <c r="W222" s="21">
        <f t="shared" si="33"/>
        <v>16.298444503248653</v>
      </c>
      <c r="X222" s="21">
        <f t="shared" si="33"/>
        <v>16.19133272454609</v>
      </c>
      <c r="Y222" s="21">
        <f t="shared" si="33"/>
        <v>16.086758615485198</v>
      </c>
      <c r="Z222" s="21">
        <f t="shared" si="33"/>
        <v>15.984660688457291</v>
      </c>
      <c r="AA222" s="21">
        <f t="shared" si="33"/>
        <v>15.884979222462441</v>
      </c>
      <c r="AB222" s="21">
        <f t="shared" si="33"/>
        <v>15.787655704448888</v>
      </c>
      <c r="AC222" s="21">
        <f t="shared" si="33"/>
        <v>123.53504555979373</v>
      </c>
      <c r="AD222" s="21">
        <f t="shared" si="33"/>
        <v>122.89836419042206</v>
      </c>
      <c r="AE222" s="21">
        <f t="shared" si="33"/>
        <v>122.25953970694934</v>
      </c>
      <c r="AF222" s="21">
        <f t="shared" si="33"/>
        <v>121.61400274300644</v>
      </c>
      <c r="AG222" s="21">
        <f t="shared" si="33"/>
        <v>120.95948512688656</v>
      </c>
      <c r="AH222" s="21">
        <f t="shared" si="33"/>
        <v>120.29662552088013</v>
      </c>
      <c r="AI222" s="21">
        <f t="shared" si="33"/>
        <v>119.63005393102226</v>
      </c>
      <c r="AJ222" s="21">
        <f t="shared" si="33"/>
        <v>119.53157604117359</v>
      </c>
      <c r="AK222" s="21">
        <f t="shared" si="33"/>
        <v>119.42375355410076</v>
      </c>
      <c r="AL222" s="21">
        <f t="shared" si="33"/>
        <v>119.30703281887354</v>
      </c>
      <c r="AM222" s="21">
        <f t="shared" si="33"/>
        <v>119.18200202131106</v>
      </c>
      <c r="AN222" s="21">
        <f t="shared" si="33"/>
        <v>118.91203975005109</v>
      </c>
      <c r="AO222" s="21">
        <f t="shared" si="33"/>
        <v>118.61454749254862</v>
      </c>
      <c r="AP222" s="21">
        <f t="shared" si="33"/>
        <v>118.3120278623786</v>
      </c>
      <c r="AQ222" s="21">
        <f t="shared" si="33"/>
        <v>118.00476495651701</v>
      </c>
      <c r="AR222" s="21">
        <f t="shared" si="33"/>
        <v>117.69298313843736</v>
      </c>
      <c r="AS222" s="21">
        <f t="shared" si="33"/>
        <v>117.37686217863148</v>
      </c>
      <c r="AT222" s="21">
        <f t="shared" si="33"/>
        <v>117.05658350970393</v>
      </c>
      <c r="AU222" s="21">
        <f t="shared" si="33"/>
        <v>116.73234748002487</v>
      </c>
      <c r="AV222" s="21">
        <f t="shared" si="33"/>
        <v>116.40433729790981</v>
      </c>
      <c r="AW222" s="21">
        <f t="shared" si="33"/>
        <v>116.07272142029375</v>
      </c>
      <c r="AX222" s="21">
        <f t="shared" si="33"/>
        <v>114.16638402315158</v>
      </c>
      <c r="AY222" s="21">
        <f t="shared" si="33"/>
        <v>112.08806024334385</v>
      </c>
      <c r="AZ222" s="21">
        <f t="shared" si="33"/>
        <v>110.04065184769919</v>
      </c>
      <c r="BA222" s="21">
        <f t="shared" si="33"/>
        <v>108.0240917182518</v>
      </c>
      <c r="BB222" s="21">
        <f t="shared" si="33"/>
        <v>106.03529949597332</v>
      </c>
    </row>
    <row r="223" spans="1:54" outlineLevel="2">
      <c r="B223" s="19"/>
      <c r="C223" s="19"/>
      <c r="D223" s="19"/>
      <c r="E223" s="15"/>
    </row>
    <row r="224" spans="1:54" outlineLevel="2">
      <c r="A224" s="477" t="s">
        <v>501</v>
      </c>
      <c r="B224" s="150" t="s">
        <v>498</v>
      </c>
      <c r="C224" s="19"/>
      <c r="D224" s="135" t="s">
        <v>390</v>
      </c>
      <c r="E224" s="21">
        <f>E204-Baseline!E204</f>
        <v>14.79928162991003</v>
      </c>
      <c r="F224" s="21">
        <f>F204-Baseline!F204</f>
        <v>29.472405839141146</v>
      </c>
      <c r="G224" s="21">
        <f>G204-Baseline!G204</f>
        <v>43.994170541355246</v>
      </c>
      <c r="H224" s="21">
        <f>H204-Baseline!H204</f>
        <v>58.366670187266564</v>
      </c>
      <c r="I224" s="21">
        <f>I204-Baseline!I204</f>
        <v>72.617399249733481</v>
      </c>
      <c r="J224" s="21">
        <f>J204-Baseline!J204</f>
        <v>86.747481911961657</v>
      </c>
      <c r="K224" s="21">
        <f>K204-Baseline!K204</f>
        <v>100.73348918336491</v>
      </c>
      <c r="L224" s="21">
        <f>L204-Baseline!L204</f>
        <v>114.60150919335493</v>
      </c>
      <c r="M224" s="21">
        <f>M204-Baseline!M204</f>
        <v>128.35263649450621</v>
      </c>
      <c r="N224" s="21">
        <f>N204-Baseline!N204</f>
        <v>141.96467684821314</v>
      </c>
      <c r="O224" s="21">
        <f>O204-Baseline!O204</f>
        <v>155.45997749929745</v>
      </c>
      <c r="P224" s="21">
        <f>P204-Baseline!P204</f>
        <v>168.83842670191657</v>
      </c>
      <c r="Q224" s="21">
        <f>Q204-Baseline!Q204</f>
        <v>182.10117981478209</v>
      </c>
      <c r="R224" s="21">
        <f>R204-Baseline!R204</f>
        <v>195.27106905858506</v>
      </c>
      <c r="S224" s="21">
        <f>S204-Baseline!S204</f>
        <v>208.3271662502566</v>
      </c>
      <c r="T224" s="21">
        <f>T204-Baseline!T204</f>
        <v>221.27060624673689</v>
      </c>
      <c r="U224" s="21">
        <f>U204-Baseline!U204</f>
        <v>234.10251401471004</v>
      </c>
      <c r="V224" s="21">
        <f>V204-Baseline!V204</f>
        <v>246.84422176186308</v>
      </c>
      <c r="W224" s="21">
        <f>W204-Baseline!W204</f>
        <v>259.47626845751148</v>
      </c>
      <c r="X224" s="21">
        <f>X204-Baseline!X204</f>
        <v>272.01928277192411</v>
      </c>
      <c r="Y224" s="21">
        <f>Y204-Baseline!Y204</f>
        <v>284.45449373095477</v>
      </c>
      <c r="Z224" s="21">
        <f>Z204-Baseline!Z204</f>
        <v>296.80185270682227</v>
      </c>
      <c r="AA224" s="21">
        <f>AA204-Baseline!AA204</f>
        <v>309.06179393570034</v>
      </c>
      <c r="AB224" s="21">
        <f>AB204-Baseline!AB204</f>
        <v>321.23476027158148</v>
      </c>
      <c r="AC224" s="21">
        <f>AC204-Baseline!AC204</f>
        <v>410.32923232440771</v>
      </c>
      <c r="AD224" s="21">
        <f>AD204-Baseline!AD204</f>
        <v>498.90141851841793</v>
      </c>
      <c r="AE224" s="21">
        <f>AE204-Baseline!AE204</f>
        <v>586.9644379082946</v>
      </c>
      <c r="AF224" s="21">
        <f>AF204-Baseline!AF204</f>
        <v>674.50956618503551</v>
      </c>
      <c r="AG224" s="21">
        <f>AG204-Baseline!AG204</f>
        <v>761.53050446288398</v>
      </c>
      <c r="AH224" s="21">
        <f>AH204-Baseline!AH204</f>
        <v>848.02375084230709</v>
      </c>
      <c r="AI224" s="21">
        <f>AI204-Baseline!AI204</f>
        <v>933.98944944007167</v>
      </c>
      <c r="AJ224" s="21">
        <f>AJ204-Baseline!AJ204</f>
        <v>1019.8364793097891</v>
      </c>
      <c r="AK224" s="21">
        <f>AK204-Baseline!AK204</f>
        <v>1105.5586379491517</v>
      </c>
      <c r="AL224" s="21">
        <f>AL204-Baseline!AL204</f>
        <v>1191.1508525936488</v>
      </c>
      <c r="AM224" s="21">
        <f>AM204-Baseline!AM204</f>
        <v>1276.6085571602298</v>
      </c>
      <c r="AN224" s="21">
        <f>AN204-Baseline!AN204</f>
        <v>1361.8298368647802</v>
      </c>
      <c r="AO224" s="21">
        <f>AO204-Baseline!AO204</f>
        <v>1446.7962346662937</v>
      </c>
      <c r="AP224" s="21">
        <f>AP204-Baseline!AP204</f>
        <v>1531.5053027833669</v>
      </c>
      <c r="AQ224" s="21">
        <f>AQ204-Baseline!AQ204</f>
        <v>1615.9548457795865</v>
      </c>
      <c r="AR224" s="21">
        <f>AR204-Baseline!AR204</f>
        <v>1700.1427721833613</v>
      </c>
      <c r="AS224" s="21">
        <f>AS204-Baseline!AS204</f>
        <v>1784.0670677203016</v>
      </c>
      <c r="AT224" s="21">
        <f>AT204-Baseline!AT204</f>
        <v>1867.7258225154812</v>
      </c>
      <c r="AU224" s="21">
        <f>AU204-Baseline!AU204</f>
        <v>1951.1172527272436</v>
      </c>
      <c r="AV224" s="21">
        <f>AV204-Baseline!AV204</f>
        <v>2034.2396805473893</v>
      </c>
      <c r="AW224" s="21">
        <f>AW204-Baseline!AW204</f>
        <v>2117.0915177108959</v>
      </c>
      <c r="AX224" s="21">
        <f>AX204-Baseline!AX204</f>
        <v>2198.5540318201697</v>
      </c>
      <c r="AY224" s="21">
        <f>AY204-Baseline!AY204</f>
        <v>2278.5067177065953</v>
      </c>
      <c r="AZ224" s="21">
        <f>AZ204-Baseline!AZ204</f>
        <v>2356.9733157190408</v>
      </c>
      <c r="BA224" s="21">
        <f>BA204-Baseline!BA204</f>
        <v>2433.977442042325</v>
      </c>
      <c r="BB224" s="21">
        <f>BB204-Baseline!BB204</f>
        <v>2509.5404119870886</v>
      </c>
    </row>
    <row r="225" spans="1:54" outlineLevel="2">
      <c r="A225" s="478"/>
      <c r="B225" s="150" t="s">
        <v>499</v>
      </c>
      <c r="C225" s="19"/>
      <c r="D225" s="135" t="s">
        <v>390</v>
      </c>
      <c r="E225" s="21">
        <f>E205-Baseline!E205</f>
        <v>10.965146656526059</v>
      </c>
      <c r="F225" s="21">
        <f>F205-Baseline!F205</f>
        <v>21.796100156313923</v>
      </c>
      <c r="G225" s="21">
        <f>G205-Baseline!G205</f>
        <v>32.496163010384336</v>
      </c>
      <c r="H225" s="21">
        <f>H205-Baseline!H205</f>
        <v>43.06854963873522</v>
      </c>
      <c r="I225" s="21">
        <f>I205-Baseline!I205</f>
        <v>53.516388310446892</v>
      </c>
      <c r="J225" s="21">
        <f>J205-Baseline!J205</f>
        <v>63.842723736711747</v>
      </c>
      <c r="K225" s="21">
        <f>K205-Baseline!K205</f>
        <v>74.050519573280084</v>
      </c>
      <c r="L225" s="21">
        <f>L205-Baseline!L205</f>
        <v>84.142660852708801</v>
      </c>
      <c r="M225" s="21">
        <f>M205-Baseline!M205</f>
        <v>94.121956333784084</v>
      </c>
      <c r="N225" s="21">
        <f>N205-Baseline!N205</f>
        <v>103.99113954269123</v>
      </c>
      <c r="O225" s="21">
        <f>O205-Baseline!O205</f>
        <v>113.7512048005282</v>
      </c>
      <c r="P225" s="21">
        <f>P205-Baseline!P205</f>
        <v>123.40394194610305</v>
      </c>
      <c r="Q225" s="21">
        <f>Q205-Baseline!Q205</f>
        <v>132.95195413529547</v>
      </c>
      <c r="R225" s="21">
        <f>R205-Baseline!R205</f>
        <v>142.39777640956902</v>
      </c>
      <c r="S225" s="21">
        <f>S205-Baseline!S205</f>
        <v>151.74304409447421</v>
      </c>
      <c r="T225" s="21">
        <f>T205-Baseline!T205</f>
        <v>160.99016626336459</v>
      </c>
      <c r="U225" s="21">
        <f>U205-Baseline!U205</f>
        <v>170.14148959158757</v>
      </c>
      <c r="V225" s="21">
        <f>V205-Baseline!V205</f>
        <v>179.199300199373</v>
      </c>
      <c r="W225" s="21">
        <f>W205-Baseline!W205</f>
        <v>188.16582542392808</v>
      </c>
      <c r="X225" s="21">
        <f>X205-Baseline!X205</f>
        <v>197.04323555124449</v>
      </c>
      <c r="Y225" s="21">
        <f>Y205-Baseline!Y205</f>
        <v>205.83364466525123</v>
      </c>
      <c r="Z225" s="21">
        <f>Z205-Baseline!Z205</f>
        <v>214.53911350385906</v>
      </c>
      <c r="AA225" s="21">
        <f>AA205-Baseline!AA205</f>
        <v>223.16165106032139</v>
      </c>
      <c r="AB225" s="21">
        <f>AB205-Baseline!AB205</f>
        <v>231.70321564750958</v>
      </c>
      <c r="AC225" s="21">
        <f>AC205-Baseline!AC205</f>
        <v>286.17686708378994</v>
      </c>
      <c r="AD225" s="21">
        <f>AD205-Baseline!AD205</f>
        <v>340.22133528355249</v>
      </c>
      <c r="AE225" s="21">
        <f>AE205-Baseline!AE205</f>
        <v>393.84044301320148</v>
      </c>
      <c r="AF225" s="21">
        <f>AF205-Baseline!AF205</f>
        <v>447.03637885737658</v>
      </c>
      <c r="AG225" s="21">
        <f>AG205-Baseline!AG205</f>
        <v>499.81046745301944</v>
      </c>
      <c r="AH225" s="21">
        <f>AH205-Baseline!AH205</f>
        <v>552.16414150066601</v>
      </c>
      <c r="AI225" s="21">
        <f>AI205-Baseline!AI205</f>
        <v>604.10027278075768</v>
      </c>
      <c r="AJ225" s="21">
        <f>AJ205-Baseline!AJ205</f>
        <v>655.86718035128411</v>
      </c>
      <c r="AK225" s="21">
        <f>AK205-Baseline!AK205</f>
        <v>707.46410650373116</v>
      </c>
      <c r="AL225" s="21">
        <f>AL205-Baseline!AL205</f>
        <v>758.89039210562373</v>
      </c>
      <c r="AM225" s="21">
        <f>AM205-Baseline!AM205</f>
        <v>810.14552518869084</v>
      </c>
      <c r="AN225" s="21">
        <f>AN205-Baseline!AN205</f>
        <v>861.17179272209387</v>
      </c>
      <c r="AO225" s="21">
        <f>AO205-Baseline!AO205</f>
        <v>911.96077508668577</v>
      </c>
      <c r="AP225" s="21">
        <f>AP205-Baseline!AP205</f>
        <v>962.51339809629133</v>
      </c>
      <c r="AQ225" s="21">
        <f>AQ205-Baseline!AQ205</f>
        <v>1012.8306230897221</v>
      </c>
      <c r="AR225" s="21">
        <f>AR205-Baseline!AR205</f>
        <v>1062.9134286070428</v>
      </c>
      <c r="AS225" s="21">
        <f>AS205-Baseline!AS205</f>
        <v>1112.7627970679168</v>
      </c>
      <c r="AT225" s="21">
        <f>AT205-Baseline!AT205</f>
        <v>1162.3797168248368</v>
      </c>
      <c r="AU225" s="21">
        <f>AU205-Baseline!AU205</f>
        <v>1211.7651899253706</v>
      </c>
      <c r="AV225" s="21">
        <f>AV205-Baseline!AV205</f>
        <v>1260.9202278148005</v>
      </c>
      <c r="AW225" s="21">
        <f>AW205-Baseline!AW205</f>
        <v>1309.8458477951681</v>
      </c>
      <c r="AX225" s="21">
        <f>AX205-Baseline!AX205</f>
        <v>1357.8898028055239</v>
      </c>
      <c r="AY225" s="21">
        <f>AY205-Baseline!AY205</f>
        <v>1404.9852913848642</v>
      </c>
      <c r="AZ225" s="21">
        <f>AZ205-Baseline!AZ205</f>
        <v>1451.1498063114514</v>
      </c>
      <c r="BA225" s="21">
        <f>BA205-Baseline!BA205</f>
        <v>1496.400612475931</v>
      </c>
      <c r="BB225" s="21">
        <f>BB205-Baseline!BB205</f>
        <v>1540.7534281920798</v>
      </c>
    </row>
    <row r="226" spans="1:54" outlineLevel="2">
      <c r="A226" s="479"/>
      <c r="B226" s="150" t="s">
        <v>500</v>
      </c>
      <c r="C226" s="19"/>
      <c r="D226" s="135" t="s">
        <v>390</v>
      </c>
      <c r="E226" s="21">
        <f>E206-Baseline!E206</f>
        <v>18.657727229246706</v>
      </c>
      <c r="F226" s="21">
        <f>F206-Baseline!F206</f>
        <v>37.158563448166163</v>
      </c>
      <c r="G226" s="21">
        <f>G206-Baseline!G206</f>
        <v>55.506348919150298</v>
      </c>
      <c r="H226" s="21">
        <f>H206-Baseline!H206</f>
        <v>73.704825624652642</v>
      </c>
      <c r="I226" s="21">
        <f>I206-Baseline!I206</f>
        <v>91.757639406359075</v>
      </c>
      <c r="J226" s="21">
        <f>J206-Baseline!J206</f>
        <v>109.66834274992229</v>
      </c>
      <c r="K226" s="21">
        <f>K206-Baseline!K206</f>
        <v>127.44039747455992</v>
      </c>
      <c r="L226" s="21">
        <f>L206-Baseline!L206</f>
        <v>145.07717734315574</v>
      </c>
      <c r="M226" s="21">
        <f>M206-Baseline!M206</f>
        <v>162.58197059740451</v>
      </c>
      <c r="N226" s="21">
        <f>N206-Baseline!N206</f>
        <v>179.95798117741774</v>
      </c>
      <c r="O226" s="21">
        <f>O206-Baseline!O206</f>
        <v>197.20516321448079</v>
      </c>
      <c r="P226" s="21">
        <f>P206-Baseline!P206</f>
        <v>214.32501360113352</v>
      </c>
      <c r="Q226" s="21">
        <f>Q206-Baseline!Q206</f>
        <v>231.32062073913065</v>
      </c>
      <c r="R226" s="21">
        <f>R206-Baseline!R206</f>
        <v>248.19499573701046</v>
      </c>
      <c r="S226" s="21">
        <f>S206-Baseline!S206</f>
        <v>264.94857373076246</v>
      </c>
      <c r="T226" s="21">
        <f>T206-Baseline!T206</f>
        <v>281.58423054425623</v>
      </c>
      <c r="U226" s="21">
        <f>U206-Baseline!U206</f>
        <v>298.10477063027986</v>
      </c>
      <c r="V226" s="21">
        <f>V206-Baseline!V206</f>
        <v>314.51292908197013</v>
      </c>
      <c r="W226" s="21">
        <f>W206-Baseline!W206</f>
        <v>330.8113735852188</v>
      </c>
      <c r="X226" s="21">
        <f>X206-Baseline!X206</f>
        <v>347.0027063097649</v>
      </c>
      <c r="Y226" s="21">
        <f>Y206-Baseline!Y206</f>
        <v>363.08946492525013</v>
      </c>
      <c r="Z226" s="21">
        <f>Z206-Baseline!Z206</f>
        <v>379.07412561370739</v>
      </c>
      <c r="AA226" s="21">
        <f>AA206-Baseline!AA206</f>
        <v>394.95910483616984</v>
      </c>
      <c r="AB226" s="21">
        <f>AB206-Baseline!AB206</f>
        <v>410.74676054061871</v>
      </c>
      <c r="AC226" s="21">
        <f>AC206-Baseline!AC206</f>
        <v>534.2818061004125</v>
      </c>
      <c r="AD226" s="21">
        <f>AD206-Baseline!AD206</f>
        <v>657.18017029083455</v>
      </c>
      <c r="AE226" s="21">
        <f>AE206-Baseline!AE206</f>
        <v>779.43970999778389</v>
      </c>
      <c r="AF226" s="21">
        <f>AF206-Baseline!AF206</f>
        <v>901.05371274079039</v>
      </c>
      <c r="AG226" s="21">
        <f>AG206-Baseline!AG206</f>
        <v>1022.0131978676769</v>
      </c>
      <c r="AH226" s="21">
        <f>AH206-Baseline!AH206</f>
        <v>1142.3098233885571</v>
      </c>
      <c r="AI226" s="21">
        <f>AI206-Baseline!AI206</f>
        <v>1261.9398773195794</v>
      </c>
      <c r="AJ226" s="21">
        <f>AJ206-Baseline!AJ206</f>
        <v>1381.471453360753</v>
      </c>
      <c r="AK226" s="21">
        <f>AK206-Baseline!AK206</f>
        <v>1500.8952069148538</v>
      </c>
      <c r="AL226" s="21">
        <f>AL206-Baseline!AL206</f>
        <v>1620.2022397337273</v>
      </c>
      <c r="AM226" s="21">
        <f>AM206-Baseline!AM206</f>
        <v>1739.3842417550384</v>
      </c>
      <c r="AN226" s="21">
        <f>AN206-Baseline!AN206</f>
        <v>1858.2962815050894</v>
      </c>
      <c r="AO226" s="21">
        <f>AO206-Baseline!AO206</f>
        <v>1976.910828997638</v>
      </c>
      <c r="AP226" s="21">
        <f>AP206-Baseline!AP206</f>
        <v>2095.2228568600167</v>
      </c>
      <c r="AQ226" s="21">
        <f>AQ206-Baseline!AQ206</f>
        <v>2213.2276218165339</v>
      </c>
      <c r="AR226" s="21">
        <f>AR206-Baseline!AR206</f>
        <v>2330.9206049549712</v>
      </c>
      <c r="AS226" s="21">
        <f>AS206-Baseline!AS206</f>
        <v>2448.2974671336028</v>
      </c>
      <c r="AT226" s="21">
        <f>AT206-Baseline!AT206</f>
        <v>2565.3540506433069</v>
      </c>
      <c r="AU226" s="21">
        <f>AU206-Baseline!AU206</f>
        <v>2682.0863981233319</v>
      </c>
      <c r="AV226" s="21">
        <f>AV206-Baseline!AV206</f>
        <v>2798.4907354212419</v>
      </c>
      <c r="AW226" s="21">
        <f>AW206-Baseline!AW206</f>
        <v>2914.5634568415358</v>
      </c>
      <c r="AX226" s="21">
        <f>AX206-Baseline!AX206</f>
        <v>3028.7298408646875</v>
      </c>
      <c r="AY226" s="21">
        <f>AY206-Baseline!AY206</f>
        <v>3140.8179011080315</v>
      </c>
      <c r="AZ226" s="21">
        <f>AZ206-Baseline!AZ206</f>
        <v>3250.8585529557308</v>
      </c>
      <c r="BA226" s="21">
        <f>BA206-Baseline!BA206</f>
        <v>3358.8826446739827</v>
      </c>
      <c r="BB226" s="21">
        <f>BB206-Baseline!BB206</f>
        <v>3464.9179441699562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505</v>
      </c>
      <c r="C229" s="57"/>
      <c r="D229" s="56" t="s">
        <v>390</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6570CE97-09CB-477D-B04C-F17394CE97D4}">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2665BAA7-F4A4-49A0-BEA0-B50C01CAA653}">
          <x14:formula1>
            <xm:f>'Fixed Data'!$E$55:$E$58</xm:f>
          </x14:formula1>
          <xm:sqref>B158:B169 B143:B154</xm:sqref>
        </x14:dataValidation>
        <x14:dataValidation type="list" allowBlank="1" showInputMessage="1" showErrorMessage="1" xr:uid="{43F81542-2E66-44CF-ABDE-8E52959021E9}">
          <x14:formula1>
            <xm:f>'Fixed Data'!$C$64:$C$65</xm:f>
          </x14:formula1>
          <xm:sqref>B66:B70</xm:sqref>
        </x14:dataValidation>
        <x14:dataValidation type="list" allowBlank="1" showInputMessage="1" showErrorMessage="1" xr:uid="{DE8E6ED3-C986-4B0C-8BF0-BB42C9FB5FE7}">
          <x14:formula1>
            <xm:f>'Fixed Data'!$C$55:$C$61</xm:f>
          </x14:formula1>
          <xm:sqref>C54:C63</xm:sqref>
        </x14:dataValidation>
        <x14:dataValidation type="list" allowBlank="1" showInputMessage="1" showErrorMessage="1" xr:uid="{B10AECE2-215A-4BA7-85F6-5EFB7034CF63}">
          <x14:formula1>
            <xm:f>'Fixed Data'!$A$55:$A$78</xm:f>
          </x14:formula1>
          <xm:sqref>B54:B63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tint="0.59999389629810485"/>
  </sheetPr>
  <dimension ref="A1:N31"/>
  <sheetViews>
    <sheetView zoomScale="85" zoomScaleNormal="85" workbookViewId="0">
      <selection activeCell="B10" sqref="B10"/>
    </sheetView>
  </sheetViews>
  <sheetFormatPr defaultColWidth="9" defaultRowHeight="13.5"/>
  <cols>
    <col min="1" max="1" width="35.765625" style="41" bestFit="1" customWidth="1"/>
    <col min="2" max="2" width="49.61328125" style="41" customWidth="1"/>
    <col min="3" max="3" width="6.4609375" style="41" customWidth="1"/>
    <col min="4" max="4" width="12.4609375" style="41" customWidth="1"/>
    <col min="5" max="5" width="10" style="41" customWidth="1"/>
    <col min="6" max="13" width="14.4609375" style="41" customWidth="1"/>
    <col min="14" max="14" width="9.61328125" style="41" customWidth="1"/>
    <col min="15" max="16384" width="9" style="41"/>
  </cols>
  <sheetData>
    <row r="1" spans="1:14" s="348" customFormat="1" ht="56.9" customHeight="1"/>
    <row r="2" spans="1:14">
      <c r="A2" s="40"/>
    </row>
    <row r="3" spans="1:14">
      <c r="A3" s="40"/>
    </row>
    <row r="4" spans="1:14">
      <c r="A4" s="42" t="s">
        <v>77</v>
      </c>
      <c r="B4" s="42" t="s">
        <v>78</v>
      </c>
      <c r="C4" s="349" t="s">
        <v>79</v>
      </c>
      <c r="D4" s="349"/>
      <c r="E4" s="349"/>
      <c r="F4" s="349"/>
      <c r="G4" s="349"/>
      <c r="H4" s="349"/>
      <c r="I4" s="349"/>
      <c r="J4" s="349"/>
      <c r="K4" s="349"/>
      <c r="L4" s="349"/>
      <c r="M4" s="349"/>
      <c r="N4" s="349"/>
    </row>
    <row r="5" spans="1:14" ht="72.400000000000006" customHeight="1">
      <c r="A5" s="94" t="s">
        <v>80</v>
      </c>
      <c r="B5" s="43" t="s">
        <v>81</v>
      </c>
      <c r="C5" s="351" t="s">
        <v>82</v>
      </c>
      <c r="D5" s="354"/>
      <c r="E5" s="354"/>
      <c r="F5" s="354"/>
      <c r="G5" s="354"/>
      <c r="H5" s="354"/>
      <c r="I5" s="354"/>
      <c r="J5" s="354"/>
      <c r="K5" s="354"/>
      <c r="L5" s="354"/>
      <c r="M5" s="354"/>
      <c r="N5" s="355"/>
    </row>
    <row r="6" spans="1:14" ht="83.65" customHeight="1">
      <c r="A6" s="95" t="s">
        <v>83</v>
      </c>
      <c r="B6" s="43" t="s">
        <v>84</v>
      </c>
      <c r="C6" s="350" t="s">
        <v>85</v>
      </c>
      <c r="D6" s="346"/>
      <c r="E6" s="346"/>
      <c r="F6" s="346"/>
      <c r="G6" s="346"/>
      <c r="H6" s="346"/>
      <c r="I6" s="346"/>
      <c r="J6" s="346"/>
      <c r="K6" s="346"/>
      <c r="L6" s="346"/>
      <c r="M6" s="346"/>
      <c r="N6" s="346"/>
    </row>
    <row r="7" spans="1:14" ht="70.900000000000006" customHeight="1">
      <c r="A7" s="96" t="s">
        <v>13</v>
      </c>
      <c r="B7" s="43" t="s">
        <v>86</v>
      </c>
      <c r="C7" s="346" t="s">
        <v>87</v>
      </c>
      <c r="D7" s="346"/>
      <c r="E7" s="346"/>
      <c r="F7" s="346"/>
      <c r="G7" s="346"/>
      <c r="H7" s="346"/>
      <c r="I7" s="346"/>
      <c r="J7" s="346"/>
      <c r="K7" s="346"/>
      <c r="L7" s="346"/>
      <c r="M7" s="346"/>
      <c r="N7" s="346"/>
    </row>
    <row r="8" spans="1:14" ht="158.65" customHeight="1">
      <c r="A8" s="95" t="s">
        <v>88</v>
      </c>
      <c r="B8" s="43" t="s">
        <v>89</v>
      </c>
      <c r="C8" s="346" t="s">
        <v>90</v>
      </c>
      <c r="D8" s="346"/>
      <c r="E8" s="346"/>
      <c r="F8" s="346"/>
      <c r="G8" s="346"/>
      <c r="H8" s="346"/>
      <c r="I8" s="346"/>
      <c r="J8" s="346"/>
      <c r="K8" s="346"/>
      <c r="L8" s="346"/>
      <c r="M8" s="346"/>
      <c r="N8" s="346"/>
    </row>
    <row r="9" spans="1:14" ht="105" customHeight="1">
      <c r="A9" s="97" t="s">
        <v>91</v>
      </c>
      <c r="B9" s="43" t="s">
        <v>92</v>
      </c>
      <c r="C9" s="346" t="s">
        <v>93</v>
      </c>
      <c r="D9" s="346"/>
      <c r="E9" s="346"/>
      <c r="F9" s="346"/>
      <c r="G9" s="346"/>
      <c r="H9" s="346"/>
      <c r="I9" s="346"/>
      <c r="J9" s="346"/>
      <c r="K9" s="346"/>
      <c r="L9" s="346"/>
      <c r="M9" s="346"/>
      <c r="N9" s="346"/>
    </row>
    <row r="10" spans="1:14" ht="105" customHeight="1">
      <c r="A10" s="157" t="s">
        <v>94</v>
      </c>
      <c r="B10" s="43" t="s">
        <v>95</v>
      </c>
      <c r="C10" s="351"/>
      <c r="D10" s="352"/>
      <c r="E10" s="352"/>
      <c r="F10" s="352"/>
      <c r="G10" s="352"/>
      <c r="H10" s="352"/>
      <c r="I10" s="352"/>
      <c r="J10" s="352"/>
      <c r="K10" s="352"/>
      <c r="L10" s="352"/>
      <c r="M10" s="352"/>
      <c r="N10" s="353"/>
    </row>
    <row r="11" spans="1:14" ht="384" customHeight="1">
      <c r="A11" s="98" t="s">
        <v>96</v>
      </c>
      <c r="B11" s="43" t="s">
        <v>97</v>
      </c>
      <c r="C11" s="346" t="s">
        <v>98</v>
      </c>
      <c r="D11" s="347"/>
      <c r="E11" s="347"/>
      <c r="F11" s="347"/>
      <c r="G11" s="347"/>
      <c r="H11" s="347"/>
      <c r="I11" s="347"/>
      <c r="J11" s="347"/>
      <c r="K11" s="347"/>
      <c r="L11" s="347"/>
      <c r="M11" s="347"/>
      <c r="N11" s="347"/>
    </row>
    <row r="12" spans="1:14" ht="122.25" customHeight="1">
      <c r="A12" s="229" t="s">
        <v>99</v>
      </c>
      <c r="B12" s="156" t="s">
        <v>100</v>
      </c>
      <c r="C12" s="344" t="s">
        <v>101</v>
      </c>
      <c r="D12" s="345"/>
      <c r="E12" s="345"/>
      <c r="F12" s="345"/>
      <c r="G12" s="345"/>
      <c r="H12" s="345"/>
      <c r="I12" s="345"/>
      <c r="J12" s="345"/>
      <c r="K12" s="345"/>
      <c r="L12" s="345"/>
      <c r="M12" s="345"/>
      <c r="N12" s="345"/>
    </row>
    <row r="14" spans="1:14">
      <c r="A14" s="99" t="s">
        <v>102</v>
      </c>
      <c r="B14" s="5" t="s">
        <v>103</v>
      </c>
    </row>
    <row r="15" spans="1:14">
      <c r="A15" s="102" t="s">
        <v>104</v>
      </c>
      <c r="B15" s="39"/>
    </row>
    <row r="16" spans="1:14">
      <c r="A16" s="100" t="s">
        <v>105</v>
      </c>
      <c r="B16" s="22"/>
    </row>
    <row r="17" spans="1:2">
      <c r="A17" s="103" t="s">
        <v>106</v>
      </c>
      <c r="B17" s="103"/>
    </row>
    <row r="18" spans="1:2">
      <c r="A18" s="101" t="s">
        <v>107</v>
      </c>
      <c r="B18" s="11"/>
    </row>
    <row r="19" spans="1:2">
      <c r="A19" s="104" t="s">
        <v>108</v>
      </c>
      <c r="B19" s="104"/>
    </row>
    <row r="31" spans="1:2" ht="12.75" customHeight="1"/>
  </sheetData>
  <mergeCells count="10">
    <mergeCell ref="C12:N12"/>
    <mergeCell ref="C11:N11"/>
    <mergeCell ref="A1:XFD1"/>
    <mergeCell ref="C4:N4"/>
    <mergeCell ref="C6:N6"/>
    <mergeCell ref="C7:N7"/>
    <mergeCell ref="C9:N9"/>
    <mergeCell ref="C10:N10"/>
    <mergeCell ref="C8:N8"/>
    <mergeCell ref="C5:N5"/>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BCE9B-324F-4B62-8E1C-6BBF2C876572}">
  <sheetPr>
    <tabColor theme="9" tint="0.59999389629810485"/>
  </sheetPr>
  <dimension ref="A1:S32"/>
  <sheetViews>
    <sheetView workbookViewId="0">
      <selection activeCell="D38" sqref="D38"/>
    </sheetView>
  </sheetViews>
  <sheetFormatPr defaultRowHeight="13.5"/>
  <cols>
    <col min="1" max="1" width="22" customWidth="1"/>
  </cols>
  <sheetData>
    <row r="1" spans="1:19">
      <c r="A1" s="4" t="s">
        <v>506</v>
      </c>
    </row>
    <row r="2" spans="1:19">
      <c r="A2" s="470" t="s">
        <v>507</v>
      </c>
      <c r="B2" s="470"/>
      <c r="C2" s="470"/>
      <c r="D2" s="470"/>
      <c r="E2" s="470"/>
      <c r="F2" s="470"/>
      <c r="G2" s="470"/>
      <c r="H2" s="470"/>
      <c r="I2" s="470"/>
      <c r="J2" s="470"/>
      <c r="K2" s="470"/>
      <c r="L2" s="470"/>
      <c r="M2" s="470"/>
      <c r="N2" s="470"/>
      <c r="O2" s="470"/>
      <c r="P2" s="470"/>
      <c r="Q2" s="470"/>
      <c r="R2" s="470"/>
      <c r="S2" s="470"/>
    </row>
    <row r="3" spans="1:19">
      <c r="A3" s="470"/>
      <c r="B3" s="470"/>
      <c r="C3" s="470"/>
      <c r="D3" s="470"/>
      <c r="E3" s="470"/>
      <c r="F3" s="470"/>
      <c r="G3" s="470"/>
      <c r="H3" s="470"/>
      <c r="I3" s="470"/>
      <c r="J3" s="470"/>
      <c r="K3" s="470"/>
      <c r="L3" s="470"/>
      <c r="M3" s="470"/>
      <c r="N3" s="470"/>
      <c r="O3" s="470"/>
      <c r="P3" s="470"/>
      <c r="Q3" s="470"/>
      <c r="R3" s="470"/>
      <c r="S3" s="470"/>
    </row>
    <row r="4" spans="1:19">
      <c r="A4" s="470"/>
      <c r="B4" s="470"/>
      <c r="C4" s="470"/>
      <c r="D4" s="470"/>
      <c r="E4" s="470"/>
      <c r="F4" s="470"/>
      <c r="G4" s="470"/>
      <c r="H4" s="470"/>
      <c r="I4" s="470"/>
      <c r="J4" s="470"/>
      <c r="K4" s="470"/>
      <c r="L4" s="470"/>
      <c r="M4" s="470"/>
      <c r="N4" s="470"/>
      <c r="O4" s="470"/>
      <c r="P4" s="470"/>
      <c r="Q4" s="470"/>
      <c r="R4" s="470"/>
      <c r="S4" s="470"/>
    </row>
    <row r="19" spans="1:19">
      <c r="A19" s="4" t="s">
        <v>509</v>
      </c>
    </row>
    <row r="20" spans="1:19">
      <c r="A20" s="470" t="s">
        <v>510</v>
      </c>
      <c r="B20" s="470"/>
      <c r="C20" s="470"/>
      <c r="D20" s="470"/>
      <c r="E20" s="470"/>
      <c r="F20" s="470"/>
      <c r="G20" s="470"/>
      <c r="H20" s="470"/>
      <c r="I20" s="470"/>
      <c r="J20" s="470"/>
      <c r="K20" s="470"/>
      <c r="L20" s="470"/>
      <c r="M20" s="470"/>
      <c r="N20" s="470"/>
      <c r="O20" s="470"/>
      <c r="P20" s="470"/>
      <c r="Q20" s="470"/>
      <c r="R20" s="470"/>
      <c r="S20" s="470"/>
    </row>
    <row r="21" spans="1:19" ht="25.5" customHeight="1">
      <c r="A21" s="470"/>
      <c r="B21" s="470"/>
      <c r="C21" s="470"/>
      <c r="D21" s="470"/>
      <c r="E21" s="470"/>
      <c r="F21" s="470"/>
      <c r="G21" s="470"/>
      <c r="H21" s="470"/>
      <c r="I21" s="470"/>
      <c r="J21" s="470"/>
      <c r="K21" s="470"/>
      <c r="L21" s="470"/>
      <c r="M21" s="470"/>
      <c r="N21" s="470"/>
      <c r="O21" s="470"/>
      <c r="P21" s="470"/>
      <c r="Q21" s="470"/>
      <c r="R21" s="470"/>
      <c r="S21" s="470"/>
    </row>
    <row r="23" spans="1:19">
      <c r="A23" s="158" t="s">
        <v>352</v>
      </c>
      <c r="B23" s="404"/>
      <c r="C23" s="404"/>
      <c r="D23" s="404"/>
      <c r="E23" s="404"/>
      <c r="F23" s="404"/>
      <c r="G23" s="404"/>
      <c r="H23" s="404"/>
      <c r="I23" s="404"/>
      <c r="J23" s="404"/>
      <c r="K23" s="404"/>
      <c r="L23" s="404"/>
      <c r="M23" s="404"/>
      <c r="N23" s="404"/>
      <c r="O23" s="404"/>
      <c r="P23" s="404"/>
      <c r="Q23" s="404"/>
      <c r="R23" s="404"/>
      <c r="S23" s="404"/>
    </row>
    <row r="24" spans="1:19">
      <c r="A24" s="158" t="s">
        <v>493</v>
      </c>
      <c r="B24" s="404"/>
      <c r="C24" s="404"/>
      <c r="D24" s="404"/>
      <c r="E24" s="404"/>
      <c r="F24" s="404"/>
      <c r="G24" s="404"/>
      <c r="H24" s="404"/>
      <c r="I24" s="404"/>
      <c r="J24" s="404"/>
      <c r="K24" s="404"/>
      <c r="L24" s="404"/>
      <c r="M24" s="404"/>
      <c r="N24" s="404"/>
      <c r="O24" s="404"/>
      <c r="P24" s="404"/>
      <c r="Q24" s="404"/>
      <c r="R24" s="404"/>
      <c r="S24" s="404"/>
    </row>
    <row r="25" spans="1:19">
      <c r="A25" s="159" t="s">
        <v>396</v>
      </c>
      <c r="B25" s="404"/>
      <c r="C25" s="404"/>
      <c r="D25" s="404"/>
      <c r="E25" s="404"/>
      <c r="F25" s="404"/>
      <c r="G25" s="404"/>
      <c r="H25" s="404"/>
      <c r="I25" s="404"/>
      <c r="J25" s="404"/>
      <c r="K25" s="404"/>
      <c r="L25" s="404"/>
      <c r="M25" s="404"/>
      <c r="N25" s="404"/>
      <c r="O25" s="404"/>
      <c r="P25" s="404"/>
      <c r="Q25" s="404"/>
      <c r="R25" s="404"/>
      <c r="S25" s="404"/>
    </row>
    <row r="26" spans="1:19">
      <c r="A26" s="159" t="s">
        <v>472</v>
      </c>
      <c r="B26" s="404"/>
      <c r="C26" s="404"/>
      <c r="D26" s="404"/>
      <c r="E26" s="404"/>
      <c r="F26" s="404"/>
      <c r="G26" s="404"/>
      <c r="H26" s="404"/>
      <c r="I26" s="404"/>
      <c r="J26" s="404"/>
      <c r="K26" s="404"/>
      <c r="L26" s="404"/>
      <c r="M26" s="404"/>
      <c r="N26" s="404"/>
      <c r="O26" s="404"/>
      <c r="P26" s="404"/>
      <c r="Q26" s="404"/>
      <c r="R26" s="404"/>
      <c r="S26" s="404"/>
    </row>
    <row r="27" spans="1:19">
      <c r="A27" s="159" t="s">
        <v>473</v>
      </c>
      <c r="B27" s="404"/>
      <c r="C27" s="404"/>
      <c r="D27" s="404"/>
      <c r="E27" s="404"/>
      <c r="F27" s="404"/>
      <c r="G27" s="404"/>
      <c r="H27" s="404"/>
      <c r="I27" s="404"/>
      <c r="J27" s="404"/>
      <c r="K27" s="404"/>
      <c r="L27" s="404"/>
      <c r="M27" s="404"/>
      <c r="N27" s="404"/>
      <c r="O27" s="404"/>
      <c r="P27" s="404"/>
      <c r="Q27" s="404"/>
      <c r="R27" s="404"/>
      <c r="S27" s="404"/>
    </row>
    <row r="31" spans="1:19">
      <c r="A31" s="4" t="s">
        <v>514</v>
      </c>
    </row>
    <row r="32" spans="1:19">
      <c r="A32" t="s">
        <v>515</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249977111117893"/>
  </sheetPr>
  <dimension ref="B1:AG74"/>
  <sheetViews>
    <sheetView topLeftCell="X1" zoomScale="80" zoomScaleNormal="80" workbookViewId="0">
      <selection activeCell="AD9" sqref="AD9:AF12"/>
    </sheetView>
  </sheetViews>
  <sheetFormatPr defaultColWidth="8.84375" defaultRowHeight="13.5"/>
  <cols>
    <col min="1" max="1" width="8.84375" style="41" customWidth="1"/>
    <col min="2" max="2" width="3.4609375" style="41" customWidth="1"/>
    <col min="3" max="3" width="10.23046875" style="41" bestFit="1" customWidth="1"/>
    <col min="4" max="4" width="43.4609375" style="41" customWidth="1"/>
    <col min="5" max="5" width="10.61328125" style="41" customWidth="1"/>
    <col min="6" max="6" width="12.3828125" style="41" customWidth="1"/>
    <col min="7" max="7" width="12.61328125" style="41" customWidth="1"/>
    <col min="8" max="8" width="11.3828125" style="41" customWidth="1"/>
    <col min="9" max="11" width="8.84375" style="41" customWidth="1"/>
    <col min="12" max="14" width="8.84375" style="67" customWidth="1"/>
    <col min="15" max="15" width="3.4609375" style="67" customWidth="1"/>
    <col min="22" max="22" width="3.4609375" style="67" customWidth="1"/>
    <col min="29" max="29" width="5.84375" customWidth="1"/>
    <col min="30" max="31" width="45.4609375" style="67" customWidth="1"/>
    <col min="32" max="32" width="59.15234375" style="41" customWidth="1"/>
    <col min="33" max="16384" width="8.84375" style="41"/>
  </cols>
  <sheetData>
    <row r="1" spans="2:33" ht="56.9" customHeight="1" thickBot="1">
      <c r="L1" s="41"/>
      <c r="M1" s="41"/>
      <c r="N1" s="41"/>
      <c r="O1" s="41"/>
      <c r="P1" s="79"/>
      <c r="Q1" s="79"/>
      <c r="R1" s="79"/>
      <c r="S1" s="79"/>
      <c r="T1" s="79"/>
      <c r="U1" s="79"/>
      <c r="V1" s="41"/>
      <c r="W1" s="79"/>
      <c r="X1" s="79"/>
      <c r="Y1" s="79"/>
      <c r="Z1" s="79"/>
      <c r="AA1" s="79"/>
      <c r="AB1" s="79"/>
      <c r="AC1" s="79"/>
      <c r="AD1" s="41"/>
      <c r="AE1" s="41"/>
    </row>
    <row r="2" spans="2:33" ht="10.15" customHeight="1">
      <c r="B2" s="61"/>
      <c r="C2" s="62"/>
      <c r="D2" s="62"/>
      <c r="E2" s="62"/>
      <c r="F2" s="62"/>
      <c r="G2" s="62"/>
      <c r="H2" s="62"/>
      <c r="I2" s="62"/>
      <c r="J2" s="62"/>
      <c r="K2" s="62"/>
      <c r="L2" s="62"/>
      <c r="M2" s="62"/>
      <c r="N2" s="62"/>
      <c r="O2" s="62"/>
      <c r="P2" s="41"/>
      <c r="Q2" s="41"/>
      <c r="R2" s="41"/>
      <c r="S2" s="41"/>
      <c r="T2" s="41"/>
      <c r="U2" s="41"/>
      <c r="V2" s="62"/>
      <c r="W2" s="41"/>
      <c r="X2" s="41"/>
      <c r="Y2" s="41"/>
      <c r="Z2" s="41"/>
      <c r="AA2" s="41"/>
      <c r="AB2" s="41"/>
      <c r="AC2" s="41"/>
      <c r="AD2" s="62"/>
      <c r="AE2" s="62"/>
      <c r="AF2" s="62"/>
      <c r="AG2" s="63"/>
    </row>
    <row r="3" spans="2:33">
      <c r="B3" s="64"/>
      <c r="C3" s="65" t="s">
        <v>109</v>
      </c>
      <c r="L3" s="41"/>
      <c r="M3" s="41"/>
      <c r="N3" s="41"/>
      <c r="O3" s="41"/>
      <c r="P3" s="41"/>
      <c r="Q3" s="41"/>
      <c r="R3" s="41"/>
      <c r="S3" s="41"/>
      <c r="T3" s="41"/>
      <c r="U3" s="41"/>
      <c r="V3" s="41"/>
      <c r="W3" s="41"/>
      <c r="X3" s="41"/>
      <c r="Y3" s="41"/>
      <c r="Z3" s="41"/>
      <c r="AA3" s="41"/>
      <c r="AB3" s="41"/>
      <c r="AC3" s="41"/>
      <c r="AD3" s="41"/>
      <c r="AE3" s="41"/>
      <c r="AG3" s="66"/>
    </row>
    <row r="4" spans="2:33">
      <c r="B4" s="64"/>
      <c r="C4" s="65"/>
      <c r="I4" s="356" t="s">
        <v>110</v>
      </c>
      <c r="J4" s="348"/>
      <c r="K4" s="348"/>
      <c r="L4" s="348"/>
      <c r="M4" s="348"/>
      <c r="N4" s="348"/>
      <c r="O4" s="41"/>
      <c r="P4" s="356" t="s">
        <v>111</v>
      </c>
      <c r="Q4" s="348"/>
      <c r="R4" s="348"/>
      <c r="S4" s="348"/>
      <c r="T4" s="348"/>
      <c r="U4" s="348"/>
      <c r="V4" s="41"/>
      <c r="W4" s="356" t="s">
        <v>112</v>
      </c>
      <c r="X4" s="348"/>
      <c r="Y4" s="348"/>
      <c r="Z4" s="348"/>
      <c r="AA4" s="348"/>
      <c r="AB4" s="348"/>
      <c r="AC4" s="41"/>
      <c r="AD4" s="41"/>
      <c r="AE4" s="41"/>
      <c r="AG4" s="66"/>
    </row>
    <row r="5" spans="2:33">
      <c r="B5" s="64"/>
      <c r="C5" s="65" t="s">
        <v>113</v>
      </c>
      <c r="P5" s="41"/>
      <c r="Q5" s="41"/>
      <c r="R5" s="41"/>
      <c r="S5" s="41"/>
      <c r="T5" s="41"/>
      <c r="U5" s="41"/>
      <c r="W5" s="41"/>
      <c r="X5" s="41"/>
      <c r="Y5" s="41"/>
      <c r="Z5" s="41"/>
      <c r="AA5" s="41"/>
      <c r="AB5" s="41"/>
      <c r="AC5" s="41"/>
      <c r="AG5" s="66"/>
    </row>
    <row r="6" spans="2:33">
      <c r="B6" s="64"/>
      <c r="H6" s="68"/>
      <c r="I6" s="360" t="s">
        <v>114</v>
      </c>
      <c r="J6" s="361"/>
      <c r="K6" s="361"/>
      <c r="L6" s="361"/>
      <c r="M6" s="361"/>
      <c r="N6" s="362"/>
      <c r="O6" s="76"/>
      <c r="P6" s="360" t="s">
        <v>114</v>
      </c>
      <c r="Q6" s="361"/>
      <c r="R6" s="361"/>
      <c r="S6" s="361"/>
      <c r="T6" s="361"/>
      <c r="U6" s="362"/>
      <c r="V6" s="76"/>
      <c r="W6" s="360" t="s">
        <v>114</v>
      </c>
      <c r="X6" s="361"/>
      <c r="Y6" s="361"/>
      <c r="Z6" s="361"/>
      <c r="AA6" s="361"/>
      <c r="AB6" s="362"/>
      <c r="AC6" s="41"/>
      <c r="AD6" s="41"/>
      <c r="AG6" s="66"/>
    </row>
    <row r="7" spans="2:33" ht="33.75" customHeight="1">
      <c r="B7" s="64"/>
      <c r="C7" s="69" t="s">
        <v>115</v>
      </c>
      <c r="D7" s="69" t="s">
        <v>116</v>
      </c>
      <c r="E7" s="70" t="s">
        <v>117</v>
      </c>
      <c r="F7" s="357" t="s">
        <v>118</v>
      </c>
      <c r="G7" s="359"/>
      <c r="H7" s="71" t="s">
        <v>119</v>
      </c>
      <c r="I7" s="69">
        <v>2035</v>
      </c>
      <c r="J7" s="69">
        <v>2040</v>
      </c>
      <c r="K7" s="69">
        <v>2045</v>
      </c>
      <c r="L7" s="69">
        <v>2050</v>
      </c>
      <c r="M7" s="69">
        <v>2060</v>
      </c>
      <c r="N7" s="69">
        <v>2070</v>
      </c>
      <c r="O7" s="76"/>
      <c r="P7" s="69">
        <v>2035</v>
      </c>
      <c r="Q7" s="69">
        <v>2040</v>
      </c>
      <c r="R7" s="69">
        <v>2045</v>
      </c>
      <c r="S7" s="69">
        <v>2050</v>
      </c>
      <c r="T7" s="69">
        <v>2060</v>
      </c>
      <c r="U7" s="69">
        <v>2070</v>
      </c>
      <c r="V7" s="76"/>
      <c r="W7" s="69">
        <v>2035</v>
      </c>
      <c r="X7" s="69">
        <v>2040</v>
      </c>
      <c r="Y7" s="69">
        <v>2045</v>
      </c>
      <c r="Z7" s="69">
        <v>2050</v>
      </c>
      <c r="AA7" s="69">
        <v>2060</v>
      </c>
      <c r="AB7" s="69">
        <v>2070</v>
      </c>
      <c r="AC7" s="41"/>
      <c r="AD7" s="70" t="s">
        <v>120</v>
      </c>
      <c r="AE7" s="70" t="s">
        <v>121</v>
      </c>
      <c r="AF7" s="70" t="s">
        <v>122</v>
      </c>
      <c r="AG7" s="66"/>
    </row>
    <row r="8" spans="2:33" ht="23">
      <c r="B8" s="64"/>
      <c r="C8" s="69"/>
      <c r="D8" s="69"/>
      <c r="E8" s="70"/>
      <c r="F8" s="70" t="s">
        <v>123</v>
      </c>
      <c r="G8" s="70" t="s">
        <v>124</v>
      </c>
      <c r="H8" s="71"/>
      <c r="I8" s="69"/>
      <c r="J8" s="69"/>
      <c r="K8" s="69"/>
      <c r="L8" s="69"/>
      <c r="M8" s="69"/>
      <c r="N8" s="69"/>
      <c r="O8" s="76"/>
      <c r="V8" s="76"/>
      <c r="AC8" s="41"/>
      <c r="AD8" s="70"/>
      <c r="AE8" s="70"/>
      <c r="AF8" s="70"/>
      <c r="AG8" s="66"/>
    </row>
    <row r="9" spans="2:33">
      <c r="B9" s="64"/>
      <c r="C9" s="72" t="s">
        <v>125</v>
      </c>
      <c r="D9" s="37" t="str" cm="1">
        <f t="array" aca="1" ref="D9" ca="1">INDIRECT("'" &amp; $C9 &amp;"'!" &amp; "B4")</f>
        <v>Baseline</v>
      </c>
      <c r="E9" s="37" t="str" cm="1">
        <f t="array" aca="1" ref="E9" ca="1">INDIRECT("'" &amp; $C9 &amp;"'!" &amp; "B7")</f>
        <v>N</v>
      </c>
      <c r="F9" s="37">
        <f ca="1">SUM(INDIRECT("'" &amp; $C9 &amp;"'!" &amp; "B26:F26"))</f>
        <v>0</v>
      </c>
      <c r="G9" s="37">
        <f ca="1">SUM(INDIRECT("'" &amp; $C9 &amp;"'!" &amp; "B27:F27"))</f>
        <v>-6.6569698949023284</v>
      </c>
      <c r="H9" s="37" t="str" cm="1">
        <f t="array" aca="1" ref="H9" ca="1">INDIRECT("'" &amp; $C9 &amp;"'!" &amp; "B8")</f>
        <v>CV5.01</v>
      </c>
      <c r="I9" s="37" cm="1">
        <f t="array" aca="1" ref="I9" ca="1">INDIRECT("'" &amp; $C9 &amp;"'!" &amp; "B13")</f>
        <v>-128.35263649450621</v>
      </c>
      <c r="J9" s="37" cm="1">
        <f t="array" aca="1" ref="J9" ca="1">INDIRECT("'" &amp; $C9 &amp;"'!" &amp; "B14")</f>
        <v>-195.27106905858506</v>
      </c>
      <c r="K9" s="37" cm="1">
        <f t="array" aca="1" ref="K9" ca="1">INDIRECT("'" &amp; $C9 &amp;"'!" &amp; "B15")</f>
        <v>-259.47626845751148</v>
      </c>
      <c r="L9" s="37" cm="1">
        <f t="array" aca="1" ref="L9" ca="1">INDIRECT("'" &amp; $C9 &amp;"'!" &amp; "B16")</f>
        <v>-321.23476027158148</v>
      </c>
      <c r="M9" s="277" cm="1">
        <f t="array" aca="1" ref="M9" ca="1">INDIRECT("'" &amp; $C9 &amp;"'!" &amp; "B17")</f>
        <v>-1191.1508525936488</v>
      </c>
      <c r="N9" s="277" cm="1">
        <f t="array" aca="1" ref="N9" ca="1">INDIRECT("'" &amp; $C9 &amp;"'!" &amp; "B18")</f>
        <v>-2034.2396805473893</v>
      </c>
      <c r="O9" s="76"/>
      <c r="P9" s="37" cm="1">
        <f t="array" aca="1" ref="P9" ca="1">INDIRECT("'" &amp; $C9 &amp;"'!" &amp; "D13")</f>
        <v>-94.121956333784084</v>
      </c>
      <c r="Q9" s="37" cm="1">
        <f t="array" aca="1" ref="Q9" ca="1">INDIRECT("'" &amp; $C9 &amp;"'!" &amp; "D14")</f>
        <v>-142.39777640956902</v>
      </c>
      <c r="R9" s="37" cm="1">
        <f t="array" aca="1" ref="R9" ca="1">INDIRECT("'" &amp; $C9 &amp;"'!" &amp; "D15")</f>
        <v>-188.16582542392808</v>
      </c>
      <c r="S9" s="37" cm="1">
        <f t="array" aca="1" ref="S9" ca="1">INDIRECT("'" &amp; $C9 &amp;"'!" &amp; "D16")</f>
        <v>-231.70321564750958</v>
      </c>
      <c r="T9" s="277" cm="1">
        <f t="array" aca="1" ref="T9" ca="1">INDIRECT("'" &amp; $C9 &amp;"'!" &amp; "D17")</f>
        <v>-758.89039210562373</v>
      </c>
      <c r="U9" s="277" cm="1">
        <f t="array" aca="1" ref="U9" ca="1">INDIRECT("'" &amp; $C9 &amp;"'!" &amp; "D18")</f>
        <v>-1260.9202278148005</v>
      </c>
      <c r="V9" s="76"/>
      <c r="W9" s="37" cm="1">
        <f t="array" aca="1" ref="W9" ca="1">INDIRECT("'" &amp; $C9 &amp;"'!" &amp; "F13")</f>
        <v>-162.58197059740451</v>
      </c>
      <c r="X9" s="37" cm="1">
        <f t="array" aca="1" ref="X9" ca="1">INDIRECT("'" &amp; $C9 &amp;"'!" &amp; "F14")</f>
        <v>-248.19499573701046</v>
      </c>
      <c r="Y9" s="37" cm="1">
        <f t="array" aca="1" ref="Y9" ca="1">INDIRECT("'" &amp; $C9 &amp;"'!" &amp; "F15")</f>
        <v>-330.8113735852188</v>
      </c>
      <c r="Z9" s="37" cm="1">
        <f t="array" aca="1" ref="Z9" ca="1">INDIRECT("'" &amp; $C9 &amp;"'!" &amp; "F16")</f>
        <v>-410.74676054061871</v>
      </c>
      <c r="AA9" s="277" cm="1">
        <f t="array" aca="1" ref="AA9" ca="1">INDIRECT("'" &amp; $C9 &amp;"'!" &amp; "F17")</f>
        <v>-1620.2022397337273</v>
      </c>
      <c r="AB9" s="277" cm="1">
        <f t="array" aca="1" ref="AB9" ca="1">INDIRECT("'" &amp; $C9 &amp;"'!" &amp; "F18")</f>
        <v>-2798.4907354212419</v>
      </c>
      <c r="AC9" s="41"/>
      <c r="AD9" s="84" t="s">
        <v>126</v>
      </c>
      <c r="AE9" s="84" t="s">
        <v>127</v>
      </c>
      <c r="AF9" s="84" t="s">
        <v>128</v>
      </c>
      <c r="AG9" s="66"/>
    </row>
    <row r="10" spans="2:33">
      <c r="B10" s="64"/>
      <c r="C10" s="72" t="s">
        <v>129</v>
      </c>
      <c r="D10" s="37" t="str" cm="1">
        <f t="array" aca="1" ref="D10" ca="1">INDIRECT("'" &amp; $C10 &amp;"'!" &amp; "B4")</f>
        <v>Preferred Option</v>
      </c>
      <c r="E10" s="37" t="str" cm="1">
        <f t="array" aca="1" ref="E10" ca="1">IF(ISTEXT($D10),INDIRECT("'" &amp; $C10 &amp;"'!" &amp; "B7"),"")</f>
        <v>Y</v>
      </c>
      <c r="F10" s="37">
        <f t="shared" ref="F10:F19" ca="1" si="0">IF(ISTEXT($D10),SUM(INDIRECT("'" &amp; $C10 &amp;"'!" &amp; "B26:f26")),"")</f>
        <v>-3.84</v>
      </c>
      <c r="G10" s="37">
        <f t="shared" ref="G10:G19" ca="1" si="1">IF(ISTEXT($D10),SUM(INDIRECT("'" &amp; $C10 &amp;"'!" &amp; "B27:f27")),"")</f>
        <v>-6.4657253392740675</v>
      </c>
      <c r="H10" s="37" t="str" cm="1">
        <f t="array" aca="1" ref="H10" ca="1">IF(ISTEXT($D10),INDIRECT("'" &amp; $C10 &amp;"'!" &amp; "B8"),"")</f>
        <v>CV5.01</v>
      </c>
      <c r="I10" s="37" cm="1">
        <f t="array" aca="1" ref="I10" ca="1">IF(ISTEXT($D10),INDIRECT("'" &amp; $C10 &amp;"'!" &amp; "B13"),"")</f>
        <v>-125.96887896630383</v>
      </c>
      <c r="J10" s="37" cm="1">
        <f t="array" aca="1" ref="J10" ca="1">IF(ISTEXT($D10),INDIRECT("'" &amp; $C10 &amp;"'!" &amp; "B14"),"")</f>
        <v>-188.76609191974606</v>
      </c>
      <c r="K10" s="37" cm="1">
        <f t="array" aca="1" ref="K10" ca="1">IF(ISTEXT($D10),INDIRECT("'" &amp; $C10 &amp;"'!" &amp; "B15"),"")</f>
        <v>-248.74341629337619</v>
      </c>
      <c r="L10" s="37" cm="1">
        <f t="array" aca="1" ref="L10" ca="1">IF(ISTEXT($D10),INDIRECT("'" &amp; $C10 &amp;"'!" &amp; "B16"),"")</f>
        <v>-306.24375824088793</v>
      </c>
      <c r="M10" s="277" cm="1">
        <f t="array" aca="1" ref="M10" ca="1">IF(ISTEXT($D10),INDIRECT("'" &amp; $C10 &amp;"'!" &amp; "B17"),"")</f>
        <v>-1106.1005619975967</v>
      </c>
      <c r="N10" s="277" cm="1">
        <f t="array" aca="1" ref="N10" ca="1">IF(ISTEXT($D10),INDIRECT("'" &amp; $C10 &amp;"'!" &amp; "B18"),"")</f>
        <v>-1880.1137970296304</v>
      </c>
      <c r="O10" s="76"/>
      <c r="P10" s="37" cm="1">
        <f t="array" aca="1" ref="P10" ca="1">IF(ISTEXT($D10),INDIRECT("'" &amp; $C10 &amp;"'!" &amp; "D13"),"")</f>
        <v>-93.340136126970989</v>
      </c>
      <c r="Q10" s="37" cm="1">
        <f t="array" aca="1" ref="Q10" ca="1">IF(ISTEXT($D10),INDIRECT("'" &amp; $C10 &amp;"'!" &amp; "D14"),"")</f>
        <v>-138.8421738778369</v>
      </c>
      <c r="R10" s="37" cm="1">
        <f t="array" aca="1" ref="R10" ca="1">IF(ISTEXT($D10),INDIRECT("'" &amp; $C10 &amp;"'!" &amp; "D15"),"")</f>
        <v>-181.74468587169505</v>
      </c>
      <c r="S10" s="37" cm="1">
        <f t="array" aca="1" ref="S10" ca="1">IF(ISTEXT($D10),INDIRECT("'" &amp; $C10 &amp;"'!" &amp; "D16"),"")</f>
        <v>-222.39123706252141</v>
      </c>
      <c r="T10" s="277" cm="1">
        <f t="array" aca="1" ref="T10" ca="1">IF(ISTEXT($D10),INDIRECT("'" &amp; $C10 &amp;"'!" &amp; "D17"),"")</f>
        <v>-707.00003803048003</v>
      </c>
      <c r="U10" s="277" cm="1">
        <f t="array" aca="1" ref="U10" ca="1">IF(ISTEXT($D10),INDIRECT("'" &amp; $C10 &amp;"'!" &amp; "D18"),"")</f>
        <v>-1167.7867467357073</v>
      </c>
      <c r="V10" s="76"/>
      <c r="W10" s="37" cm="1">
        <f t="array" aca="1" ref="W10" ca="1">IF(ISTEXT($D10),INDIRECT("'" &amp; $C10 &amp;"'!" &amp; "F13"),"")</f>
        <v>-158.59814380777024</v>
      </c>
      <c r="X10" s="37" cm="1">
        <f t="array" aca="1" ref="X10" ca="1">IF(ISTEXT($D10),INDIRECT("'" &amp; $C10 &amp;"'!" &amp; "F14"),"")</f>
        <v>-238.73878716797117</v>
      </c>
      <c r="Y10" s="37" cm="1">
        <f t="array" aca="1" ref="Y10" ca="1">IF(ISTEXT($D10),INDIRECT("'" &amp; $C10 &amp;"'!" &amp; "F15"),"")</f>
        <v>-315.76686725873105</v>
      </c>
      <c r="Z10" s="37" cm="1">
        <f t="array" aca="1" ref="Z10" ca="1">IF(ISTEXT($D10),INDIRECT("'" &amp; $C10 &amp;"'!" &amp; "F16"),"")</f>
        <v>-390.08011468327174</v>
      </c>
      <c r="AA10" s="277" cm="1">
        <f t="array" aca="1" ref="AA10" ca="1">IF(ISTEXT($D10),INDIRECT("'" &amp; $C10 &amp;"'!" &amp; "F17"),"")</f>
        <v>-1502.2516908088705</v>
      </c>
      <c r="AB10" s="277" cm="1">
        <f t="array" aca="1" ref="AB10" ca="1">IF(ISTEXT($D10),INDIRECT("'" &amp; $C10 &amp;"'!" &amp; "F18"),"")</f>
        <v>-2584.1103899272584</v>
      </c>
      <c r="AC10" s="41"/>
      <c r="AD10" s="84" t="s">
        <v>130</v>
      </c>
      <c r="AE10" s="84" t="s">
        <v>131</v>
      </c>
      <c r="AF10" s="84" t="s">
        <v>132</v>
      </c>
      <c r="AG10" s="66"/>
    </row>
    <row r="11" spans="2:33">
      <c r="B11" s="64"/>
      <c r="C11" s="72" t="s">
        <v>133</v>
      </c>
      <c r="D11" s="37" t="str" cm="1">
        <f t="array" aca="1" ref="D11" ca="1">INDIRECT("'" &amp; $C11 &amp;"'!" &amp; "B4")</f>
        <v>Do More - Increase replacements by 20% to account for aging assets</v>
      </c>
      <c r="E11" s="37" t="str" cm="1">
        <f t="array" aca="1" ref="E11" ca="1">IF(ISTEXT($D11),INDIRECT("'" &amp; $C11 &amp;"'!" &amp; "B7"),"")</f>
        <v>N</v>
      </c>
      <c r="F11" s="37">
        <f t="shared" ca="1" si="0"/>
        <v>-4.3199999999999994</v>
      </c>
      <c r="G11" s="37">
        <f t="shared" ca="1" si="1"/>
        <v>-6.4406755415670816</v>
      </c>
      <c r="H11" s="37" t="str" cm="1">
        <f t="array" aca="1" ref="H11" ca="1">IF(ISTEXT($D11),INDIRECT("'" &amp; $C11 &amp;"'!" &amp; "B8"),"")</f>
        <v>CV5.01</v>
      </c>
      <c r="I11" s="37" cm="1">
        <f t="array" aca="1" ref="I11" ca="1">IF(ISTEXT($D11),INDIRECT("'" &amp; $C11 &amp;"'!" &amp; "B13"),"")</f>
        <v>-125.3556930156501</v>
      </c>
      <c r="J11" s="37" cm="1">
        <f t="array" aca="1" ref="J11" ca="1">IF(ISTEXT($D11),INDIRECT("'" &amp; $C11 &amp;"'!" &amp; "B14"),"")</f>
        <v>-187.23415105875452</v>
      </c>
      <c r="K11" s="37" cm="1">
        <f t="array" aca="1" ref="K11" ca="1">IF(ISTEXT($D11),INDIRECT("'" &amp; $C11 &amp;"'!" &amp; "B15"),"")</f>
        <v>-246.28309769638037</v>
      </c>
      <c r="L11" s="37" cm="1">
        <f t="array" aca="1" ref="L11" ca="1">IF(ISTEXT($D11),INDIRECT("'" &amp; $C11 &amp;"'!" &amp; "B16"),"")</f>
        <v>-302.85785115868907</v>
      </c>
      <c r="M11" s="277" cm="1">
        <f t="array" aca="1" ref="M11" ca="1">IF(ISTEXT($D11),INDIRECT("'" &amp; $C11 &amp;"'!" &amp; "B17"),"")</f>
        <v>-1087.4389299955094</v>
      </c>
      <c r="N11" s="277" cm="1">
        <f t="array" aca="1" ref="N11" ca="1">IF(ISTEXT($D11),INDIRECT("'" &amp; $C11 &amp;"'!" &amp; "B18"),"")</f>
        <v>-1846.5991625561419</v>
      </c>
      <c r="O11" s="76"/>
      <c r="P11" s="37" cm="1">
        <f t="array" aca="1" ref="P11" ca="1">IF(ISTEXT($D11),INDIRECT("'" &amp; $C11 &amp;"'!" &amp; "D13"),"")</f>
        <v>-93.03253194490371</v>
      </c>
      <c r="Q11" s="37" cm="1">
        <f t="array" aca="1" ref="Q11" ca="1">IF(ISTEXT($D11),INDIRECT("'" &amp; $C11 &amp;"'!" &amp; "D14"),"")</f>
        <v>-137.91414999998597</v>
      </c>
      <c r="R11" s="37" cm="1">
        <f t="array" aca="1" ref="R11" ca="1">IF(ISTEXT($D11),INDIRECT("'" &amp; $C11 &amp;"'!" &amp; "D15"),"")</f>
        <v>-180.19035758690686</v>
      </c>
      <c r="S11" s="37" cm="1">
        <f t="array" aca="1" ref="S11" ca="1">IF(ISTEXT($D11),INDIRECT("'" &amp; $C11 &amp;"'!" &amp; "D16"),"")</f>
        <v>-220.21451423553106</v>
      </c>
      <c r="T11" s="277" cm="1">
        <f t="array" aca="1" ref="T11" ca="1">IF(ISTEXT($D11),INDIRECT("'" &amp; $C11 &amp;"'!" &amp; "D17"),"")</f>
        <v>-695.64146303376151</v>
      </c>
      <c r="U11" s="277" cm="1">
        <f t="array" aca="1" ref="U11" ca="1">IF(ISTEXT($D11),INDIRECT("'" &amp; $C11 &amp;"'!" &amp; "D18"),"")</f>
        <v>-1147.6502310377214</v>
      </c>
      <c r="V11" s="76"/>
      <c r="W11" s="37" cm="1">
        <f t="array" aca="1" ref="W11" ca="1">IF(ISTEXT($D11),INDIRECT("'" &amp; $C11 &amp;"'!" &amp; "F13"),"")</f>
        <v>-157.67989766627798</v>
      </c>
      <c r="X11" s="37" cm="1">
        <f t="array" aca="1" ref="X11" ca="1">IF(ISTEXT($D11),INDIRECT("'" &amp; $C11 &amp;"'!" &amp; "F14"),"")</f>
        <v>-236.60262643903093</v>
      </c>
      <c r="Y11" s="37" cm="1">
        <f t="array" aca="1" ref="Y11" ca="1">IF(ISTEXT($D11),INDIRECT("'" &amp; $C11 &amp;"'!" &amp; "F15"),"")</f>
        <v>-312.40068011142347</v>
      </c>
      <c r="Z11" s="37" cm="1">
        <f t="array" aca="1" ref="Z11" ca="1">IF(ISTEXT($D11),INDIRECT("'" &amp; $C11 &amp;"'!" &amp; "F16"),"")</f>
        <v>-385.48588156040717</v>
      </c>
      <c r="AA11" s="277" cm="1">
        <f t="array" aca="1" ref="AA11" ca="1">IF(ISTEXT($D11),INDIRECT("'" &amp; $C11 &amp;"'!" &amp; "F17"),"")</f>
        <v>-1476.3446941571938</v>
      </c>
      <c r="AB11" s="277" cm="1">
        <f t="array" aca="1" ref="AB11" ca="1">IF(ISTEXT($D11),INDIRECT("'" &amp; $C11 &amp;"'!" &amp; "F18"),"")</f>
        <v>-2537.3795981256685</v>
      </c>
      <c r="AC11" s="41"/>
      <c r="AD11" s="84" t="s">
        <v>134</v>
      </c>
      <c r="AE11" s="84" t="s">
        <v>135</v>
      </c>
      <c r="AF11" s="84" t="s">
        <v>136</v>
      </c>
      <c r="AG11" s="66"/>
    </row>
    <row r="12" spans="2:33">
      <c r="B12" s="64"/>
      <c r="C12" s="72" t="s">
        <v>137</v>
      </c>
      <c r="D12" s="37" t="str" cm="1">
        <f t="array" aca="1" ref="D12" ca="1">INDIRECT("'" &amp; $C12 &amp;"'!" &amp; "B4")</f>
        <v>Do Less - Reduce filter replacements by 50%</v>
      </c>
      <c r="E12" s="37" t="str" cm="1">
        <f t="array" aca="1" ref="E12" ca="1">IF(ISTEXT($D12),INDIRECT("'" &amp; $C12 &amp;"'!" &amp; "B7"),"")</f>
        <v>N</v>
      </c>
      <c r="F12" s="37">
        <f t="shared" ca="1" si="0"/>
        <v>-1.98</v>
      </c>
      <c r="G12" s="37">
        <f t="shared" ca="1" si="1"/>
        <v>-6.5518006396355908</v>
      </c>
      <c r="H12" s="37" t="str" cm="1">
        <f t="array" aca="1" ref="H12" ca="1">IF(ISTEXT($D12),INDIRECT("'" &amp; $C12 &amp;"'!" &amp; "B8"),"")</f>
        <v>CV5.01</v>
      </c>
      <c r="I12" s="37" cm="1">
        <f t="array" aca="1" ref="I12" ca="1">IF(ISTEXT($D12),INDIRECT("'" &amp; $C12 &amp;"'!" &amp; "B13"),"")</f>
        <v>-127.04460839052173</v>
      </c>
      <c r="J12" s="37" cm="1">
        <f t="array" aca="1" ref="J12" ca="1">IF(ISTEXT($D12),INDIRECT("'" &amp; $C12 &amp;"'!" &amp; "B14"),"")</f>
        <v>-191.76090399088997</v>
      </c>
      <c r="K12" s="37" cm="1">
        <f t="array" aca="1" ref="K12" ca="1">IF(ISTEXT($D12),INDIRECT("'" &amp; $C12 &amp;"'!" &amp; "B15"),"")</f>
        <v>-253.71221932069673</v>
      </c>
      <c r="L12" s="37" cm="1">
        <f t="array" aca="1" ref="L12" ca="1">IF(ISTEXT($D12),INDIRECT("'" &amp; $C12 &amp;"'!" &amp; "B16"),"")</f>
        <v>-313.20305598935198</v>
      </c>
      <c r="M12" s="277" cm="1">
        <f t="array" aca="1" ref="M12" ca="1">IF(ISTEXT($D12),INDIRECT("'" &amp; $C12 &amp;"'!" &amp; "B17"),"")</f>
        <v>-1146.1606094339734</v>
      </c>
      <c r="N12" s="277" cm="1">
        <f t="array" aca="1" ref="N12" ca="1">IF(ISTEXT($D12),INDIRECT("'" &amp; $C12 &amp;"'!" &amp; "B18"),"")</f>
        <v>-1953.1600346682326</v>
      </c>
      <c r="O12" s="76"/>
      <c r="P12" s="37" cm="1">
        <f t="array" aca="1" ref="P12" ca="1">IF(ISTEXT($D12),INDIRECT("'" &amp; $C12 &amp;"'!" &amp; "D13"),"")</f>
        <v>-93.678924180669497</v>
      </c>
      <c r="Q12" s="37" cm="1">
        <f t="array" aca="1" ref="Q12" ca="1">IF(ISTEXT($D12),INDIRECT("'" &amp; $C12 &amp;"'!" &amp; "D14"),"")</f>
        <v>-140.47252899379785</v>
      </c>
      <c r="R12" s="37" cm="1">
        <f t="array" aca="1" ref="R12" ca="1">IF(ISTEXT($D12),INDIRECT("'" &amp; $C12 &amp;"'!" &amp; "D15"),"")</f>
        <v>-184.71437299143281</v>
      </c>
      <c r="S12" s="37" cm="1">
        <f t="array" aca="1" ref="S12" ca="1">IF(ISTEXT($D12),INDIRECT("'" &amp; $C12 &amp;"'!" &amp; "D16"),"")</f>
        <v>-226.71446925977853</v>
      </c>
      <c r="T12" s="277" cm="1">
        <f t="array" aca="1" ref="T12" ca="1">IF(ISTEXT($D12),INDIRECT("'" &amp; $C12 &amp;"'!" &amp; "D17"),"")</f>
        <v>-731.62258265897731</v>
      </c>
      <c r="U12" s="277" cm="1">
        <f t="array" aca="1" ref="U12" ca="1">IF(ISTEXT($D12),INDIRECT("'" &amp; $C12 &amp;"'!" &amp; "D18"),"")</f>
        <v>-1212.2613093019131</v>
      </c>
      <c r="V12" s="76"/>
      <c r="W12" s="37" cm="1">
        <f t="array" aca="1" ref="W12" ca="1">IF(ISTEXT($D12),INDIRECT("'" &amp; $C12 &amp;"'!" &amp; "F13"),"")</f>
        <v>-160.40992742988223</v>
      </c>
      <c r="X12" s="37" cm="1">
        <f t="array" aca="1" ref="X12" ca="1">IF(ISTEXT($D12),INDIRECT("'" &amp; $C12 &amp;"'!" &amp; "F14"),"")</f>
        <v>-243.09890345970973</v>
      </c>
      <c r="Y12" s="37" cm="1">
        <f t="array" aca="1" ref="Y12" ca="1">IF(ISTEXT($D12),INDIRECT("'" &amp; $C12 &amp;"'!" &amp; "F15"),"")</f>
        <v>-322.73474117629695</v>
      </c>
      <c r="Z12" s="37" cm="1">
        <f t="array" aca="1" ref="Z12" ca="1">IF(ISTEXT($D12),INDIRECT("'" &amp; $C12 &amp;"'!" &amp; "F16"),"")</f>
        <v>-399.67388583032823</v>
      </c>
      <c r="AA12" s="277" cm="1">
        <f t="array" aca="1" ref="AA12" ca="1">IF(ISTEXT($D12),INDIRECT("'" &amp; $C12 &amp;"'!" &amp; "F17"),"")</f>
        <v>-1557.6282575843318</v>
      </c>
      <c r="AB12" s="277" cm="1">
        <f t="array" aca="1" ref="AB12" ca="1">IF(ISTEXT($D12),INDIRECT("'" &amp; $C12 &amp;"'!" &amp; "F18"),"")</f>
        <v>-2685.3814128480885</v>
      </c>
      <c r="AC12" s="41"/>
      <c r="AD12" s="84" t="s">
        <v>138</v>
      </c>
      <c r="AE12" s="84" t="s">
        <v>139</v>
      </c>
      <c r="AF12" s="84" t="s">
        <v>140</v>
      </c>
      <c r="AG12" s="66"/>
    </row>
    <row r="13" spans="2:33">
      <c r="B13" s="64"/>
      <c r="C13" s="72" t="s">
        <v>141</v>
      </c>
      <c r="D13" s="37" cm="1">
        <f t="array" aca="1" ref="D13" ca="1">INDIRECT("'" &amp; $C13 &amp;"'!" &amp; "B4")</f>
        <v>0</v>
      </c>
      <c r="E13" s="37" t="str" cm="1">
        <f t="array" aca="1" ref="E13" ca="1">IF(ISTEXT($D13),INDIRECT("'" &amp; $C13 &amp;"'!" &amp; "B7"),"")</f>
        <v/>
      </c>
      <c r="F13" s="37" t="str">
        <f t="shared" ca="1" si="0"/>
        <v/>
      </c>
      <c r="G13" s="37" t="str">
        <f t="shared" ca="1" si="1"/>
        <v/>
      </c>
      <c r="H13" s="37" t="str" cm="1">
        <f t="array" aca="1" ref="H13" ca="1">IF(ISTEXT($D13),INDIRECT("'" &amp; $C13 &amp;"'!" &amp; "B8"),"")</f>
        <v/>
      </c>
      <c r="I13" s="37" t="str" cm="1">
        <f t="array" aca="1" ref="I13" ca="1">IF(ISTEXT($D13),INDIRECT("'" &amp; $C13 &amp;"'!" &amp; "B13"),"")</f>
        <v/>
      </c>
      <c r="J13" s="37" t="str" cm="1">
        <f t="array" aca="1" ref="J13" ca="1">IF(ISTEXT($D13),INDIRECT("'" &amp; $C13 &amp;"'!" &amp; "B14"),"")</f>
        <v/>
      </c>
      <c r="K13" s="37" t="str" cm="1">
        <f t="array" aca="1" ref="K13" ca="1">IF(ISTEXT($D13),INDIRECT("'" &amp; $C13 &amp;"'!" &amp; "B15"),"")</f>
        <v/>
      </c>
      <c r="L13" s="37" t="str" cm="1">
        <f t="array" aca="1" ref="L13" ca="1">IF(ISTEXT($D13),INDIRECT("'" &amp; $C13 &amp;"'!" &amp; "B16"),"")</f>
        <v/>
      </c>
      <c r="M13" s="277" t="str" cm="1">
        <f t="array" aca="1" ref="M13" ca="1">IF(ISTEXT($D13),INDIRECT("'" &amp; $C13 &amp;"'!" &amp; "B17"),"")</f>
        <v/>
      </c>
      <c r="N13" s="277" t="str" cm="1">
        <f t="array" aca="1" ref="N13" ca="1">IF(ISTEXT($D13),INDIRECT("'" &amp; $C13 &amp;"'!" &amp; "B18"),"")</f>
        <v/>
      </c>
      <c r="O13" s="76"/>
      <c r="P13" s="37" t="str" cm="1">
        <f t="array" aca="1" ref="P13" ca="1">IF(ISTEXT($D13),INDIRECT("'" &amp; $C13 &amp;"'!" &amp; "D13"),"")</f>
        <v/>
      </c>
      <c r="Q13" s="37" t="str" cm="1">
        <f t="array" aca="1" ref="Q13" ca="1">IF(ISTEXT($D13),INDIRECT("'" &amp; $C13 &amp;"'!" &amp; "D14"),"")</f>
        <v/>
      </c>
      <c r="R13" s="37" t="str" cm="1">
        <f t="array" aca="1" ref="R13" ca="1">IF(ISTEXT($D13),INDIRECT("'" &amp; $C13 &amp;"'!" &amp; "D15"),"")</f>
        <v/>
      </c>
      <c r="S13" s="37" t="str" cm="1">
        <f t="array" aca="1" ref="S13" ca="1">IF(ISTEXT($D13),INDIRECT("'" &amp; $C13 &amp;"'!" &amp; "D16"),"")</f>
        <v/>
      </c>
      <c r="T13" s="277" t="str" cm="1">
        <f t="array" aca="1" ref="T13" ca="1">IF(ISTEXT($D13),INDIRECT("'" &amp; $C13 &amp;"'!" &amp; "D17"),"")</f>
        <v/>
      </c>
      <c r="U13" s="277" t="str" cm="1">
        <f t="array" aca="1" ref="U13" ca="1">IF(ISTEXT($D13),INDIRECT("'" &amp; $C13 &amp;"'!" &amp; "D18"),"")</f>
        <v/>
      </c>
      <c r="V13" s="76"/>
      <c r="W13" s="37" t="str" cm="1">
        <f t="array" aca="1" ref="W13" ca="1">IF(ISTEXT($D13),INDIRECT("'" &amp; $C13 &amp;"'!" &amp; "F13"),"")</f>
        <v/>
      </c>
      <c r="X13" s="37" t="str" cm="1">
        <f t="array" aca="1" ref="X13" ca="1">IF(ISTEXT($D13),INDIRECT("'" &amp; $C13 &amp;"'!" &amp; "F14"),"")</f>
        <v/>
      </c>
      <c r="Y13" s="37" t="str" cm="1">
        <f t="array" aca="1" ref="Y13" ca="1">IF(ISTEXT($D13),INDIRECT("'" &amp; $C13 &amp;"'!" &amp; "F15"),"")</f>
        <v/>
      </c>
      <c r="Z13" s="37" t="str" cm="1">
        <f t="array" aca="1" ref="Z13" ca="1">IF(ISTEXT($D13),INDIRECT("'" &amp; $C13 &amp;"'!" &amp; "F16"),"")</f>
        <v/>
      </c>
      <c r="AA13" s="277" t="str" cm="1">
        <f t="array" aca="1" ref="AA13" ca="1">IF(ISTEXT($D13),INDIRECT("'" &amp; $C13 &amp;"'!" &amp; "F17"),"")</f>
        <v/>
      </c>
      <c r="AB13" s="277" t="str" cm="1">
        <f t="array" aca="1" ref="AB13" ca="1">IF(ISTEXT($D13),INDIRECT("'" &amp; $C13 &amp;"'!" &amp; "F18"),"")</f>
        <v/>
      </c>
      <c r="AC13" s="41"/>
      <c r="AD13" s="84"/>
      <c r="AE13" s="84"/>
      <c r="AF13" s="84"/>
      <c r="AG13" s="66"/>
    </row>
    <row r="14" spans="2:33">
      <c r="B14" s="64"/>
      <c r="C14" s="72" t="s">
        <v>142</v>
      </c>
      <c r="D14" s="37" cm="1">
        <f t="array" aca="1" ref="D14" ca="1">INDIRECT("'" &amp; $C14 &amp;"'!" &amp; "B4")</f>
        <v>0</v>
      </c>
      <c r="E14" s="37" t="str" cm="1">
        <f t="array" aca="1" ref="E14" ca="1">IF(ISTEXT($D14),INDIRECT("'" &amp; $C14 &amp;"'!" &amp; "B7"),"")</f>
        <v/>
      </c>
      <c r="F14" s="37" t="str">
        <f t="shared" ca="1" si="0"/>
        <v/>
      </c>
      <c r="G14" s="37" t="str">
        <f t="shared" ca="1" si="1"/>
        <v/>
      </c>
      <c r="H14" s="37" t="str" cm="1">
        <f t="array" aca="1" ref="H14" ca="1">IF(ISTEXT($D14),INDIRECT("'" &amp; $C14 &amp;"'!" &amp; "B8"),"")</f>
        <v/>
      </c>
      <c r="I14" s="37" t="str" cm="1">
        <f t="array" aca="1" ref="I14" ca="1">IF(ISTEXT($D14),INDIRECT("'" &amp; $C14 &amp;"'!" &amp; "B13"),"")</f>
        <v/>
      </c>
      <c r="J14" s="37" t="str" cm="1">
        <f t="array" aca="1" ref="J14" ca="1">IF(ISTEXT($D14),INDIRECT("'" &amp; $C14 &amp;"'!" &amp; "B14"),"")</f>
        <v/>
      </c>
      <c r="K14" s="37" t="str" cm="1">
        <f t="array" aca="1" ref="K14" ca="1">IF(ISTEXT($D14),INDIRECT("'" &amp; $C14 &amp;"'!" &amp; "B15"),"")</f>
        <v/>
      </c>
      <c r="L14" s="37" t="str" cm="1">
        <f t="array" aca="1" ref="L14" ca="1">IF(ISTEXT($D14),INDIRECT("'" &amp; $C14 &amp;"'!" &amp; "B16"),"")</f>
        <v/>
      </c>
      <c r="M14" s="277" t="str" cm="1">
        <f t="array" aca="1" ref="M14" ca="1">IF(ISTEXT($D14),INDIRECT("'" &amp; $C14 &amp;"'!" &amp; "B17"),"")</f>
        <v/>
      </c>
      <c r="N14" s="277" t="str" cm="1">
        <f t="array" aca="1" ref="N14" ca="1">IF(ISTEXT($D14),INDIRECT("'" &amp; $C14 &amp;"'!" &amp; "B18"),"")</f>
        <v/>
      </c>
      <c r="O14" s="76"/>
      <c r="P14" s="37" t="str" cm="1">
        <f t="array" aca="1" ref="P14" ca="1">IF(ISTEXT($D14),INDIRECT("'" &amp; $C14 &amp;"'!" &amp; "D13"),"")</f>
        <v/>
      </c>
      <c r="Q14" s="37" t="str" cm="1">
        <f t="array" aca="1" ref="Q14" ca="1">IF(ISTEXT($D14),INDIRECT("'" &amp; $C14 &amp;"'!" &amp; "D14"),"")</f>
        <v/>
      </c>
      <c r="R14" s="37" t="str" cm="1">
        <f t="array" aca="1" ref="R14" ca="1">IF(ISTEXT($D14),INDIRECT("'" &amp; $C14 &amp;"'!" &amp; "D15"),"")</f>
        <v/>
      </c>
      <c r="S14" s="37" t="str" cm="1">
        <f t="array" aca="1" ref="S14" ca="1">IF(ISTEXT($D14),INDIRECT("'" &amp; $C14 &amp;"'!" &amp; "D16"),"")</f>
        <v/>
      </c>
      <c r="T14" s="277" t="str" cm="1">
        <f t="array" aca="1" ref="T14" ca="1">IF(ISTEXT($D14),INDIRECT("'" &amp; $C14 &amp;"'!" &amp; "D17"),"")</f>
        <v/>
      </c>
      <c r="U14" s="277" t="str" cm="1">
        <f t="array" aca="1" ref="U14" ca="1">IF(ISTEXT($D14),INDIRECT("'" &amp; $C14 &amp;"'!" &amp; "D18"),"")</f>
        <v/>
      </c>
      <c r="V14" s="76"/>
      <c r="W14" s="37" t="str" cm="1">
        <f t="array" aca="1" ref="W14" ca="1">IF(ISTEXT($D14),INDIRECT("'" &amp; $C14 &amp;"'!" &amp; "F13"),"")</f>
        <v/>
      </c>
      <c r="X14" s="37" t="str" cm="1">
        <f t="array" aca="1" ref="X14" ca="1">IF(ISTEXT($D14),INDIRECT("'" &amp; $C14 &amp;"'!" &amp; "F14"),"")</f>
        <v/>
      </c>
      <c r="Y14" s="37" t="str" cm="1">
        <f t="array" aca="1" ref="Y14" ca="1">IF(ISTEXT($D14),INDIRECT("'" &amp; $C14 &amp;"'!" &amp; "F15"),"")</f>
        <v/>
      </c>
      <c r="Z14" s="37" t="str" cm="1">
        <f t="array" aca="1" ref="Z14" ca="1">IF(ISTEXT($D14),INDIRECT("'" &amp; $C14 &amp;"'!" &amp; "F16"),"")</f>
        <v/>
      </c>
      <c r="AA14" s="277" t="str" cm="1">
        <f t="array" aca="1" ref="AA14" ca="1">IF(ISTEXT($D14),INDIRECT("'" &amp; $C14 &amp;"'!" &amp; "F17"),"")</f>
        <v/>
      </c>
      <c r="AB14" s="277" t="str" cm="1">
        <f t="array" aca="1" ref="AB14" ca="1">IF(ISTEXT($D14),INDIRECT("'" &amp; $C14 &amp;"'!" &amp; "F18"),"")</f>
        <v/>
      </c>
      <c r="AC14" s="41"/>
      <c r="AD14" s="84"/>
      <c r="AE14" s="84"/>
      <c r="AF14" s="84"/>
      <c r="AG14" s="66"/>
    </row>
    <row r="15" spans="2:33">
      <c r="B15" s="64"/>
      <c r="C15" s="72" t="s">
        <v>143</v>
      </c>
      <c r="D15" s="37" cm="1">
        <f t="array" aca="1" ref="D15" ca="1">INDIRECT("'" &amp; $C15 &amp;"'!" &amp; "B4")</f>
        <v>0</v>
      </c>
      <c r="E15" s="37" t="str" cm="1">
        <f t="array" aca="1" ref="E15" ca="1">IF(ISTEXT($D15),INDIRECT("'" &amp; $C15 &amp;"'!" &amp; "B7"),"")</f>
        <v/>
      </c>
      <c r="F15" s="37" t="str">
        <f t="shared" ca="1" si="0"/>
        <v/>
      </c>
      <c r="G15" s="37" t="str">
        <f t="shared" ca="1" si="1"/>
        <v/>
      </c>
      <c r="H15" s="37" t="str" cm="1">
        <f t="array" aca="1" ref="H15" ca="1">IF(ISTEXT($D15),INDIRECT("'" &amp; $C15 &amp;"'!" &amp; "B8"),"")</f>
        <v/>
      </c>
      <c r="I15" s="37" t="str" cm="1">
        <f t="array" aca="1" ref="I15" ca="1">IF(ISTEXT($D15),INDIRECT("'" &amp; $C15 &amp;"'!" &amp; "B13"),"")</f>
        <v/>
      </c>
      <c r="J15" s="37" t="str" cm="1">
        <f t="array" aca="1" ref="J15" ca="1">IF(ISTEXT($D15),INDIRECT("'" &amp; $C15 &amp;"'!" &amp; "B14"),"")</f>
        <v/>
      </c>
      <c r="K15" s="37" t="str" cm="1">
        <f t="array" aca="1" ref="K15" ca="1">IF(ISTEXT($D15),INDIRECT("'" &amp; $C15 &amp;"'!" &amp; "B15"),"")</f>
        <v/>
      </c>
      <c r="L15" s="37" t="str" cm="1">
        <f t="array" aca="1" ref="L15" ca="1">IF(ISTEXT($D15),INDIRECT("'" &amp; $C15 &amp;"'!" &amp; "B16"),"")</f>
        <v/>
      </c>
      <c r="M15" s="277" t="str" cm="1">
        <f t="array" aca="1" ref="M15" ca="1">IF(ISTEXT($D15),INDIRECT("'" &amp; $C15 &amp;"'!" &amp; "B17"),"")</f>
        <v/>
      </c>
      <c r="N15" s="277" t="str" cm="1">
        <f t="array" aca="1" ref="N15" ca="1">IF(ISTEXT($D15),INDIRECT("'" &amp; $C15 &amp;"'!" &amp; "B18"),"")</f>
        <v/>
      </c>
      <c r="O15" s="76"/>
      <c r="P15" s="37" t="str" cm="1">
        <f t="array" aca="1" ref="P15" ca="1">IF(ISTEXT($D15),INDIRECT("'" &amp; $C15 &amp;"'!" &amp; "D13"),"")</f>
        <v/>
      </c>
      <c r="Q15" s="37" t="str" cm="1">
        <f t="array" aca="1" ref="Q15" ca="1">IF(ISTEXT($D15),INDIRECT("'" &amp; $C15 &amp;"'!" &amp; "D14"),"")</f>
        <v/>
      </c>
      <c r="R15" s="37" t="str" cm="1">
        <f t="array" aca="1" ref="R15" ca="1">IF(ISTEXT($D15),INDIRECT("'" &amp; $C15 &amp;"'!" &amp; "D15"),"")</f>
        <v/>
      </c>
      <c r="S15" s="37" t="str" cm="1">
        <f t="array" aca="1" ref="S15" ca="1">IF(ISTEXT($D15),INDIRECT("'" &amp; $C15 &amp;"'!" &amp; "D16"),"")</f>
        <v/>
      </c>
      <c r="T15" s="277" t="str" cm="1">
        <f t="array" aca="1" ref="T15" ca="1">IF(ISTEXT($D15),INDIRECT("'" &amp; $C15 &amp;"'!" &amp; "D17"),"")</f>
        <v/>
      </c>
      <c r="U15" s="277" t="str" cm="1">
        <f t="array" aca="1" ref="U15" ca="1">IF(ISTEXT($D15),INDIRECT("'" &amp; $C15 &amp;"'!" &amp; "D18"),"")</f>
        <v/>
      </c>
      <c r="V15" s="76"/>
      <c r="W15" s="37" t="str" cm="1">
        <f t="array" aca="1" ref="W15" ca="1">IF(ISTEXT($D15),INDIRECT("'" &amp; $C15 &amp;"'!" &amp; "F13"),"")</f>
        <v/>
      </c>
      <c r="X15" s="37" t="str" cm="1">
        <f t="array" aca="1" ref="X15" ca="1">IF(ISTEXT($D15),INDIRECT("'" &amp; $C15 &amp;"'!" &amp; "F14"),"")</f>
        <v/>
      </c>
      <c r="Y15" s="37" t="str" cm="1">
        <f t="array" aca="1" ref="Y15" ca="1">IF(ISTEXT($D15),INDIRECT("'" &amp; $C15 &amp;"'!" &amp; "F15"),"")</f>
        <v/>
      </c>
      <c r="Z15" s="37" t="str" cm="1">
        <f t="array" aca="1" ref="Z15" ca="1">IF(ISTEXT($D15),INDIRECT("'" &amp; $C15 &amp;"'!" &amp; "F16"),"")</f>
        <v/>
      </c>
      <c r="AA15" s="277" t="str" cm="1">
        <f t="array" aca="1" ref="AA15" ca="1">IF(ISTEXT($D15),INDIRECT("'" &amp; $C15 &amp;"'!" &amp; "F17"),"")</f>
        <v/>
      </c>
      <c r="AB15" s="277" t="str" cm="1">
        <f t="array" aca="1" ref="AB15" ca="1">IF(ISTEXT($D15),INDIRECT("'" &amp; $C15 &amp;"'!" &amp; "F18"),"")</f>
        <v/>
      </c>
      <c r="AC15" s="41"/>
      <c r="AD15" s="84"/>
      <c r="AE15" s="84"/>
      <c r="AF15" s="84"/>
      <c r="AG15" s="66"/>
    </row>
    <row r="16" spans="2:33">
      <c r="B16" s="64"/>
      <c r="C16" s="72" t="s">
        <v>144</v>
      </c>
      <c r="D16" s="37" cm="1">
        <f t="array" aca="1" ref="D16" ca="1">INDIRECT("'" &amp; $C16 &amp;"'!" &amp; "B4")</f>
        <v>0</v>
      </c>
      <c r="E16" s="37" t="str" cm="1">
        <f t="array" aca="1" ref="E16" ca="1">IF(ISTEXT($D16),INDIRECT("'" &amp; $C16 &amp;"'!" &amp; "B7"),"")</f>
        <v/>
      </c>
      <c r="F16" s="37" t="str">
        <f t="shared" ca="1" si="0"/>
        <v/>
      </c>
      <c r="G16" s="37" t="str">
        <f t="shared" ca="1" si="1"/>
        <v/>
      </c>
      <c r="H16" s="37" t="str" cm="1">
        <f t="array" aca="1" ref="H16" ca="1">IF(ISTEXT($D16),INDIRECT("'" &amp; $C16 &amp;"'!" &amp; "B8"),"")</f>
        <v/>
      </c>
      <c r="I16" s="37" t="str" cm="1">
        <f t="array" aca="1" ref="I16" ca="1">IF(ISTEXT($D16),INDIRECT("'" &amp; $C16 &amp;"'!" &amp; "B13"),"")</f>
        <v/>
      </c>
      <c r="J16" s="37" t="str" cm="1">
        <f t="array" aca="1" ref="J16" ca="1">IF(ISTEXT($D16),INDIRECT("'" &amp; $C16 &amp;"'!" &amp; "B14"),"")</f>
        <v/>
      </c>
      <c r="K16" s="37" t="str" cm="1">
        <f t="array" aca="1" ref="K16" ca="1">IF(ISTEXT($D16),INDIRECT("'" &amp; $C16 &amp;"'!" &amp; "B15"),"")</f>
        <v/>
      </c>
      <c r="L16" s="37" t="str" cm="1">
        <f t="array" aca="1" ref="L16" ca="1">IF(ISTEXT($D16),INDIRECT("'" &amp; $C16 &amp;"'!" &amp; "B16"),"")</f>
        <v/>
      </c>
      <c r="M16" s="277" t="str" cm="1">
        <f t="array" aca="1" ref="M16" ca="1">IF(ISTEXT($D16),INDIRECT("'" &amp; $C16 &amp;"'!" &amp; "B17"),"")</f>
        <v/>
      </c>
      <c r="N16" s="277" t="str" cm="1">
        <f t="array" aca="1" ref="N16" ca="1">IF(ISTEXT($D16),INDIRECT("'" &amp; $C16 &amp;"'!" &amp; "B18"),"")</f>
        <v/>
      </c>
      <c r="O16" s="76"/>
      <c r="P16" s="37" t="str" cm="1">
        <f t="array" aca="1" ref="P16" ca="1">IF(ISTEXT($D16),INDIRECT("'" &amp; $C16 &amp;"'!" &amp; "D13"),"")</f>
        <v/>
      </c>
      <c r="Q16" s="37" t="str" cm="1">
        <f t="array" aca="1" ref="Q16" ca="1">IF(ISTEXT($D16),INDIRECT("'" &amp; $C16 &amp;"'!" &amp; "D14"),"")</f>
        <v/>
      </c>
      <c r="R16" s="37" t="str" cm="1">
        <f t="array" aca="1" ref="R16" ca="1">IF(ISTEXT($D16),INDIRECT("'" &amp; $C16 &amp;"'!" &amp; "D15"),"")</f>
        <v/>
      </c>
      <c r="S16" s="37" t="str" cm="1">
        <f t="array" aca="1" ref="S16" ca="1">IF(ISTEXT($D16),INDIRECT("'" &amp; $C16 &amp;"'!" &amp; "D16"),"")</f>
        <v/>
      </c>
      <c r="T16" s="277" t="str" cm="1">
        <f t="array" aca="1" ref="T16" ca="1">IF(ISTEXT($D16),INDIRECT("'" &amp; $C16 &amp;"'!" &amp; "D17"),"")</f>
        <v/>
      </c>
      <c r="U16" s="277" t="str" cm="1">
        <f t="array" aca="1" ref="U16" ca="1">IF(ISTEXT($D16),INDIRECT("'" &amp; $C16 &amp;"'!" &amp; "D18"),"")</f>
        <v/>
      </c>
      <c r="V16" s="76"/>
      <c r="W16" s="37" t="str" cm="1">
        <f t="array" aca="1" ref="W16" ca="1">IF(ISTEXT($D16),INDIRECT("'" &amp; $C16 &amp;"'!" &amp; "F13"),"")</f>
        <v/>
      </c>
      <c r="X16" s="37" t="str" cm="1">
        <f t="array" aca="1" ref="X16" ca="1">IF(ISTEXT($D16),INDIRECT("'" &amp; $C16 &amp;"'!" &amp; "F14"),"")</f>
        <v/>
      </c>
      <c r="Y16" s="37" t="str" cm="1">
        <f t="array" aca="1" ref="Y16" ca="1">IF(ISTEXT($D16),INDIRECT("'" &amp; $C16 &amp;"'!" &amp; "F15"),"")</f>
        <v/>
      </c>
      <c r="Z16" s="37" t="str" cm="1">
        <f t="array" aca="1" ref="Z16" ca="1">IF(ISTEXT($D16),INDIRECT("'" &amp; $C16 &amp;"'!" &amp; "F16"),"")</f>
        <v/>
      </c>
      <c r="AA16" s="277" t="str" cm="1">
        <f t="array" aca="1" ref="AA16" ca="1">IF(ISTEXT($D16),INDIRECT("'" &amp; $C16 &amp;"'!" &amp; "F17"),"")</f>
        <v/>
      </c>
      <c r="AB16" s="277" t="str" cm="1">
        <f t="array" aca="1" ref="AB16" ca="1">IF(ISTEXT($D16),INDIRECT("'" &amp; $C16 &amp;"'!" &amp; "F18"),"")</f>
        <v/>
      </c>
      <c r="AC16" s="41"/>
      <c r="AD16" s="84"/>
      <c r="AE16" s="84"/>
      <c r="AF16" s="84"/>
      <c r="AG16" s="66"/>
    </row>
    <row r="17" spans="2:33">
      <c r="B17" s="64"/>
      <c r="C17" s="72" t="s">
        <v>145</v>
      </c>
      <c r="D17" s="37" cm="1">
        <f t="array" aca="1" ref="D17" ca="1">INDIRECT("'" &amp; $C17 &amp;"'!" &amp; "B4")</f>
        <v>0</v>
      </c>
      <c r="E17" s="37" t="str" cm="1">
        <f t="array" aca="1" ref="E17" ca="1">IF(ISTEXT($D17),INDIRECT("'" &amp; $C17 &amp;"'!" &amp; "B7"),"")</f>
        <v/>
      </c>
      <c r="F17" s="37" t="str">
        <f t="shared" ca="1" si="0"/>
        <v/>
      </c>
      <c r="G17" s="37" t="str">
        <f t="shared" ca="1" si="1"/>
        <v/>
      </c>
      <c r="H17" s="37" t="str" cm="1">
        <f t="array" aca="1" ref="H17" ca="1">IF(ISTEXT($D17),INDIRECT("'" &amp; $C17 &amp;"'!" &amp; "B8"),"")</f>
        <v/>
      </c>
      <c r="I17" s="37" t="str" cm="1">
        <f t="array" aca="1" ref="I17" ca="1">IF(ISTEXT($D17),INDIRECT("'" &amp; $C17 &amp;"'!" &amp; "B13"),"")</f>
        <v/>
      </c>
      <c r="J17" s="37" t="str" cm="1">
        <f t="array" aca="1" ref="J17" ca="1">IF(ISTEXT($D17),INDIRECT("'" &amp; $C17 &amp;"'!" &amp; "B14"),"")</f>
        <v/>
      </c>
      <c r="K17" s="37" t="str" cm="1">
        <f t="array" aca="1" ref="K17" ca="1">IF(ISTEXT($D17),INDIRECT("'" &amp; $C17 &amp;"'!" &amp; "B15"),"")</f>
        <v/>
      </c>
      <c r="L17" s="37" t="str" cm="1">
        <f t="array" aca="1" ref="L17" ca="1">IF(ISTEXT($D17),INDIRECT("'" &amp; $C17 &amp;"'!" &amp; "B16"),"")</f>
        <v/>
      </c>
      <c r="M17" s="277" t="str" cm="1">
        <f t="array" aca="1" ref="M17" ca="1">IF(ISTEXT($D17),INDIRECT("'" &amp; $C17 &amp;"'!" &amp; "B17"),"")</f>
        <v/>
      </c>
      <c r="N17" s="277" t="str" cm="1">
        <f t="array" aca="1" ref="N17" ca="1">IF(ISTEXT($D17),INDIRECT("'" &amp; $C17 &amp;"'!" &amp; "B18"),"")</f>
        <v/>
      </c>
      <c r="O17" s="76"/>
      <c r="P17" s="37" t="str" cm="1">
        <f t="array" aca="1" ref="P17" ca="1">IF(ISTEXT($D17),INDIRECT("'" &amp; $C17 &amp;"'!" &amp; "D13"),"")</f>
        <v/>
      </c>
      <c r="Q17" s="37" t="str" cm="1">
        <f t="array" aca="1" ref="Q17" ca="1">IF(ISTEXT($D17),INDIRECT("'" &amp; $C17 &amp;"'!" &amp; "D14"),"")</f>
        <v/>
      </c>
      <c r="R17" s="37" t="str" cm="1">
        <f t="array" aca="1" ref="R17" ca="1">IF(ISTEXT($D17),INDIRECT("'" &amp; $C17 &amp;"'!" &amp; "D15"),"")</f>
        <v/>
      </c>
      <c r="S17" s="37" t="str" cm="1">
        <f t="array" aca="1" ref="S17" ca="1">IF(ISTEXT($D17),INDIRECT("'" &amp; $C17 &amp;"'!" &amp; "D16"),"")</f>
        <v/>
      </c>
      <c r="T17" s="277" t="str" cm="1">
        <f t="array" aca="1" ref="T17" ca="1">IF(ISTEXT($D17),INDIRECT("'" &amp; $C17 &amp;"'!" &amp; "D17"),"")</f>
        <v/>
      </c>
      <c r="U17" s="277" t="str" cm="1">
        <f t="array" aca="1" ref="U17" ca="1">IF(ISTEXT($D17),INDIRECT("'" &amp; $C17 &amp;"'!" &amp; "D18"),"")</f>
        <v/>
      </c>
      <c r="V17" s="76"/>
      <c r="W17" s="37" t="str" cm="1">
        <f t="array" aca="1" ref="W17" ca="1">IF(ISTEXT($D17),INDIRECT("'" &amp; $C17 &amp;"'!" &amp; "F13"),"")</f>
        <v/>
      </c>
      <c r="X17" s="37" t="str" cm="1">
        <f t="array" aca="1" ref="X17" ca="1">IF(ISTEXT($D17),INDIRECT("'" &amp; $C17 &amp;"'!" &amp; "F14"),"")</f>
        <v/>
      </c>
      <c r="Y17" s="37" t="str" cm="1">
        <f t="array" aca="1" ref="Y17" ca="1">IF(ISTEXT($D17),INDIRECT("'" &amp; $C17 &amp;"'!" &amp; "F15"),"")</f>
        <v/>
      </c>
      <c r="Z17" s="37" t="str" cm="1">
        <f t="array" aca="1" ref="Z17" ca="1">IF(ISTEXT($D17),INDIRECT("'" &amp; $C17 &amp;"'!" &amp; "F16"),"")</f>
        <v/>
      </c>
      <c r="AA17" s="277" t="str" cm="1">
        <f t="array" aca="1" ref="AA17" ca="1">IF(ISTEXT($D17),INDIRECT("'" &amp; $C17 &amp;"'!" &amp; "F17"),"")</f>
        <v/>
      </c>
      <c r="AB17" s="277" t="str" cm="1">
        <f t="array" aca="1" ref="AB17" ca="1">IF(ISTEXT($D17),INDIRECT("'" &amp; $C17 &amp;"'!" &amp; "F18"),"")</f>
        <v/>
      </c>
      <c r="AC17" s="41"/>
      <c r="AD17" s="84"/>
      <c r="AE17" s="84"/>
      <c r="AF17" s="84"/>
      <c r="AG17" s="66"/>
    </row>
    <row r="18" spans="2:33">
      <c r="B18" s="64"/>
      <c r="C18" s="72" t="s">
        <v>146</v>
      </c>
      <c r="D18" s="37" cm="1">
        <f t="array" aca="1" ref="D18" ca="1">INDIRECT("'" &amp; $C18 &amp;"'!" &amp; "B4")</f>
        <v>0</v>
      </c>
      <c r="E18" s="37" t="str" cm="1">
        <f t="array" aca="1" ref="E18" ca="1">IF(ISTEXT($D18),INDIRECT("'" &amp; $C18 &amp;"'!" &amp; "B7"),"")</f>
        <v/>
      </c>
      <c r="F18" s="37" t="str">
        <f t="shared" ca="1" si="0"/>
        <v/>
      </c>
      <c r="G18" s="37" t="str">
        <f t="shared" ca="1" si="1"/>
        <v/>
      </c>
      <c r="H18" s="37" t="str" cm="1">
        <f t="array" aca="1" ref="H18" ca="1">IF(ISTEXT($D18),INDIRECT("'" &amp; $C18 &amp;"'!" &amp; "B8"),"")</f>
        <v/>
      </c>
      <c r="I18" s="37" t="str" cm="1">
        <f t="array" aca="1" ref="I18" ca="1">IF(ISTEXT($D18),INDIRECT("'" &amp; $C18 &amp;"'!" &amp; "B13"),"")</f>
        <v/>
      </c>
      <c r="J18" s="37" t="str" cm="1">
        <f t="array" aca="1" ref="J18" ca="1">IF(ISTEXT($D18),INDIRECT("'" &amp; $C18 &amp;"'!" &amp; "B14"),"")</f>
        <v/>
      </c>
      <c r="K18" s="37" t="str" cm="1">
        <f t="array" aca="1" ref="K18" ca="1">IF(ISTEXT($D18),INDIRECT("'" &amp; $C18 &amp;"'!" &amp; "B15"),"")</f>
        <v/>
      </c>
      <c r="L18" s="37" t="str" cm="1">
        <f t="array" aca="1" ref="L18" ca="1">IF(ISTEXT($D18),INDIRECT("'" &amp; $C18 &amp;"'!" &amp; "B16"),"")</f>
        <v/>
      </c>
      <c r="M18" s="277" t="str" cm="1">
        <f t="array" aca="1" ref="M18" ca="1">IF(ISTEXT($D18),INDIRECT("'" &amp; $C18 &amp;"'!" &amp; "B17"),"")</f>
        <v/>
      </c>
      <c r="N18" s="277" t="str" cm="1">
        <f t="array" aca="1" ref="N18" ca="1">IF(ISTEXT($D18),INDIRECT("'" &amp; $C18 &amp;"'!" &amp; "B18"),"")</f>
        <v/>
      </c>
      <c r="O18" s="76"/>
      <c r="P18" s="37" t="str" cm="1">
        <f t="array" aca="1" ref="P18" ca="1">IF(ISTEXT($D18),INDIRECT("'" &amp; $C18 &amp;"'!" &amp; "D13"),"")</f>
        <v/>
      </c>
      <c r="Q18" s="37" t="str" cm="1">
        <f t="array" aca="1" ref="Q18" ca="1">IF(ISTEXT($D18),INDIRECT("'" &amp; $C18 &amp;"'!" &amp; "D14"),"")</f>
        <v/>
      </c>
      <c r="R18" s="37" t="str" cm="1">
        <f t="array" aca="1" ref="R18" ca="1">IF(ISTEXT($D18),INDIRECT("'" &amp; $C18 &amp;"'!" &amp; "D15"),"")</f>
        <v/>
      </c>
      <c r="S18" s="37" t="str" cm="1">
        <f t="array" aca="1" ref="S18" ca="1">IF(ISTEXT($D18),INDIRECT("'" &amp; $C18 &amp;"'!" &amp; "D16"),"")</f>
        <v/>
      </c>
      <c r="T18" s="277" t="str" cm="1">
        <f t="array" aca="1" ref="T18" ca="1">IF(ISTEXT($D18),INDIRECT("'" &amp; $C18 &amp;"'!" &amp; "D17"),"")</f>
        <v/>
      </c>
      <c r="U18" s="277" t="str" cm="1">
        <f t="array" aca="1" ref="U18" ca="1">IF(ISTEXT($D18),INDIRECT("'" &amp; $C18 &amp;"'!" &amp; "D18"),"")</f>
        <v/>
      </c>
      <c r="V18" s="76"/>
      <c r="W18" s="37" t="str" cm="1">
        <f t="array" aca="1" ref="W18" ca="1">IF(ISTEXT($D18),INDIRECT("'" &amp; $C18 &amp;"'!" &amp; "F13"),"")</f>
        <v/>
      </c>
      <c r="X18" s="37" t="str" cm="1">
        <f t="array" aca="1" ref="X18" ca="1">IF(ISTEXT($D18),INDIRECT("'" &amp; $C18 &amp;"'!" &amp; "F14"),"")</f>
        <v/>
      </c>
      <c r="Y18" s="37" t="str" cm="1">
        <f t="array" aca="1" ref="Y18" ca="1">IF(ISTEXT($D18),INDIRECT("'" &amp; $C18 &amp;"'!" &amp; "F15"),"")</f>
        <v/>
      </c>
      <c r="Z18" s="37" t="str" cm="1">
        <f t="array" aca="1" ref="Z18" ca="1">IF(ISTEXT($D18),INDIRECT("'" &amp; $C18 &amp;"'!" &amp; "F16"),"")</f>
        <v/>
      </c>
      <c r="AA18" s="277" t="str" cm="1">
        <f t="array" aca="1" ref="AA18" ca="1">IF(ISTEXT($D18),INDIRECT("'" &amp; $C18 &amp;"'!" &amp; "F17"),"")</f>
        <v/>
      </c>
      <c r="AB18" s="277" t="str" cm="1">
        <f t="array" aca="1" ref="AB18" ca="1">IF(ISTEXT($D18),INDIRECT("'" &amp; $C18 &amp;"'!" &amp; "F18"),"")</f>
        <v/>
      </c>
      <c r="AC18" s="41"/>
      <c r="AD18" s="84"/>
      <c r="AE18" s="84"/>
      <c r="AF18" s="84"/>
      <c r="AG18" s="66"/>
    </row>
    <row r="19" spans="2:33">
      <c r="B19" s="64"/>
      <c r="C19" s="72" t="s">
        <v>147</v>
      </c>
      <c r="D19" s="37" cm="1">
        <f t="array" aca="1" ref="D19" ca="1">INDIRECT("'" &amp; $C19 &amp;"'!" &amp; "B4")</f>
        <v>0</v>
      </c>
      <c r="E19" s="37" t="str" cm="1">
        <f t="array" aca="1" ref="E19" ca="1">IF(ISTEXT($D19),INDIRECT("'" &amp; $C19 &amp;"'!" &amp; "B7"),"")</f>
        <v/>
      </c>
      <c r="F19" s="37" t="str">
        <f t="shared" ca="1" si="0"/>
        <v/>
      </c>
      <c r="G19" s="37" t="str">
        <f t="shared" ca="1" si="1"/>
        <v/>
      </c>
      <c r="H19" s="37" t="str" cm="1">
        <f t="array" aca="1" ref="H19" ca="1">IF(ISTEXT($D19),INDIRECT("'" &amp; $C19 &amp;"'!" &amp; "B8"),"")</f>
        <v/>
      </c>
      <c r="I19" s="37" t="str" cm="1">
        <f t="array" aca="1" ref="I19" ca="1">IF(ISTEXT($D19),INDIRECT("'" &amp; $C19 &amp;"'!" &amp; "B13"),"")</f>
        <v/>
      </c>
      <c r="J19" s="37" t="str" cm="1">
        <f t="array" aca="1" ref="J19" ca="1">IF(ISTEXT($D19),INDIRECT("'" &amp; $C19 &amp;"'!" &amp; "B14"),"")</f>
        <v/>
      </c>
      <c r="K19" s="37" t="str" cm="1">
        <f t="array" aca="1" ref="K19" ca="1">IF(ISTEXT($D19),INDIRECT("'" &amp; $C19 &amp;"'!" &amp; "B15"),"")</f>
        <v/>
      </c>
      <c r="L19" s="37" t="str" cm="1">
        <f t="array" aca="1" ref="L19" ca="1">IF(ISTEXT($D19),INDIRECT("'" &amp; $C19 &amp;"'!" &amp; "B16"),"")</f>
        <v/>
      </c>
      <c r="M19" s="277" t="str" cm="1">
        <f t="array" aca="1" ref="M19" ca="1">IF(ISTEXT($D19),INDIRECT("'" &amp; $C19 &amp;"'!" &amp; "B17"),"")</f>
        <v/>
      </c>
      <c r="N19" s="277" t="str" cm="1">
        <f t="array" aca="1" ref="N19" ca="1">IF(ISTEXT($D19),INDIRECT("'" &amp; $C19 &amp;"'!" &amp; "B18"),"")</f>
        <v/>
      </c>
      <c r="O19" s="76"/>
      <c r="P19" s="37" t="str" cm="1">
        <f t="array" aca="1" ref="P19" ca="1">IF(ISTEXT($D19),INDIRECT("'" &amp; $C19 &amp;"'!" &amp; "D13"),"")</f>
        <v/>
      </c>
      <c r="Q19" s="37" t="str" cm="1">
        <f t="array" aca="1" ref="Q19" ca="1">IF(ISTEXT($D19),INDIRECT("'" &amp; $C19 &amp;"'!" &amp; "D14"),"")</f>
        <v/>
      </c>
      <c r="R19" s="37" t="str" cm="1">
        <f t="array" aca="1" ref="R19" ca="1">IF(ISTEXT($D19),INDIRECT("'" &amp; $C19 &amp;"'!" &amp; "D15"),"")</f>
        <v/>
      </c>
      <c r="S19" s="37" t="str" cm="1">
        <f t="array" aca="1" ref="S19" ca="1">IF(ISTEXT($D19),INDIRECT("'" &amp; $C19 &amp;"'!" &amp; "D16"),"")</f>
        <v/>
      </c>
      <c r="T19" s="277" t="str" cm="1">
        <f t="array" aca="1" ref="T19" ca="1">IF(ISTEXT($D19),INDIRECT("'" &amp; $C19 &amp;"'!" &amp; "D17"),"")</f>
        <v/>
      </c>
      <c r="U19" s="277" t="str" cm="1">
        <f t="array" aca="1" ref="U19" ca="1">IF(ISTEXT($D19),INDIRECT("'" &amp; $C19 &amp;"'!" &amp; "D18"),"")</f>
        <v/>
      </c>
      <c r="V19" s="76"/>
      <c r="W19" s="37" t="str" cm="1">
        <f t="array" aca="1" ref="W19" ca="1">IF(ISTEXT($D19),INDIRECT("'" &amp; $C19 &amp;"'!" &amp; "F13"),"")</f>
        <v/>
      </c>
      <c r="X19" s="37" t="str" cm="1">
        <f t="array" aca="1" ref="X19" ca="1">IF(ISTEXT($D19),INDIRECT("'" &amp; $C19 &amp;"'!" &amp; "F14"),"")</f>
        <v/>
      </c>
      <c r="Y19" s="37" t="str" cm="1">
        <f t="array" aca="1" ref="Y19" ca="1">IF(ISTEXT($D19),INDIRECT("'" &amp; $C19 &amp;"'!" &amp; "F15"),"")</f>
        <v/>
      </c>
      <c r="Z19" s="37" t="str" cm="1">
        <f t="array" aca="1" ref="Z19" ca="1">IF(ISTEXT($D19),INDIRECT("'" &amp; $C19 &amp;"'!" &amp; "F16"),"")</f>
        <v/>
      </c>
      <c r="AA19" s="277" t="str" cm="1">
        <f t="array" aca="1" ref="AA19" ca="1">IF(ISTEXT($D19),INDIRECT("'" &amp; $C19 &amp;"'!" &amp; "F17"),"")</f>
        <v/>
      </c>
      <c r="AB19" s="277" t="str" cm="1">
        <f t="array" aca="1" ref="AB19" ca="1">IF(ISTEXT($D19),INDIRECT("'" &amp; $C19 &amp;"'!" &amp; "F18"),"")</f>
        <v/>
      </c>
      <c r="AC19" s="41"/>
      <c r="AD19" s="84"/>
      <c r="AE19" s="84"/>
      <c r="AF19" s="84"/>
      <c r="AG19" s="66"/>
    </row>
    <row r="20" spans="2:33">
      <c r="B20" s="64"/>
      <c r="C20" s="73"/>
      <c r="D20" s="73"/>
      <c r="E20" s="73"/>
      <c r="F20" s="73"/>
      <c r="G20" s="73"/>
      <c r="H20" s="73"/>
      <c r="I20" s="73"/>
      <c r="J20" s="73"/>
      <c r="K20" s="73"/>
      <c r="L20" s="74"/>
      <c r="M20" s="74"/>
      <c r="N20" s="74"/>
      <c r="O20" s="76"/>
      <c r="P20" s="73"/>
      <c r="Q20" s="73"/>
      <c r="R20" s="73"/>
      <c r="S20" s="74"/>
      <c r="T20" s="74"/>
      <c r="U20" s="74"/>
      <c r="V20" s="76"/>
      <c r="W20" s="73"/>
      <c r="X20" s="73"/>
      <c r="Y20" s="73"/>
      <c r="Z20" s="74"/>
      <c r="AA20" s="74"/>
      <c r="AB20" s="74"/>
      <c r="AC20" s="41"/>
      <c r="AD20" s="74"/>
      <c r="AG20" s="66"/>
    </row>
    <row r="21" spans="2:33">
      <c r="B21" s="64"/>
      <c r="C21" s="75" t="s">
        <v>148</v>
      </c>
      <c r="D21" s="68"/>
      <c r="E21" s="68"/>
      <c r="F21" s="68"/>
      <c r="G21" s="68"/>
      <c r="H21" s="68"/>
      <c r="I21" s="68"/>
      <c r="J21" s="68"/>
      <c r="K21" s="68"/>
      <c r="L21" s="76"/>
      <c r="M21" s="76"/>
      <c r="N21" s="76"/>
      <c r="O21" s="76"/>
      <c r="P21" s="68"/>
      <c r="Q21" s="68"/>
      <c r="R21" s="68"/>
      <c r="S21" s="76"/>
      <c r="T21" s="76"/>
      <c r="U21" s="76"/>
      <c r="V21" s="76"/>
      <c r="W21" s="68"/>
      <c r="X21" s="68"/>
      <c r="Y21" s="68"/>
      <c r="Z21" s="76"/>
      <c r="AA21" s="76"/>
      <c r="AB21" s="76"/>
      <c r="AC21" s="41"/>
      <c r="AD21" s="76"/>
      <c r="AE21" s="76"/>
      <c r="AF21" s="76"/>
      <c r="AG21" s="66"/>
    </row>
    <row r="22" spans="2:33">
      <c r="B22" s="64"/>
      <c r="H22" s="68"/>
      <c r="I22" s="360" t="s">
        <v>149</v>
      </c>
      <c r="J22" s="361"/>
      <c r="K22" s="361"/>
      <c r="L22" s="361"/>
      <c r="M22" s="361"/>
      <c r="N22" s="362"/>
      <c r="O22" s="76"/>
      <c r="P22" s="360" t="s">
        <v>149</v>
      </c>
      <c r="Q22" s="361"/>
      <c r="R22" s="361"/>
      <c r="S22" s="361"/>
      <c r="T22" s="361"/>
      <c r="U22" s="362"/>
      <c r="V22" s="76"/>
      <c r="W22" s="360" t="s">
        <v>149</v>
      </c>
      <c r="X22" s="361"/>
      <c r="Y22" s="361"/>
      <c r="Z22" s="361"/>
      <c r="AA22" s="361"/>
      <c r="AB22" s="362"/>
      <c r="AC22" s="41"/>
      <c r="AD22" s="76"/>
      <c r="AE22" s="76"/>
      <c r="AF22" s="76"/>
      <c r="AG22" s="66"/>
    </row>
    <row r="23" spans="2:33" ht="33.75" customHeight="1">
      <c r="B23" s="64"/>
      <c r="C23" s="69" t="s">
        <v>115</v>
      </c>
      <c r="D23" s="69" t="s">
        <v>116</v>
      </c>
      <c r="E23" s="70" t="s">
        <v>117</v>
      </c>
      <c r="F23" s="357" t="s">
        <v>118</v>
      </c>
      <c r="G23" s="358"/>
      <c r="H23" s="71" t="s">
        <v>119</v>
      </c>
      <c r="I23" s="69">
        <v>2035</v>
      </c>
      <c r="J23" s="69">
        <v>2040</v>
      </c>
      <c r="K23" s="69">
        <v>2045</v>
      </c>
      <c r="L23" s="69">
        <v>2050</v>
      </c>
      <c r="M23" s="69">
        <v>2060</v>
      </c>
      <c r="N23" s="69">
        <v>2070</v>
      </c>
      <c r="O23" s="76"/>
      <c r="P23" s="69">
        <v>2035</v>
      </c>
      <c r="Q23" s="69">
        <v>2040</v>
      </c>
      <c r="R23" s="69">
        <v>2045</v>
      </c>
      <c r="S23" s="69">
        <v>2050</v>
      </c>
      <c r="T23" s="69">
        <v>2060</v>
      </c>
      <c r="U23" s="69">
        <v>2070</v>
      </c>
      <c r="V23" s="76"/>
      <c r="W23" s="69">
        <v>2035</v>
      </c>
      <c r="X23" s="69">
        <v>2040</v>
      </c>
      <c r="Y23" s="69">
        <v>2045</v>
      </c>
      <c r="Z23" s="69">
        <v>2050</v>
      </c>
      <c r="AA23" s="69">
        <v>2060</v>
      </c>
      <c r="AB23" s="69">
        <v>2070</v>
      </c>
      <c r="AC23" s="41"/>
      <c r="AD23" s="76"/>
      <c r="AE23" s="76"/>
      <c r="AF23" s="76"/>
      <c r="AG23" s="66"/>
    </row>
    <row r="24" spans="2:33" ht="23">
      <c r="B24" s="64"/>
      <c r="C24" s="69"/>
      <c r="D24" s="69"/>
      <c r="E24" s="70"/>
      <c r="F24" s="70" t="s">
        <v>123</v>
      </c>
      <c r="G24" s="70" t="s">
        <v>124</v>
      </c>
      <c r="H24" s="71"/>
      <c r="I24" s="69"/>
      <c r="J24" s="69"/>
      <c r="K24" s="69"/>
      <c r="L24" s="69"/>
      <c r="M24" s="77"/>
      <c r="N24" s="77"/>
      <c r="O24" s="76"/>
      <c r="P24" s="69"/>
      <c r="Q24" s="69"/>
      <c r="R24" s="69"/>
      <c r="S24" s="69"/>
      <c r="T24" s="77"/>
      <c r="U24" s="77"/>
      <c r="V24" s="76"/>
      <c r="W24" s="69"/>
      <c r="X24" s="69"/>
      <c r="Y24" s="69"/>
      <c r="Z24" s="69"/>
      <c r="AA24" s="77"/>
      <c r="AB24" s="77"/>
      <c r="AC24" s="41"/>
      <c r="AD24" s="76"/>
      <c r="AE24" s="76"/>
      <c r="AF24" s="76"/>
      <c r="AG24" s="66"/>
    </row>
    <row r="25" spans="2:33">
      <c r="B25" s="64"/>
      <c r="C25" s="72" t="s">
        <v>129</v>
      </c>
      <c r="D25" s="87" t="str">
        <f ca="1">D10</f>
        <v>Preferred Option</v>
      </c>
      <c r="E25" s="37" t="str">
        <f ca="1">E10</f>
        <v>Y</v>
      </c>
      <c r="F25" s="59">
        <f ca="1">IF(ISNUMBER(F10-F$9),F10-F$9,"")</f>
        <v>-3.84</v>
      </c>
      <c r="G25" s="59">
        <f ca="1">IF(ISNUMBER(G10-G$9),G10-G$9,"")</f>
        <v>0.19124455562826093</v>
      </c>
      <c r="H25" s="87" t="str">
        <f ca="1">H10</f>
        <v>CV5.01</v>
      </c>
      <c r="I25" s="59">
        <f t="shared" ref="I25:N34" ca="1" si="2">IF(ISNUMBER(I10-I$9),I10-I$9,"")</f>
        <v>2.3837575282023806</v>
      </c>
      <c r="J25" s="59">
        <f t="shared" ca="1" si="2"/>
        <v>6.5049771388389956</v>
      </c>
      <c r="K25" s="59">
        <f t="shared" ca="1" si="2"/>
        <v>10.732852164135295</v>
      </c>
      <c r="L25" s="59">
        <f t="shared" ca="1" si="2"/>
        <v>14.991002030693551</v>
      </c>
      <c r="M25" s="59">
        <f t="shared" ca="1" si="2"/>
        <v>85.050290596052037</v>
      </c>
      <c r="N25" s="59">
        <f t="shared" ca="1" si="2"/>
        <v>154.12588351775889</v>
      </c>
      <c r="O25" s="76"/>
      <c r="P25" s="59">
        <f t="shared" ref="P25:U34" ca="1" si="3">IF(ISNUMBER(P10-P$9),P10-P$9,"")</f>
        <v>0.78182020681309439</v>
      </c>
      <c r="Q25" s="59">
        <f t="shared" ca="1" si="3"/>
        <v>3.55560253173212</v>
      </c>
      <c r="R25" s="59">
        <f t="shared" ca="1" si="3"/>
        <v>6.4211395522330292</v>
      </c>
      <c r="S25" s="59">
        <f t="shared" ca="1" si="3"/>
        <v>9.311978584988168</v>
      </c>
      <c r="T25" s="59">
        <f t="shared" ca="1" si="3"/>
        <v>51.890354075143705</v>
      </c>
      <c r="U25" s="59">
        <f t="shared" ca="1" si="3"/>
        <v>93.133481079093144</v>
      </c>
      <c r="V25" s="76"/>
      <c r="W25" s="59">
        <f t="shared" ref="W25:AB34" ca="1" si="4">IF(ISNUMBER(W10-W$9),W10-W$9,"")</f>
        <v>3.9838267896342643</v>
      </c>
      <c r="X25" s="59">
        <f t="shared" ca="1" si="4"/>
        <v>9.4562085690392905</v>
      </c>
      <c r="Y25" s="59">
        <f t="shared" ca="1" si="4"/>
        <v>15.044506326487749</v>
      </c>
      <c r="Z25" s="59">
        <f t="shared" ca="1" si="4"/>
        <v>20.666645857346964</v>
      </c>
      <c r="AA25" s="59">
        <f t="shared" ca="1" si="4"/>
        <v>117.95054892485678</v>
      </c>
      <c r="AB25" s="59">
        <f t="shared" ca="1" si="4"/>
        <v>214.38034549398344</v>
      </c>
      <c r="AC25" s="41"/>
      <c r="AD25" s="76"/>
      <c r="AE25" s="76"/>
      <c r="AF25" s="76"/>
      <c r="AG25" s="66"/>
    </row>
    <row r="26" spans="2:33">
      <c r="B26" s="64"/>
      <c r="C26" s="72" t="s">
        <v>133</v>
      </c>
      <c r="D26" s="87" t="str">
        <f t="shared" ref="D26:E34" ca="1" si="5">D11</f>
        <v>Do More - Increase replacements by 20% to account for aging assets</v>
      </c>
      <c r="E26" s="37" t="str">
        <f t="shared" ca="1" si="5"/>
        <v>N</v>
      </c>
      <c r="F26" s="59">
        <f t="shared" ref="F26:G34" ca="1" si="6">IF(ISNUMBER(F11-F$9),F11-F$9,"")</f>
        <v>-4.3199999999999994</v>
      </c>
      <c r="G26" s="59">
        <f t="shared" ca="1" si="6"/>
        <v>0.21629435333524683</v>
      </c>
      <c r="H26" s="87" t="str">
        <f t="shared" ref="H26:H34" ca="1" si="7">H11</f>
        <v>CV5.01</v>
      </c>
      <c r="I26" s="59">
        <f t="shared" ca="1" si="2"/>
        <v>2.9969434788561102</v>
      </c>
      <c r="J26" s="59">
        <f t="shared" ca="1" si="2"/>
        <v>8.0369179998305356</v>
      </c>
      <c r="K26" s="59">
        <f t="shared" ca="1" si="2"/>
        <v>13.193170761131114</v>
      </c>
      <c r="L26" s="59">
        <f t="shared" ca="1" si="2"/>
        <v>18.376909112892406</v>
      </c>
      <c r="M26" s="59">
        <f t="shared" ca="1" si="2"/>
        <v>103.71192259813938</v>
      </c>
      <c r="N26" s="59">
        <f t="shared" ca="1" si="2"/>
        <v>187.64051799124741</v>
      </c>
      <c r="O26" s="76"/>
      <c r="P26" s="59">
        <f t="shared" ca="1" si="3"/>
        <v>1.0894243888803743</v>
      </c>
      <c r="Q26" s="59">
        <f t="shared" ca="1" si="3"/>
        <v>4.4836264095830529</v>
      </c>
      <c r="R26" s="59">
        <f t="shared" ca="1" si="3"/>
        <v>7.9754678370212275</v>
      </c>
      <c r="S26" s="59">
        <f t="shared" ca="1" si="3"/>
        <v>11.488701411978525</v>
      </c>
      <c r="T26" s="59">
        <f t="shared" ca="1" si="3"/>
        <v>63.248929071862221</v>
      </c>
      <c r="U26" s="59">
        <f t="shared" ca="1" si="3"/>
        <v>113.26999677707909</v>
      </c>
      <c r="V26" s="76"/>
      <c r="W26" s="59">
        <f t="shared" ca="1" si="4"/>
        <v>4.9020729311265256</v>
      </c>
      <c r="X26" s="59">
        <f t="shared" ca="1" si="4"/>
        <v>11.592369297979531</v>
      </c>
      <c r="Y26" s="59">
        <f t="shared" ca="1" si="4"/>
        <v>18.410693473795334</v>
      </c>
      <c r="Z26" s="59">
        <f t="shared" ca="1" si="4"/>
        <v>25.260878980211544</v>
      </c>
      <c r="AA26" s="59">
        <f t="shared" ca="1" si="4"/>
        <v>143.85754557653354</v>
      </c>
      <c r="AB26" s="59">
        <f t="shared" ca="1" si="4"/>
        <v>261.11113729557337</v>
      </c>
      <c r="AC26" s="41"/>
      <c r="AD26" s="76"/>
      <c r="AE26" s="76"/>
      <c r="AF26" s="76"/>
      <c r="AG26" s="66"/>
    </row>
    <row r="27" spans="2:33">
      <c r="B27" s="64"/>
      <c r="C27" s="72" t="s">
        <v>137</v>
      </c>
      <c r="D27" s="87" t="str">
        <f t="shared" ca="1" si="5"/>
        <v>Do Less - Reduce filter replacements by 50%</v>
      </c>
      <c r="E27" s="37" t="str">
        <f t="shared" ca="1" si="5"/>
        <v>N</v>
      </c>
      <c r="F27" s="59">
        <f t="shared" ca="1" si="6"/>
        <v>-1.98</v>
      </c>
      <c r="G27" s="59">
        <f t="shared" ca="1" si="6"/>
        <v>0.10516925526673759</v>
      </c>
      <c r="H27" s="87" t="str">
        <f t="shared" ca="1" si="7"/>
        <v>CV5.01</v>
      </c>
      <c r="I27" s="59">
        <f t="shared" ca="1" si="2"/>
        <v>1.3080281039844834</v>
      </c>
      <c r="J27" s="59">
        <f t="shared" ca="1" si="2"/>
        <v>3.510165067695084</v>
      </c>
      <c r="K27" s="59">
        <f t="shared" ca="1" si="2"/>
        <v>5.764049136814748</v>
      </c>
      <c r="L27" s="59">
        <f t="shared" ca="1" si="2"/>
        <v>8.0317042822294979</v>
      </c>
      <c r="M27" s="59">
        <f t="shared" ca="1" si="2"/>
        <v>44.990243159675401</v>
      </c>
      <c r="N27" s="59">
        <f t="shared" ca="1" si="2"/>
        <v>81.079645879156715</v>
      </c>
      <c r="O27" s="76"/>
      <c r="P27" s="59">
        <f t="shared" ca="1" si="3"/>
        <v>0.44303215311458644</v>
      </c>
      <c r="Q27" s="59">
        <f t="shared" ca="1" si="3"/>
        <v>1.9252474157711674</v>
      </c>
      <c r="R27" s="59">
        <f t="shared" ca="1" si="3"/>
        <v>3.4514524324952731</v>
      </c>
      <c r="S27" s="59">
        <f t="shared" ca="1" si="3"/>
        <v>4.9887463877310552</v>
      </c>
      <c r="T27" s="59">
        <f t="shared" ca="1" si="3"/>
        <v>27.267809446646424</v>
      </c>
      <c r="U27" s="59">
        <f t="shared" ca="1" si="3"/>
        <v>48.65891851288734</v>
      </c>
      <c r="V27" s="76"/>
      <c r="W27" s="59">
        <f t="shared" ca="1" si="4"/>
        <v>2.1720431675222756</v>
      </c>
      <c r="X27" s="59">
        <f t="shared" ca="1" si="4"/>
        <v>5.0960922773007269</v>
      </c>
      <c r="Y27" s="59">
        <f t="shared" ca="1" si="4"/>
        <v>8.0766324089218529</v>
      </c>
      <c r="Z27" s="59">
        <f t="shared" ca="1" si="4"/>
        <v>11.072874710290478</v>
      </c>
      <c r="AA27" s="59">
        <f t="shared" ca="1" si="4"/>
        <v>62.573982149395533</v>
      </c>
      <c r="AB27" s="59">
        <f t="shared" ca="1" si="4"/>
        <v>113.10932257315335</v>
      </c>
      <c r="AC27" s="41"/>
      <c r="AD27" s="76"/>
      <c r="AE27" s="76"/>
      <c r="AF27" s="76"/>
      <c r="AG27" s="66"/>
    </row>
    <row r="28" spans="2:33">
      <c r="B28" s="64"/>
      <c r="C28" s="72" t="s">
        <v>141</v>
      </c>
      <c r="D28" s="87">
        <f t="shared" ca="1" si="5"/>
        <v>0</v>
      </c>
      <c r="E28" s="37" t="str">
        <f t="shared" ca="1" si="5"/>
        <v/>
      </c>
      <c r="F28" s="59" t="str">
        <f t="shared" ca="1" si="6"/>
        <v/>
      </c>
      <c r="G28" s="59" t="str">
        <f t="shared" ca="1" si="6"/>
        <v/>
      </c>
      <c r="H28" s="87" t="str">
        <f t="shared" ca="1" si="7"/>
        <v/>
      </c>
      <c r="I28" s="59" t="str">
        <f t="shared" ca="1" si="2"/>
        <v/>
      </c>
      <c r="J28" s="59" t="str">
        <f t="shared" ca="1" si="2"/>
        <v/>
      </c>
      <c r="K28" s="59" t="str">
        <f t="shared" ca="1" si="2"/>
        <v/>
      </c>
      <c r="L28" s="59" t="str">
        <f t="shared" ca="1" si="2"/>
        <v/>
      </c>
      <c r="M28" s="59" t="str">
        <f t="shared" ca="1" si="2"/>
        <v/>
      </c>
      <c r="N28" s="59" t="str">
        <f t="shared" ca="1" si="2"/>
        <v/>
      </c>
      <c r="O28" s="76"/>
      <c r="P28" s="59" t="str">
        <f t="shared" ca="1" si="3"/>
        <v/>
      </c>
      <c r="Q28" s="59" t="str">
        <f t="shared" ca="1" si="3"/>
        <v/>
      </c>
      <c r="R28" s="59" t="str">
        <f t="shared" ca="1" si="3"/>
        <v/>
      </c>
      <c r="S28" s="59" t="str">
        <f t="shared" ca="1" si="3"/>
        <v/>
      </c>
      <c r="T28" s="59" t="str">
        <f t="shared" ca="1" si="3"/>
        <v/>
      </c>
      <c r="U28" s="59" t="str">
        <f t="shared" ca="1" si="3"/>
        <v/>
      </c>
      <c r="V28" s="76"/>
      <c r="W28" s="59" t="str">
        <f t="shared" ca="1" si="4"/>
        <v/>
      </c>
      <c r="X28" s="59" t="str">
        <f t="shared" ca="1" si="4"/>
        <v/>
      </c>
      <c r="Y28" s="59" t="str">
        <f t="shared" ca="1" si="4"/>
        <v/>
      </c>
      <c r="Z28" s="59" t="str">
        <f t="shared" ca="1" si="4"/>
        <v/>
      </c>
      <c r="AA28" s="59" t="str">
        <f t="shared" ca="1" si="4"/>
        <v/>
      </c>
      <c r="AB28" s="59" t="str">
        <f t="shared" ca="1" si="4"/>
        <v/>
      </c>
      <c r="AC28" s="41"/>
      <c r="AD28" s="76"/>
      <c r="AE28" s="76"/>
      <c r="AF28" s="76"/>
      <c r="AG28" s="66"/>
    </row>
    <row r="29" spans="2:33">
      <c r="B29" s="64"/>
      <c r="C29" s="72" t="s">
        <v>142</v>
      </c>
      <c r="D29" s="87">
        <f t="shared" ca="1" si="5"/>
        <v>0</v>
      </c>
      <c r="E29" s="37" t="str">
        <f t="shared" ca="1" si="5"/>
        <v/>
      </c>
      <c r="F29" s="59" t="str">
        <f t="shared" ca="1" si="6"/>
        <v/>
      </c>
      <c r="G29" s="59" t="str">
        <f t="shared" ca="1" si="6"/>
        <v/>
      </c>
      <c r="H29" s="87" t="str">
        <f t="shared" ca="1" si="7"/>
        <v/>
      </c>
      <c r="I29" s="59" t="str">
        <f t="shared" ca="1" si="2"/>
        <v/>
      </c>
      <c r="J29" s="59" t="str">
        <f t="shared" ca="1" si="2"/>
        <v/>
      </c>
      <c r="K29" s="59" t="str">
        <f t="shared" ca="1" si="2"/>
        <v/>
      </c>
      <c r="L29" s="59" t="str">
        <f t="shared" ca="1" si="2"/>
        <v/>
      </c>
      <c r="M29" s="59" t="str">
        <f t="shared" ca="1" si="2"/>
        <v/>
      </c>
      <c r="N29" s="59" t="str">
        <f t="shared" ca="1" si="2"/>
        <v/>
      </c>
      <c r="O29" s="76"/>
      <c r="P29" s="59" t="str">
        <f t="shared" ca="1" si="3"/>
        <v/>
      </c>
      <c r="Q29" s="59" t="str">
        <f t="shared" ca="1" si="3"/>
        <v/>
      </c>
      <c r="R29" s="59" t="str">
        <f t="shared" ca="1" si="3"/>
        <v/>
      </c>
      <c r="S29" s="59" t="str">
        <f t="shared" ca="1" si="3"/>
        <v/>
      </c>
      <c r="T29" s="59" t="str">
        <f t="shared" ca="1" si="3"/>
        <v/>
      </c>
      <c r="U29" s="59" t="str">
        <f t="shared" ca="1" si="3"/>
        <v/>
      </c>
      <c r="V29" s="76"/>
      <c r="W29" s="59" t="str">
        <f t="shared" ca="1" si="4"/>
        <v/>
      </c>
      <c r="X29" s="59" t="str">
        <f t="shared" ca="1" si="4"/>
        <v/>
      </c>
      <c r="Y29" s="59" t="str">
        <f t="shared" ca="1" si="4"/>
        <v/>
      </c>
      <c r="Z29" s="59" t="str">
        <f t="shared" ca="1" si="4"/>
        <v/>
      </c>
      <c r="AA29" s="59" t="str">
        <f t="shared" ca="1" si="4"/>
        <v/>
      </c>
      <c r="AB29" s="59" t="str">
        <f t="shared" ca="1" si="4"/>
        <v/>
      </c>
      <c r="AC29" s="41"/>
      <c r="AD29" s="76"/>
      <c r="AE29" s="76"/>
      <c r="AF29" s="76"/>
      <c r="AG29" s="66"/>
    </row>
    <row r="30" spans="2:33">
      <c r="B30" s="64"/>
      <c r="C30" s="72" t="s">
        <v>143</v>
      </c>
      <c r="D30" s="87">
        <f t="shared" ca="1" si="5"/>
        <v>0</v>
      </c>
      <c r="E30" s="37" t="str">
        <f t="shared" ca="1" si="5"/>
        <v/>
      </c>
      <c r="F30" s="59" t="str">
        <f t="shared" ca="1" si="6"/>
        <v/>
      </c>
      <c r="G30" s="59" t="str">
        <f t="shared" ca="1" si="6"/>
        <v/>
      </c>
      <c r="H30" s="87" t="str">
        <f t="shared" ca="1" si="7"/>
        <v/>
      </c>
      <c r="I30" s="59" t="str">
        <f t="shared" ca="1" si="2"/>
        <v/>
      </c>
      <c r="J30" s="59" t="str">
        <f t="shared" ca="1" si="2"/>
        <v/>
      </c>
      <c r="K30" s="59" t="str">
        <f t="shared" ca="1" si="2"/>
        <v/>
      </c>
      <c r="L30" s="59" t="str">
        <f t="shared" ca="1" si="2"/>
        <v/>
      </c>
      <c r="M30" s="59" t="str">
        <f t="shared" ca="1" si="2"/>
        <v/>
      </c>
      <c r="N30" s="59" t="str">
        <f t="shared" ca="1" si="2"/>
        <v/>
      </c>
      <c r="O30" s="76"/>
      <c r="P30" s="59" t="str">
        <f t="shared" ca="1" si="3"/>
        <v/>
      </c>
      <c r="Q30" s="59" t="str">
        <f t="shared" ca="1" si="3"/>
        <v/>
      </c>
      <c r="R30" s="59" t="str">
        <f t="shared" ca="1" si="3"/>
        <v/>
      </c>
      <c r="S30" s="59" t="str">
        <f t="shared" ca="1" si="3"/>
        <v/>
      </c>
      <c r="T30" s="59" t="str">
        <f t="shared" ca="1" si="3"/>
        <v/>
      </c>
      <c r="U30" s="59" t="str">
        <f t="shared" ca="1" si="3"/>
        <v/>
      </c>
      <c r="V30" s="76"/>
      <c r="W30" s="59" t="str">
        <f t="shared" ca="1" si="4"/>
        <v/>
      </c>
      <c r="X30" s="59" t="str">
        <f t="shared" ca="1" si="4"/>
        <v/>
      </c>
      <c r="Y30" s="59" t="str">
        <f t="shared" ca="1" si="4"/>
        <v/>
      </c>
      <c r="Z30" s="59" t="str">
        <f t="shared" ca="1" si="4"/>
        <v/>
      </c>
      <c r="AA30" s="59" t="str">
        <f t="shared" ca="1" si="4"/>
        <v/>
      </c>
      <c r="AB30" s="59" t="str">
        <f t="shared" ca="1" si="4"/>
        <v/>
      </c>
      <c r="AC30" s="41"/>
      <c r="AD30" s="76"/>
      <c r="AE30" s="76"/>
      <c r="AF30" s="76"/>
      <c r="AG30" s="66"/>
    </row>
    <row r="31" spans="2:33">
      <c r="B31" s="64"/>
      <c r="C31" s="72" t="s">
        <v>144</v>
      </c>
      <c r="D31" s="87">
        <f t="shared" ca="1" si="5"/>
        <v>0</v>
      </c>
      <c r="E31" s="37" t="str">
        <f t="shared" ca="1" si="5"/>
        <v/>
      </c>
      <c r="F31" s="59" t="str">
        <f t="shared" ca="1" si="6"/>
        <v/>
      </c>
      <c r="G31" s="59" t="str">
        <f t="shared" ca="1" si="6"/>
        <v/>
      </c>
      <c r="H31" s="87" t="str">
        <f t="shared" ca="1" si="7"/>
        <v/>
      </c>
      <c r="I31" s="59" t="str">
        <f t="shared" ca="1" si="2"/>
        <v/>
      </c>
      <c r="J31" s="59" t="str">
        <f t="shared" ca="1" si="2"/>
        <v/>
      </c>
      <c r="K31" s="59" t="str">
        <f t="shared" ca="1" si="2"/>
        <v/>
      </c>
      <c r="L31" s="59" t="str">
        <f t="shared" ca="1" si="2"/>
        <v/>
      </c>
      <c r="M31" s="59" t="str">
        <f t="shared" ca="1" si="2"/>
        <v/>
      </c>
      <c r="N31" s="59" t="str">
        <f t="shared" ca="1" si="2"/>
        <v/>
      </c>
      <c r="O31" s="76"/>
      <c r="P31" s="59" t="str">
        <f t="shared" ca="1" si="3"/>
        <v/>
      </c>
      <c r="Q31" s="59" t="str">
        <f t="shared" ca="1" si="3"/>
        <v/>
      </c>
      <c r="R31" s="59" t="str">
        <f t="shared" ca="1" si="3"/>
        <v/>
      </c>
      <c r="S31" s="59" t="str">
        <f t="shared" ca="1" si="3"/>
        <v/>
      </c>
      <c r="T31" s="59" t="str">
        <f t="shared" ca="1" si="3"/>
        <v/>
      </c>
      <c r="U31" s="59" t="str">
        <f t="shared" ca="1" si="3"/>
        <v/>
      </c>
      <c r="V31" s="76"/>
      <c r="W31" s="59" t="str">
        <f t="shared" ca="1" si="4"/>
        <v/>
      </c>
      <c r="X31" s="59" t="str">
        <f t="shared" ca="1" si="4"/>
        <v/>
      </c>
      <c r="Y31" s="59" t="str">
        <f t="shared" ca="1" si="4"/>
        <v/>
      </c>
      <c r="Z31" s="59" t="str">
        <f t="shared" ca="1" si="4"/>
        <v/>
      </c>
      <c r="AA31" s="59" t="str">
        <f t="shared" ca="1" si="4"/>
        <v/>
      </c>
      <c r="AB31" s="59" t="str">
        <f t="shared" ca="1" si="4"/>
        <v/>
      </c>
      <c r="AC31" s="41"/>
      <c r="AD31" s="76"/>
      <c r="AE31" s="76"/>
      <c r="AF31" s="76"/>
      <c r="AG31" s="66"/>
    </row>
    <row r="32" spans="2:33">
      <c r="B32" s="64"/>
      <c r="C32" s="72" t="s">
        <v>145</v>
      </c>
      <c r="D32" s="87">
        <f t="shared" ca="1" si="5"/>
        <v>0</v>
      </c>
      <c r="E32" s="37" t="str">
        <f t="shared" ca="1" si="5"/>
        <v/>
      </c>
      <c r="F32" s="59" t="str">
        <f t="shared" ca="1" si="6"/>
        <v/>
      </c>
      <c r="G32" s="59" t="str">
        <f t="shared" ca="1" si="6"/>
        <v/>
      </c>
      <c r="H32" s="87" t="str">
        <f t="shared" ca="1" si="7"/>
        <v/>
      </c>
      <c r="I32" s="59" t="str">
        <f t="shared" ca="1" si="2"/>
        <v/>
      </c>
      <c r="J32" s="59" t="str">
        <f t="shared" ca="1" si="2"/>
        <v/>
      </c>
      <c r="K32" s="59" t="str">
        <f t="shared" ca="1" si="2"/>
        <v/>
      </c>
      <c r="L32" s="59" t="str">
        <f t="shared" ca="1" si="2"/>
        <v/>
      </c>
      <c r="M32" s="59" t="str">
        <f t="shared" ca="1" si="2"/>
        <v/>
      </c>
      <c r="N32" s="59" t="str">
        <f t="shared" ca="1" si="2"/>
        <v/>
      </c>
      <c r="O32" s="76"/>
      <c r="P32" s="59" t="str">
        <f t="shared" ca="1" si="3"/>
        <v/>
      </c>
      <c r="Q32" s="59" t="str">
        <f t="shared" ca="1" si="3"/>
        <v/>
      </c>
      <c r="R32" s="59" t="str">
        <f t="shared" ca="1" si="3"/>
        <v/>
      </c>
      <c r="S32" s="59" t="str">
        <f t="shared" ca="1" si="3"/>
        <v/>
      </c>
      <c r="T32" s="59" t="str">
        <f t="shared" ca="1" si="3"/>
        <v/>
      </c>
      <c r="U32" s="59" t="str">
        <f t="shared" ca="1" si="3"/>
        <v/>
      </c>
      <c r="V32" s="76"/>
      <c r="W32" s="59" t="str">
        <f t="shared" ca="1" si="4"/>
        <v/>
      </c>
      <c r="X32" s="59" t="str">
        <f t="shared" ca="1" si="4"/>
        <v/>
      </c>
      <c r="Y32" s="59" t="str">
        <f t="shared" ca="1" si="4"/>
        <v/>
      </c>
      <c r="Z32" s="59" t="str">
        <f t="shared" ca="1" si="4"/>
        <v/>
      </c>
      <c r="AA32" s="59" t="str">
        <f t="shared" ca="1" si="4"/>
        <v/>
      </c>
      <c r="AB32" s="59" t="str">
        <f t="shared" ca="1" si="4"/>
        <v/>
      </c>
      <c r="AC32" s="41"/>
      <c r="AD32" s="76"/>
      <c r="AE32" s="76"/>
      <c r="AF32" s="76"/>
      <c r="AG32" s="66"/>
    </row>
    <row r="33" spans="2:33">
      <c r="B33" s="64"/>
      <c r="C33" s="72" t="s">
        <v>146</v>
      </c>
      <c r="D33" s="87">
        <f t="shared" ca="1" si="5"/>
        <v>0</v>
      </c>
      <c r="E33" s="37" t="str">
        <f t="shared" ca="1" si="5"/>
        <v/>
      </c>
      <c r="F33" s="59" t="str">
        <f t="shared" ca="1" si="6"/>
        <v/>
      </c>
      <c r="G33" s="59" t="str">
        <f t="shared" ca="1" si="6"/>
        <v/>
      </c>
      <c r="H33" s="87" t="str">
        <f t="shared" ca="1" si="7"/>
        <v/>
      </c>
      <c r="I33" s="59" t="str">
        <f t="shared" ca="1" si="2"/>
        <v/>
      </c>
      <c r="J33" s="59" t="str">
        <f t="shared" ca="1" si="2"/>
        <v/>
      </c>
      <c r="K33" s="59" t="str">
        <f t="shared" ca="1" si="2"/>
        <v/>
      </c>
      <c r="L33" s="59" t="str">
        <f t="shared" ca="1" si="2"/>
        <v/>
      </c>
      <c r="M33" s="59" t="str">
        <f t="shared" ca="1" si="2"/>
        <v/>
      </c>
      <c r="N33" s="59" t="str">
        <f t="shared" ca="1" si="2"/>
        <v/>
      </c>
      <c r="O33" s="76"/>
      <c r="P33" s="59" t="str">
        <f t="shared" ca="1" si="3"/>
        <v/>
      </c>
      <c r="Q33" s="59" t="str">
        <f t="shared" ca="1" si="3"/>
        <v/>
      </c>
      <c r="R33" s="59" t="str">
        <f t="shared" ca="1" si="3"/>
        <v/>
      </c>
      <c r="S33" s="59" t="str">
        <f t="shared" ca="1" si="3"/>
        <v/>
      </c>
      <c r="T33" s="59" t="str">
        <f t="shared" ca="1" si="3"/>
        <v/>
      </c>
      <c r="U33" s="59" t="str">
        <f t="shared" ca="1" si="3"/>
        <v/>
      </c>
      <c r="V33" s="76"/>
      <c r="W33" s="59" t="str">
        <f t="shared" ca="1" si="4"/>
        <v/>
      </c>
      <c r="X33" s="59" t="str">
        <f t="shared" ca="1" si="4"/>
        <v/>
      </c>
      <c r="Y33" s="59" t="str">
        <f t="shared" ca="1" si="4"/>
        <v/>
      </c>
      <c r="Z33" s="59" t="str">
        <f t="shared" ca="1" si="4"/>
        <v/>
      </c>
      <c r="AA33" s="59" t="str">
        <f t="shared" ca="1" si="4"/>
        <v/>
      </c>
      <c r="AB33" s="59" t="str">
        <f t="shared" ca="1" si="4"/>
        <v/>
      </c>
      <c r="AC33" s="41"/>
      <c r="AD33" s="76"/>
      <c r="AE33" s="76"/>
      <c r="AF33" s="76"/>
      <c r="AG33" s="66"/>
    </row>
    <row r="34" spans="2:33">
      <c r="B34" s="64"/>
      <c r="C34" s="72" t="s">
        <v>147</v>
      </c>
      <c r="D34" s="87">
        <f t="shared" ca="1" si="5"/>
        <v>0</v>
      </c>
      <c r="E34" s="37" t="str">
        <f t="shared" ca="1" si="5"/>
        <v/>
      </c>
      <c r="F34" s="59" t="str">
        <f t="shared" ca="1" si="6"/>
        <v/>
      </c>
      <c r="G34" s="59" t="str">
        <f t="shared" ca="1" si="6"/>
        <v/>
      </c>
      <c r="H34" s="87" t="str">
        <f t="shared" ca="1" si="7"/>
        <v/>
      </c>
      <c r="I34" s="59" t="str">
        <f t="shared" ca="1" si="2"/>
        <v/>
      </c>
      <c r="J34" s="59" t="str">
        <f t="shared" ca="1" si="2"/>
        <v/>
      </c>
      <c r="K34" s="59" t="str">
        <f t="shared" ca="1" si="2"/>
        <v/>
      </c>
      <c r="L34" s="59" t="str">
        <f t="shared" ca="1" si="2"/>
        <v/>
      </c>
      <c r="M34" s="59" t="str">
        <f t="shared" ca="1" si="2"/>
        <v/>
      </c>
      <c r="N34" s="59" t="str">
        <f t="shared" ca="1" si="2"/>
        <v/>
      </c>
      <c r="O34" s="76"/>
      <c r="P34" s="59" t="str">
        <f t="shared" ca="1" si="3"/>
        <v/>
      </c>
      <c r="Q34" s="59" t="str">
        <f t="shared" ca="1" si="3"/>
        <v/>
      </c>
      <c r="R34" s="59" t="str">
        <f t="shared" ca="1" si="3"/>
        <v/>
      </c>
      <c r="S34" s="59" t="str">
        <f t="shared" ca="1" si="3"/>
        <v/>
      </c>
      <c r="T34" s="59" t="str">
        <f t="shared" ca="1" si="3"/>
        <v/>
      </c>
      <c r="U34" s="59" t="str">
        <f t="shared" ca="1" si="3"/>
        <v/>
      </c>
      <c r="V34" s="76"/>
      <c r="W34" s="59" t="str">
        <f t="shared" ca="1" si="4"/>
        <v/>
      </c>
      <c r="X34" s="59" t="str">
        <f t="shared" ca="1" si="4"/>
        <v/>
      </c>
      <c r="Y34" s="59" t="str">
        <f t="shared" ca="1" si="4"/>
        <v/>
      </c>
      <c r="Z34" s="59" t="str">
        <f t="shared" ca="1" si="4"/>
        <v/>
      </c>
      <c r="AA34" s="59" t="str">
        <f t="shared" ca="1" si="4"/>
        <v/>
      </c>
      <c r="AB34" s="59" t="str">
        <f t="shared" ca="1" si="4"/>
        <v/>
      </c>
      <c r="AC34" s="41"/>
      <c r="AD34" s="76"/>
      <c r="AE34" s="76"/>
      <c r="AF34" s="76"/>
      <c r="AG34" s="66"/>
    </row>
    <row r="35" spans="2:33" ht="14" thickBot="1">
      <c r="B35" s="78"/>
      <c r="C35" s="79"/>
      <c r="D35" s="79"/>
      <c r="E35" s="79"/>
      <c r="F35" s="79"/>
      <c r="G35" s="79"/>
      <c r="H35" s="79"/>
      <c r="I35" s="79"/>
      <c r="J35" s="79"/>
      <c r="K35" s="79"/>
      <c r="L35" s="80"/>
      <c r="M35" s="80"/>
      <c r="N35" s="80"/>
      <c r="O35" s="80"/>
      <c r="P35" s="7"/>
      <c r="Q35" s="7"/>
      <c r="R35" s="7"/>
      <c r="S35" s="7"/>
      <c r="T35" s="7"/>
      <c r="U35" s="7"/>
      <c r="V35" s="80"/>
      <c r="W35" s="7"/>
      <c r="X35" s="7"/>
      <c r="Y35" s="7"/>
      <c r="Z35" s="7"/>
      <c r="AA35" s="7"/>
      <c r="AB35" s="7"/>
      <c r="AC35" s="79"/>
      <c r="AD35" s="81"/>
      <c r="AE35" s="81"/>
      <c r="AF35" s="81"/>
      <c r="AG35" s="82"/>
    </row>
    <row r="36" spans="2:33">
      <c r="K36" s="83"/>
      <c r="AD36" s="76"/>
      <c r="AE36" s="76"/>
      <c r="AF36" s="76"/>
    </row>
    <row r="37" spans="2:33">
      <c r="L37" s="41"/>
      <c r="M37" s="41"/>
      <c r="N37" s="41"/>
      <c r="O37" s="41"/>
      <c r="V37" s="41"/>
      <c r="AD37" s="76"/>
      <c r="AE37" s="76"/>
      <c r="AF37" s="76"/>
    </row>
    <row r="38" spans="2:33">
      <c r="I38" s="67"/>
    </row>
    <row r="39" spans="2:33">
      <c r="I39" s="67"/>
    </row>
    <row r="40" spans="2:33">
      <c r="I40" s="67"/>
    </row>
    <row r="41" spans="2:33">
      <c r="I41" s="67"/>
      <c r="L41" s="41"/>
      <c r="M41" s="41"/>
      <c r="N41" s="41"/>
    </row>
    <row r="42" spans="2:33">
      <c r="I42" s="67"/>
      <c r="L42" s="41"/>
      <c r="M42" s="41"/>
      <c r="N42" s="41"/>
    </row>
    <row r="43" spans="2:33">
      <c r="I43" s="67"/>
      <c r="L43" s="41"/>
      <c r="M43" s="41"/>
      <c r="N43" s="41"/>
    </row>
    <row r="44" spans="2:33">
      <c r="I44" s="67"/>
      <c r="L44" s="41"/>
      <c r="M44" s="41"/>
      <c r="N44" s="41"/>
    </row>
    <row r="45" spans="2:33">
      <c r="I45" s="67"/>
      <c r="L45" s="41"/>
      <c r="M45" s="41"/>
      <c r="N45" s="41"/>
    </row>
    <row r="46" spans="2:33">
      <c r="I46" s="67"/>
      <c r="L46" s="41"/>
      <c r="M46" s="41"/>
      <c r="N46" s="41"/>
    </row>
    <row r="47" spans="2:33">
      <c r="I47" s="67"/>
      <c r="L47" s="41"/>
      <c r="M47" s="41"/>
      <c r="N47" s="41"/>
    </row>
    <row r="48" spans="2:33">
      <c r="L48" s="41"/>
      <c r="M48" s="41"/>
      <c r="N48" s="41"/>
    </row>
    <row r="49" spans="12:14">
      <c r="L49" s="41"/>
      <c r="M49" s="41"/>
      <c r="N49" s="41"/>
    </row>
    <row r="50" spans="12:14">
      <c r="L50" s="41"/>
      <c r="M50" s="41"/>
      <c r="N50" s="41"/>
    </row>
    <row r="53" spans="12:14">
      <c r="L53" s="41"/>
      <c r="M53" s="41"/>
      <c r="N53" s="41"/>
    </row>
    <row r="54" spans="12:14">
      <c r="L54" s="41"/>
      <c r="M54" s="41"/>
      <c r="N54" s="41"/>
    </row>
    <row r="55" spans="12:14">
      <c r="L55" s="41"/>
      <c r="M55" s="41"/>
      <c r="N55" s="41"/>
    </row>
    <row r="56" spans="12:14">
      <c r="L56" s="41"/>
      <c r="M56" s="41"/>
      <c r="N56" s="41"/>
    </row>
    <row r="57" spans="12:14">
      <c r="L57" s="41"/>
      <c r="M57" s="41"/>
      <c r="N57" s="41"/>
    </row>
    <row r="58" spans="12:14">
      <c r="L58" s="41"/>
      <c r="M58" s="41"/>
      <c r="N58" s="41"/>
    </row>
    <row r="59" spans="12:14">
      <c r="L59" s="41"/>
      <c r="M59" s="41"/>
      <c r="N59" s="41"/>
    </row>
    <row r="60" spans="12:14">
      <c r="L60" s="41"/>
      <c r="M60" s="41"/>
      <c r="N60" s="41"/>
    </row>
    <row r="61" spans="12:14">
      <c r="L61" s="41"/>
      <c r="M61" s="41"/>
      <c r="N61" s="41"/>
    </row>
    <row r="62" spans="12:14">
      <c r="L62" s="41"/>
      <c r="M62" s="41"/>
      <c r="N62" s="41"/>
    </row>
    <row r="65" spans="9:14">
      <c r="I65" s="85"/>
      <c r="J65" s="85"/>
      <c r="K65" s="85"/>
      <c r="L65" s="85"/>
      <c r="M65" s="85"/>
      <c r="N65" s="85"/>
    </row>
    <row r="66" spans="9:14">
      <c r="I66" s="85"/>
      <c r="J66" s="85"/>
      <c r="K66" s="85"/>
      <c r="L66" s="85"/>
      <c r="M66" s="85"/>
      <c r="N66" s="85"/>
    </row>
    <row r="67" spans="9:14">
      <c r="I67" s="85"/>
      <c r="J67" s="85"/>
      <c r="K67" s="85"/>
      <c r="L67" s="85"/>
      <c r="M67" s="85"/>
      <c r="N67" s="85"/>
    </row>
    <row r="68" spans="9:14">
      <c r="I68" s="85"/>
      <c r="J68" s="85"/>
      <c r="K68" s="85"/>
      <c r="L68" s="85"/>
      <c r="M68" s="85"/>
      <c r="N68" s="85"/>
    </row>
    <row r="69" spans="9:14">
      <c r="I69" s="85"/>
      <c r="J69" s="85"/>
      <c r="K69" s="85"/>
      <c r="L69" s="85"/>
      <c r="M69" s="85"/>
      <c r="N69" s="85"/>
    </row>
    <row r="70" spans="9:14">
      <c r="I70" s="85"/>
      <c r="J70" s="85"/>
      <c r="K70" s="85"/>
      <c r="L70" s="85"/>
      <c r="M70" s="85"/>
      <c r="N70" s="85"/>
    </row>
    <row r="71" spans="9:14">
      <c r="I71" s="85"/>
      <c r="J71" s="85"/>
      <c r="K71" s="85"/>
      <c r="L71" s="85"/>
      <c r="M71" s="85"/>
      <c r="N71" s="85"/>
    </row>
    <row r="72" spans="9:14">
      <c r="I72" s="85"/>
      <c r="J72" s="85"/>
      <c r="K72" s="85"/>
      <c r="L72" s="85"/>
      <c r="M72" s="85"/>
      <c r="N72" s="85"/>
    </row>
    <row r="73" spans="9:14">
      <c r="I73" s="85"/>
      <c r="J73" s="85"/>
      <c r="K73" s="85"/>
      <c r="L73" s="85"/>
      <c r="M73" s="85"/>
      <c r="N73" s="85"/>
    </row>
    <row r="74" spans="9:14">
      <c r="I74" s="85"/>
      <c r="J74" s="85"/>
      <c r="K74" s="85"/>
      <c r="L74" s="85"/>
      <c r="M74" s="85"/>
      <c r="N74" s="85"/>
    </row>
  </sheetData>
  <mergeCells count="11">
    <mergeCell ref="I4:N4"/>
    <mergeCell ref="W4:AB4"/>
    <mergeCell ref="F23:G23"/>
    <mergeCell ref="F7:G7"/>
    <mergeCell ref="I6:N6"/>
    <mergeCell ref="I22:N22"/>
    <mergeCell ref="W6:AB6"/>
    <mergeCell ref="W22:AB22"/>
    <mergeCell ref="P4:U4"/>
    <mergeCell ref="P6:U6"/>
    <mergeCell ref="P22:U22"/>
  </mergeCells>
  <phoneticPr fontId="25"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2"/>
  <sheetViews>
    <sheetView zoomScale="109" zoomScaleNormal="109" workbookViewId="0">
      <selection activeCell="A3" sqref="A3"/>
    </sheetView>
  </sheetViews>
  <sheetFormatPr defaultRowHeight="13.5"/>
  <cols>
    <col min="1" max="6" width="9.3828125" customWidth="1"/>
  </cols>
  <sheetData>
    <row r="1" spans="1:1" s="363" customFormat="1" ht="56.9" customHeight="1"/>
    <row r="2" spans="1:1">
      <c r="A2" s="1"/>
    </row>
  </sheetData>
  <sortState xmlns:xlrd2="http://schemas.microsoft.com/office/spreadsheetml/2017/richdata2" ref="C4:C81">
    <sortCondition ref="C4"/>
  </sortState>
  <mergeCells count="1">
    <mergeCell ref="A1:XFD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4" tint="0.59999389629810485"/>
  </sheetPr>
  <dimension ref="A1:L101"/>
  <sheetViews>
    <sheetView zoomScale="90" zoomScaleNormal="90" workbookViewId="0">
      <selection activeCell="A7" sqref="A7:L7"/>
    </sheetView>
  </sheetViews>
  <sheetFormatPr defaultColWidth="9" defaultRowHeight="13.5"/>
  <cols>
    <col min="1" max="1" width="8.15234375" customWidth="1"/>
    <col min="2" max="2" width="14.3828125" customWidth="1"/>
    <col min="3" max="3" width="14.23046875" customWidth="1"/>
    <col min="4" max="6" width="16.61328125" customWidth="1"/>
    <col min="7" max="12" width="20.61328125" customWidth="1"/>
  </cols>
  <sheetData>
    <row r="1" spans="1:12" s="363" customFormat="1" ht="56.9" customHeight="1"/>
    <row r="2" spans="1:12">
      <c r="A2" s="1"/>
    </row>
    <row r="3" spans="1:12">
      <c r="A3" s="44" t="s">
        <v>150</v>
      </c>
      <c r="B3" s="45"/>
      <c r="C3" s="45"/>
    </row>
    <row r="4" spans="1:12" ht="12.75" customHeight="1">
      <c r="A4" s="370" t="s">
        <v>151</v>
      </c>
      <c r="B4" s="371"/>
      <c r="C4" s="371"/>
      <c r="D4" s="371"/>
      <c r="E4" s="371"/>
      <c r="F4" s="371"/>
      <c r="G4" s="371"/>
      <c r="H4" s="371"/>
      <c r="I4" s="371"/>
      <c r="J4" s="371"/>
      <c r="K4" s="371"/>
      <c r="L4" s="372"/>
    </row>
    <row r="5" spans="1:12" ht="12.75" customHeight="1">
      <c r="A5" s="373"/>
      <c r="B5" s="374"/>
      <c r="C5" s="374"/>
      <c r="D5" s="374"/>
      <c r="E5" s="374"/>
      <c r="F5" s="374"/>
      <c r="G5" s="374"/>
      <c r="H5" s="374"/>
      <c r="I5" s="374"/>
      <c r="J5" s="374"/>
      <c r="K5" s="374"/>
      <c r="L5" s="375"/>
    </row>
    <row r="6" spans="1:12">
      <c r="A6" s="44" t="s">
        <v>152</v>
      </c>
      <c r="B6" s="46"/>
      <c r="C6" s="46"/>
    </row>
    <row r="7" spans="1:12">
      <c r="A7" s="376" t="s">
        <v>153</v>
      </c>
      <c r="B7" s="377"/>
      <c r="C7" s="377"/>
      <c r="D7" s="377"/>
      <c r="E7" s="377"/>
      <c r="F7" s="377"/>
      <c r="G7" s="377"/>
      <c r="H7" s="377"/>
      <c r="I7" s="377"/>
      <c r="J7" s="377"/>
      <c r="K7" s="377"/>
      <c r="L7" s="378"/>
    </row>
    <row r="8" spans="1:12">
      <c r="A8" s="46"/>
      <c r="B8" s="46"/>
      <c r="C8" s="46"/>
    </row>
    <row r="9" spans="1:12">
      <c r="A9" s="44" t="s">
        <v>154</v>
      </c>
      <c r="B9" s="45"/>
      <c r="C9" s="45"/>
    </row>
    <row r="10" spans="1:12" s="38" customFormat="1" ht="23">
      <c r="A10" s="47" t="s">
        <v>115</v>
      </c>
      <c r="B10" s="48" t="s">
        <v>155</v>
      </c>
      <c r="C10" s="47" t="s">
        <v>156</v>
      </c>
      <c r="D10" s="367" t="s">
        <v>157</v>
      </c>
      <c r="E10" s="368"/>
      <c r="F10" s="369"/>
      <c r="G10" s="367" t="s">
        <v>158</v>
      </c>
      <c r="H10" s="368"/>
      <c r="I10" s="369"/>
      <c r="J10" s="367" t="s">
        <v>159</v>
      </c>
      <c r="K10" s="368"/>
      <c r="L10" s="369"/>
    </row>
    <row r="11" spans="1:12" ht="85" customHeight="1">
      <c r="A11" s="49">
        <v>1</v>
      </c>
      <c r="B11" s="50" t="s">
        <v>160</v>
      </c>
      <c r="C11" s="51" t="s">
        <v>125</v>
      </c>
      <c r="D11" s="364" t="s">
        <v>161</v>
      </c>
      <c r="E11" s="365"/>
      <c r="F11" s="366"/>
      <c r="G11" s="364" t="s">
        <v>162</v>
      </c>
      <c r="H11" s="365"/>
      <c r="I11" s="366"/>
      <c r="J11" s="364" t="s">
        <v>163</v>
      </c>
      <c r="K11" s="365"/>
      <c r="L11" s="366"/>
    </row>
    <row r="12" spans="1:12" ht="138.65" customHeight="1">
      <c r="A12" s="49">
        <v>2</v>
      </c>
      <c r="B12" s="50" t="s">
        <v>160</v>
      </c>
      <c r="C12" s="51" t="s">
        <v>129</v>
      </c>
      <c r="D12" s="364" t="s">
        <v>164</v>
      </c>
      <c r="E12" s="365"/>
      <c r="F12" s="366"/>
      <c r="G12" s="364" t="s">
        <v>165</v>
      </c>
      <c r="H12" s="365"/>
      <c r="I12" s="366"/>
      <c r="J12" s="364" t="s">
        <v>166</v>
      </c>
      <c r="K12" s="365"/>
      <c r="L12" s="366"/>
    </row>
    <row r="13" spans="1:12" ht="98.15" customHeight="1">
      <c r="A13" s="49">
        <v>3</v>
      </c>
      <c r="B13" s="50" t="s">
        <v>160</v>
      </c>
      <c r="C13" s="51" t="s">
        <v>133</v>
      </c>
      <c r="D13" s="364" t="s">
        <v>167</v>
      </c>
      <c r="E13" s="365"/>
      <c r="F13" s="366"/>
      <c r="G13" s="364" t="s">
        <v>168</v>
      </c>
      <c r="H13" s="365"/>
      <c r="I13" s="366"/>
      <c r="J13" s="364" t="s">
        <v>169</v>
      </c>
      <c r="K13" s="365"/>
      <c r="L13" s="366"/>
    </row>
    <row r="14" spans="1:12" ht="111.65" customHeight="1">
      <c r="A14" s="49">
        <v>4</v>
      </c>
      <c r="B14" s="50" t="s">
        <v>160</v>
      </c>
      <c r="C14" s="51" t="s">
        <v>170</v>
      </c>
      <c r="D14" s="364" t="s">
        <v>171</v>
      </c>
      <c r="E14" s="365"/>
      <c r="F14" s="366"/>
      <c r="G14" s="364" t="s">
        <v>172</v>
      </c>
      <c r="H14" s="365"/>
      <c r="I14" s="366"/>
      <c r="J14" s="364" t="s">
        <v>173</v>
      </c>
      <c r="K14" s="365"/>
      <c r="L14" s="366"/>
    </row>
    <row r="15" spans="1:12" ht="83.15" customHeight="1">
      <c r="A15" s="49">
        <v>5</v>
      </c>
      <c r="B15" s="50" t="s">
        <v>174</v>
      </c>
      <c r="C15" s="51" t="s">
        <v>175</v>
      </c>
      <c r="D15" s="364" t="s">
        <v>176</v>
      </c>
      <c r="E15" s="365"/>
      <c r="F15" s="366"/>
      <c r="G15" s="364" t="s">
        <v>177</v>
      </c>
      <c r="H15" s="365"/>
      <c r="I15" s="366"/>
      <c r="J15" s="364" t="s">
        <v>178</v>
      </c>
      <c r="K15" s="365"/>
      <c r="L15" s="366"/>
    </row>
    <row r="16" spans="1:12" ht="59.5" customHeight="1">
      <c r="A16" s="49">
        <v>6</v>
      </c>
      <c r="B16" s="50" t="s">
        <v>174</v>
      </c>
      <c r="C16" s="51" t="s">
        <v>175</v>
      </c>
      <c r="D16" s="364" t="s">
        <v>179</v>
      </c>
      <c r="E16" s="365"/>
      <c r="F16" s="366"/>
      <c r="G16" s="364" t="s">
        <v>180</v>
      </c>
      <c r="H16" s="365"/>
      <c r="I16" s="366"/>
      <c r="J16" s="364" t="s">
        <v>181</v>
      </c>
      <c r="K16" s="365"/>
      <c r="L16" s="366"/>
    </row>
    <row r="17" spans="1:12">
      <c r="A17" s="49">
        <v>7</v>
      </c>
      <c r="B17" s="50"/>
      <c r="C17" s="51"/>
      <c r="D17" s="364"/>
      <c r="E17" s="365"/>
      <c r="F17" s="366"/>
      <c r="G17" s="364"/>
      <c r="H17" s="365"/>
      <c r="I17" s="366"/>
      <c r="J17" s="364"/>
      <c r="K17" s="365"/>
      <c r="L17" s="366"/>
    </row>
    <row r="18" spans="1:12">
      <c r="A18" s="49">
        <v>8</v>
      </c>
      <c r="B18" s="50"/>
      <c r="C18" s="51"/>
      <c r="D18" s="364"/>
      <c r="E18" s="365"/>
      <c r="F18" s="366"/>
      <c r="G18" s="364"/>
      <c r="H18" s="365"/>
      <c r="I18" s="366"/>
      <c r="J18" s="364"/>
      <c r="K18" s="365"/>
      <c r="L18" s="366"/>
    </row>
    <row r="19" spans="1:12">
      <c r="A19" s="49">
        <v>9</v>
      </c>
      <c r="B19" s="50"/>
      <c r="C19" s="51"/>
      <c r="D19" s="364"/>
      <c r="E19" s="365"/>
      <c r="F19" s="366"/>
      <c r="G19" s="364"/>
      <c r="H19" s="365"/>
      <c r="I19" s="366"/>
      <c r="J19" s="364"/>
      <c r="K19" s="365"/>
      <c r="L19" s="366"/>
    </row>
    <row r="20" spans="1:12">
      <c r="A20" s="49">
        <v>10</v>
      </c>
      <c r="B20" s="50"/>
      <c r="C20" s="51"/>
      <c r="D20" s="364"/>
      <c r="E20" s="365"/>
      <c r="F20" s="366"/>
      <c r="G20" s="364"/>
      <c r="H20" s="365"/>
      <c r="I20" s="366"/>
      <c r="J20" s="364"/>
      <c r="K20" s="365"/>
      <c r="L20" s="366"/>
    </row>
    <row r="21" spans="1:12">
      <c r="A21" s="49">
        <v>11</v>
      </c>
      <c r="B21" s="50"/>
      <c r="C21" s="51"/>
      <c r="D21" s="364"/>
      <c r="E21" s="365"/>
      <c r="F21" s="366"/>
      <c r="G21" s="364"/>
      <c r="H21" s="365"/>
      <c r="I21" s="366"/>
      <c r="J21" s="364"/>
      <c r="K21" s="365"/>
      <c r="L21" s="366"/>
    </row>
    <row r="22" spans="1:12">
      <c r="A22" s="49">
        <v>12</v>
      </c>
      <c r="B22" s="50"/>
      <c r="C22" s="51"/>
      <c r="D22" s="364"/>
      <c r="E22" s="365"/>
      <c r="F22" s="366"/>
      <c r="G22" s="364"/>
      <c r="H22" s="365"/>
      <c r="I22" s="366"/>
      <c r="J22" s="364"/>
      <c r="K22" s="365"/>
      <c r="L22" s="366"/>
    </row>
    <row r="23" spans="1:12">
      <c r="A23" s="49">
        <v>13</v>
      </c>
      <c r="B23" s="50"/>
      <c r="C23" s="51"/>
      <c r="D23" s="364"/>
      <c r="E23" s="365"/>
      <c r="F23" s="366"/>
      <c r="G23" s="364"/>
      <c r="H23" s="365"/>
      <c r="I23" s="366"/>
      <c r="J23" s="364"/>
      <c r="K23" s="365"/>
      <c r="L23" s="366"/>
    </row>
    <row r="24" spans="1:12">
      <c r="A24" s="49">
        <v>14</v>
      </c>
      <c r="B24" s="50"/>
      <c r="C24" s="51"/>
      <c r="D24" s="364"/>
      <c r="E24" s="365"/>
      <c r="F24" s="366"/>
      <c r="G24" s="364"/>
      <c r="H24" s="365"/>
      <c r="I24" s="366"/>
      <c r="J24" s="364"/>
      <c r="K24" s="365"/>
      <c r="L24" s="366"/>
    </row>
    <row r="25" spans="1:12">
      <c r="A25" s="49">
        <v>15</v>
      </c>
      <c r="B25" s="50"/>
      <c r="C25" s="51"/>
      <c r="D25" s="364"/>
      <c r="E25" s="365"/>
      <c r="F25" s="366"/>
      <c r="G25" s="364"/>
      <c r="H25" s="365"/>
      <c r="I25" s="366"/>
      <c r="J25" s="364"/>
      <c r="K25" s="365"/>
      <c r="L25" s="366"/>
    </row>
    <row r="26" spans="1:12">
      <c r="A26" s="49">
        <v>16</v>
      </c>
      <c r="B26" s="50"/>
      <c r="C26" s="51"/>
      <c r="D26" s="364"/>
      <c r="E26" s="365"/>
      <c r="F26" s="366"/>
      <c r="G26" s="364"/>
      <c r="H26" s="365"/>
      <c r="I26" s="366"/>
      <c r="J26" s="364"/>
      <c r="K26" s="365"/>
      <c r="L26" s="366"/>
    </row>
    <row r="27" spans="1:12">
      <c r="A27" s="49">
        <v>17</v>
      </c>
      <c r="B27" s="50"/>
      <c r="C27" s="51"/>
      <c r="D27" s="364"/>
      <c r="E27" s="365"/>
      <c r="F27" s="366"/>
      <c r="G27" s="364"/>
      <c r="H27" s="365"/>
      <c r="I27" s="366"/>
      <c r="J27" s="364"/>
      <c r="K27" s="365"/>
      <c r="L27" s="366"/>
    </row>
    <row r="28" spans="1:12">
      <c r="A28" s="49">
        <v>18</v>
      </c>
      <c r="B28" s="50"/>
      <c r="C28" s="51"/>
      <c r="D28" s="364"/>
      <c r="E28" s="365"/>
      <c r="F28" s="366"/>
      <c r="G28" s="364"/>
      <c r="H28" s="365"/>
      <c r="I28" s="366"/>
      <c r="J28" s="364"/>
      <c r="K28" s="365"/>
      <c r="L28" s="366"/>
    </row>
    <row r="29" spans="1:12">
      <c r="A29" s="49">
        <v>19</v>
      </c>
      <c r="B29" s="50"/>
      <c r="C29" s="51"/>
      <c r="D29" s="364"/>
      <c r="E29" s="365"/>
      <c r="F29" s="366"/>
      <c r="G29" s="364"/>
      <c r="H29" s="365"/>
      <c r="I29" s="366"/>
      <c r="J29" s="364"/>
      <c r="K29" s="365"/>
      <c r="L29" s="366"/>
    </row>
    <row r="30" spans="1:12">
      <c r="A30" s="49">
        <v>20</v>
      </c>
      <c r="B30" s="50"/>
      <c r="C30" s="51"/>
      <c r="D30" s="364"/>
      <c r="E30" s="365"/>
      <c r="F30" s="366"/>
      <c r="G30" s="364"/>
      <c r="H30" s="365"/>
      <c r="I30" s="366"/>
      <c r="J30" s="364"/>
      <c r="K30" s="365"/>
      <c r="L30" s="366"/>
    </row>
    <row r="31" spans="1:12">
      <c r="A31" s="49">
        <v>21</v>
      </c>
      <c r="B31" s="50"/>
      <c r="C31" s="51"/>
      <c r="D31" s="364"/>
      <c r="E31" s="365"/>
      <c r="F31" s="366"/>
      <c r="G31" s="364"/>
      <c r="H31" s="365"/>
      <c r="I31" s="366"/>
      <c r="J31" s="364"/>
      <c r="K31" s="365"/>
      <c r="L31" s="366"/>
    </row>
    <row r="32" spans="1:12">
      <c r="A32" s="49">
        <v>22</v>
      </c>
      <c r="B32" s="50"/>
      <c r="C32" s="51"/>
      <c r="D32" s="364"/>
      <c r="E32" s="365"/>
      <c r="F32" s="366"/>
      <c r="G32" s="364"/>
      <c r="H32" s="365"/>
      <c r="I32" s="366"/>
      <c r="J32" s="364"/>
      <c r="K32" s="365"/>
      <c r="L32" s="366"/>
    </row>
    <row r="33" spans="1:12">
      <c r="A33" s="49">
        <v>23</v>
      </c>
      <c r="B33" s="50"/>
      <c r="C33" s="51"/>
      <c r="D33" s="364"/>
      <c r="E33" s="365"/>
      <c r="F33" s="366"/>
      <c r="G33" s="364"/>
      <c r="H33" s="365"/>
      <c r="I33" s="366"/>
      <c r="J33" s="364"/>
      <c r="K33" s="365"/>
      <c r="L33" s="366"/>
    </row>
    <row r="34" spans="1:12">
      <c r="A34" s="49">
        <v>24</v>
      </c>
      <c r="B34" s="50"/>
      <c r="C34" s="51"/>
      <c r="D34" s="364"/>
      <c r="E34" s="365"/>
      <c r="F34" s="366"/>
      <c r="G34" s="364"/>
      <c r="H34" s="365"/>
      <c r="I34" s="366"/>
      <c r="J34" s="364"/>
      <c r="K34" s="365"/>
      <c r="L34" s="366"/>
    </row>
    <row r="35" spans="1:12">
      <c r="A35" s="49">
        <v>25</v>
      </c>
      <c r="B35" s="50"/>
      <c r="C35" s="51"/>
      <c r="D35" s="364"/>
      <c r="E35" s="365"/>
      <c r="F35" s="366"/>
      <c r="G35" s="364"/>
      <c r="H35" s="365"/>
      <c r="I35" s="366"/>
      <c r="J35" s="364"/>
      <c r="K35" s="365"/>
      <c r="L35" s="366"/>
    </row>
    <row r="36" spans="1:12">
      <c r="A36" s="49">
        <v>26</v>
      </c>
      <c r="B36" s="50"/>
      <c r="C36" s="51"/>
      <c r="D36" s="364"/>
      <c r="E36" s="365"/>
      <c r="F36" s="366"/>
      <c r="G36" s="364"/>
      <c r="H36" s="365"/>
      <c r="I36" s="366"/>
      <c r="J36" s="364"/>
      <c r="K36" s="365"/>
      <c r="L36" s="366"/>
    </row>
    <row r="37" spans="1:12">
      <c r="A37" s="49">
        <v>27</v>
      </c>
      <c r="B37" s="50"/>
      <c r="C37" s="51"/>
      <c r="D37" s="364"/>
      <c r="E37" s="365"/>
      <c r="F37" s="366"/>
      <c r="G37" s="364"/>
      <c r="H37" s="365"/>
      <c r="I37" s="366"/>
      <c r="J37" s="364"/>
      <c r="K37" s="365"/>
      <c r="L37" s="366"/>
    </row>
    <row r="38" spans="1:12">
      <c r="A38" s="49">
        <v>28</v>
      </c>
      <c r="B38" s="50"/>
      <c r="C38" s="51"/>
      <c r="D38" s="364"/>
      <c r="E38" s="365"/>
      <c r="F38" s="366"/>
      <c r="G38" s="364"/>
      <c r="H38" s="365"/>
      <c r="I38" s="366"/>
      <c r="J38" s="364"/>
      <c r="K38" s="365"/>
      <c r="L38" s="366"/>
    </row>
    <row r="39" spans="1:12">
      <c r="A39" s="49">
        <v>29</v>
      </c>
      <c r="B39" s="50"/>
      <c r="C39" s="51"/>
      <c r="D39" s="364"/>
      <c r="E39" s="365"/>
      <c r="F39" s="366"/>
      <c r="G39" s="364"/>
      <c r="H39" s="365"/>
      <c r="I39" s="366"/>
      <c r="J39" s="364"/>
      <c r="K39" s="365"/>
      <c r="L39" s="366"/>
    </row>
    <row r="40" spans="1:12">
      <c r="A40" s="49">
        <v>30</v>
      </c>
      <c r="B40" s="50"/>
      <c r="C40" s="51"/>
      <c r="D40" s="364"/>
      <c r="E40" s="365"/>
      <c r="F40" s="366"/>
      <c r="G40" s="364"/>
      <c r="H40" s="365"/>
      <c r="I40" s="366"/>
      <c r="J40" s="364"/>
      <c r="K40" s="365"/>
      <c r="L40" s="366"/>
    </row>
    <row r="41" spans="1:12">
      <c r="A41" s="49">
        <v>31</v>
      </c>
      <c r="B41" s="50"/>
      <c r="C41" s="51"/>
      <c r="D41" s="364"/>
      <c r="E41" s="365"/>
      <c r="F41" s="366"/>
      <c r="G41" s="364"/>
      <c r="H41" s="365"/>
      <c r="I41" s="366"/>
      <c r="J41" s="364"/>
      <c r="K41" s="365"/>
      <c r="L41" s="366"/>
    </row>
    <row r="42" spans="1:12">
      <c r="A42" s="49">
        <v>32</v>
      </c>
      <c r="B42" s="50"/>
      <c r="C42" s="51"/>
      <c r="D42" s="364"/>
      <c r="E42" s="365"/>
      <c r="F42" s="366"/>
      <c r="G42" s="364"/>
      <c r="H42" s="365"/>
      <c r="I42" s="366"/>
      <c r="J42" s="364"/>
      <c r="K42" s="365"/>
      <c r="L42" s="366"/>
    </row>
    <row r="43" spans="1:12">
      <c r="A43" s="49">
        <v>33</v>
      </c>
      <c r="B43" s="50"/>
      <c r="C43" s="51"/>
      <c r="D43" s="364"/>
      <c r="E43" s="365"/>
      <c r="F43" s="366"/>
      <c r="G43" s="364"/>
      <c r="H43" s="365"/>
      <c r="I43" s="366"/>
      <c r="J43" s="364"/>
      <c r="K43" s="365"/>
      <c r="L43" s="366"/>
    </row>
    <row r="44" spans="1:12">
      <c r="A44" s="49">
        <v>34</v>
      </c>
      <c r="B44" s="50"/>
      <c r="C44" s="51"/>
      <c r="D44" s="364"/>
      <c r="E44" s="365"/>
      <c r="F44" s="366"/>
      <c r="G44" s="364"/>
      <c r="H44" s="365"/>
      <c r="I44" s="366"/>
      <c r="J44" s="364"/>
      <c r="K44" s="365"/>
      <c r="L44" s="366"/>
    </row>
    <row r="45" spans="1:12">
      <c r="A45" s="49">
        <v>35</v>
      </c>
      <c r="B45" s="50"/>
      <c r="C45" s="51"/>
      <c r="D45" s="364"/>
      <c r="E45" s="365"/>
      <c r="F45" s="366"/>
      <c r="G45" s="364"/>
      <c r="H45" s="365"/>
      <c r="I45" s="366"/>
      <c r="J45" s="364"/>
      <c r="K45" s="365"/>
      <c r="L45" s="366"/>
    </row>
    <row r="46" spans="1:12">
      <c r="A46" s="49">
        <v>36</v>
      </c>
      <c r="B46" s="50"/>
      <c r="C46" s="51"/>
      <c r="D46" s="364"/>
      <c r="E46" s="365"/>
      <c r="F46" s="366"/>
      <c r="G46" s="364"/>
      <c r="H46" s="365"/>
      <c r="I46" s="366"/>
      <c r="J46" s="364"/>
      <c r="K46" s="365"/>
      <c r="L46" s="366"/>
    </row>
    <row r="47" spans="1:12">
      <c r="A47" s="49">
        <v>37</v>
      </c>
      <c r="B47" s="50"/>
      <c r="C47" s="51"/>
      <c r="D47" s="364"/>
      <c r="E47" s="365"/>
      <c r="F47" s="366"/>
      <c r="G47" s="364"/>
      <c r="H47" s="365"/>
      <c r="I47" s="366"/>
      <c r="J47" s="364"/>
      <c r="K47" s="365"/>
      <c r="L47" s="366"/>
    </row>
    <row r="48" spans="1:12">
      <c r="A48" s="49">
        <v>38</v>
      </c>
      <c r="B48" s="50"/>
      <c r="C48" s="51"/>
      <c r="D48" s="364"/>
      <c r="E48" s="365"/>
      <c r="F48" s="366"/>
      <c r="G48" s="364"/>
      <c r="H48" s="365"/>
      <c r="I48" s="366"/>
      <c r="J48" s="364"/>
      <c r="K48" s="365"/>
      <c r="L48" s="366"/>
    </row>
    <row r="49" spans="1:12">
      <c r="A49" s="49">
        <v>39</v>
      </c>
      <c r="B49" s="50"/>
      <c r="C49" s="51"/>
      <c r="D49" s="364"/>
      <c r="E49" s="365"/>
      <c r="F49" s="366"/>
      <c r="G49" s="364"/>
      <c r="H49" s="365"/>
      <c r="I49" s="366"/>
      <c r="J49" s="364"/>
      <c r="K49" s="365"/>
      <c r="L49" s="366"/>
    </row>
    <row r="50" spans="1:12">
      <c r="A50" s="49">
        <v>40</v>
      </c>
      <c r="B50" s="50"/>
      <c r="C50" s="51"/>
      <c r="D50" s="364"/>
      <c r="E50" s="365"/>
      <c r="F50" s="366"/>
      <c r="G50" s="364"/>
      <c r="H50" s="365"/>
      <c r="I50" s="366"/>
      <c r="J50" s="364"/>
      <c r="K50" s="365"/>
      <c r="L50" s="366"/>
    </row>
    <row r="51" spans="1:12">
      <c r="A51" s="49">
        <v>41</v>
      </c>
      <c r="B51" s="50"/>
      <c r="C51" s="51"/>
      <c r="D51" s="364"/>
      <c r="E51" s="365"/>
      <c r="F51" s="366"/>
      <c r="G51" s="364"/>
      <c r="H51" s="365"/>
      <c r="I51" s="366"/>
      <c r="J51" s="364"/>
      <c r="K51" s="365"/>
      <c r="L51" s="366"/>
    </row>
    <row r="52" spans="1:12">
      <c r="A52" s="49">
        <v>42</v>
      </c>
      <c r="B52" s="50"/>
      <c r="C52" s="51"/>
      <c r="D52" s="364"/>
      <c r="E52" s="365"/>
      <c r="F52" s="366"/>
      <c r="G52" s="364"/>
      <c r="H52" s="365"/>
      <c r="I52" s="366"/>
      <c r="J52" s="364"/>
      <c r="K52" s="365"/>
      <c r="L52" s="366"/>
    </row>
    <row r="53" spans="1:12">
      <c r="A53" s="49">
        <v>43</v>
      </c>
      <c r="B53" s="50"/>
      <c r="C53" s="51"/>
      <c r="D53" s="364"/>
      <c r="E53" s="365"/>
      <c r="F53" s="366"/>
      <c r="G53" s="364"/>
      <c r="H53" s="365"/>
      <c r="I53" s="366"/>
      <c r="J53" s="364"/>
      <c r="K53" s="365"/>
      <c r="L53" s="366"/>
    </row>
    <row r="54" spans="1:12">
      <c r="A54" s="49">
        <v>44</v>
      </c>
      <c r="B54" s="50"/>
      <c r="C54" s="51"/>
      <c r="D54" s="364"/>
      <c r="E54" s="365"/>
      <c r="F54" s="366"/>
      <c r="G54" s="364"/>
      <c r="H54" s="365"/>
      <c r="I54" s="366"/>
      <c r="J54" s="364"/>
      <c r="K54" s="365"/>
      <c r="L54" s="366"/>
    </row>
    <row r="55" spans="1:12">
      <c r="A55" s="49">
        <v>45</v>
      </c>
      <c r="B55" s="50"/>
      <c r="C55" s="51"/>
      <c r="D55" s="364"/>
      <c r="E55" s="365"/>
      <c r="F55" s="366"/>
      <c r="G55" s="364"/>
      <c r="H55" s="365"/>
      <c r="I55" s="366"/>
      <c r="J55" s="364"/>
      <c r="K55" s="365"/>
      <c r="L55" s="366"/>
    </row>
    <row r="99" spans="1:1">
      <c r="A99" s="52"/>
    </row>
    <row r="100" spans="1:1">
      <c r="A100" s="24"/>
    </row>
    <row r="101" spans="1:1">
      <c r="A101" s="24"/>
    </row>
  </sheetData>
  <mergeCells count="141">
    <mergeCell ref="J52:L52"/>
    <mergeCell ref="J53:L53"/>
    <mergeCell ref="J54:L54"/>
    <mergeCell ref="J55:L55"/>
    <mergeCell ref="A7:L7"/>
    <mergeCell ref="J47:L47"/>
    <mergeCell ref="J48:L48"/>
    <mergeCell ref="J49:L49"/>
    <mergeCell ref="J50:L50"/>
    <mergeCell ref="J51:L51"/>
    <mergeCell ref="J42:L42"/>
    <mergeCell ref="J43:L43"/>
    <mergeCell ref="J44:L44"/>
    <mergeCell ref="J45:L45"/>
    <mergeCell ref="J46:L46"/>
    <mergeCell ref="J37:L37"/>
    <mergeCell ref="J38:L38"/>
    <mergeCell ref="J39:L39"/>
    <mergeCell ref="J40:L40"/>
    <mergeCell ref="J41:L41"/>
    <mergeCell ref="J32:L32"/>
    <mergeCell ref="J33:L33"/>
    <mergeCell ref="J34:L34"/>
    <mergeCell ref="J35:L35"/>
    <mergeCell ref="J36:L36"/>
    <mergeCell ref="J27:L27"/>
    <mergeCell ref="J28:L28"/>
    <mergeCell ref="J29:L29"/>
    <mergeCell ref="J30:L30"/>
    <mergeCell ref="J31:L31"/>
    <mergeCell ref="J22:L22"/>
    <mergeCell ref="J23:L23"/>
    <mergeCell ref="J24:L24"/>
    <mergeCell ref="J25:L25"/>
    <mergeCell ref="J26:L26"/>
    <mergeCell ref="J17:L17"/>
    <mergeCell ref="J18:L18"/>
    <mergeCell ref="J19:L19"/>
    <mergeCell ref="J20:L20"/>
    <mergeCell ref="J21:L21"/>
    <mergeCell ref="J12:L12"/>
    <mergeCell ref="J13:L13"/>
    <mergeCell ref="J14:L14"/>
    <mergeCell ref="J15:L15"/>
    <mergeCell ref="J16:L16"/>
    <mergeCell ref="D54:F54"/>
    <mergeCell ref="G54:I54"/>
    <mergeCell ref="D55:F55"/>
    <mergeCell ref="G55:I55"/>
    <mergeCell ref="D51:F51"/>
    <mergeCell ref="G51:I51"/>
    <mergeCell ref="D52:F52"/>
    <mergeCell ref="G52:I52"/>
    <mergeCell ref="D53:F53"/>
    <mergeCell ref="G53:I53"/>
    <mergeCell ref="D48:F48"/>
    <mergeCell ref="G48:I48"/>
    <mergeCell ref="D49:F49"/>
    <mergeCell ref="G49:I49"/>
    <mergeCell ref="D50:F50"/>
    <mergeCell ref="G50:I50"/>
    <mergeCell ref="D45:F45"/>
    <mergeCell ref="G45:I45"/>
    <mergeCell ref="D46:F46"/>
    <mergeCell ref="G46:I46"/>
    <mergeCell ref="D47:F47"/>
    <mergeCell ref="G47:I47"/>
    <mergeCell ref="D42:F42"/>
    <mergeCell ref="G42:I42"/>
    <mergeCell ref="D43:F43"/>
    <mergeCell ref="G43:I43"/>
    <mergeCell ref="D44:F44"/>
    <mergeCell ref="G44:I44"/>
    <mergeCell ref="D39:F39"/>
    <mergeCell ref="G39:I39"/>
    <mergeCell ref="D40:F40"/>
    <mergeCell ref="G40:I40"/>
    <mergeCell ref="D41:F41"/>
    <mergeCell ref="G41:I41"/>
    <mergeCell ref="D36:F36"/>
    <mergeCell ref="G36:I36"/>
    <mergeCell ref="D37:F37"/>
    <mergeCell ref="G37:I37"/>
    <mergeCell ref="D38:F38"/>
    <mergeCell ref="G38:I38"/>
    <mergeCell ref="D33:F33"/>
    <mergeCell ref="G33:I33"/>
    <mergeCell ref="D34:F34"/>
    <mergeCell ref="G34:I34"/>
    <mergeCell ref="D35:F35"/>
    <mergeCell ref="G35:I35"/>
    <mergeCell ref="D30:F30"/>
    <mergeCell ref="G30:I30"/>
    <mergeCell ref="D31:F31"/>
    <mergeCell ref="G31:I31"/>
    <mergeCell ref="D32:F32"/>
    <mergeCell ref="G32:I32"/>
    <mergeCell ref="D27:F27"/>
    <mergeCell ref="G27:I27"/>
    <mergeCell ref="D28:F28"/>
    <mergeCell ref="G28:I28"/>
    <mergeCell ref="D29:F29"/>
    <mergeCell ref="G29:I29"/>
    <mergeCell ref="D24:F24"/>
    <mergeCell ref="G24:I24"/>
    <mergeCell ref="D25:F25"/>
    <mergeCell ref="G25:I25"/>
    <mergeCell ref="D26:F26"/>
    <mergeCell ref="G26:I26"/>
    <mergeCell ref="D21:F21"/>
    <mergeCell ref="G21:I21"/>
    <mergeCell ref="D22:F22"/>
    <mergeCell ref="G22:I22"/>
    <mergeCell ref="D23:F23"/>
    <mergeCell ref="G23:I23"/>
    <mergeCell ref="D18:F18"/>
    <mergeCell ref="G18:I18"/>
    <mergeCell ref="D19:F19"/>
    <mergeCell ref="G19:I19"/>
    <mergeCell ref="D20:F20"/>
    <mergeCell ref="G20:I20"/>
    <mergeCell ref="D15:F15"/>
    <mergeCell ref="G15:I15"/>
    <mergeCell ref="D16:F16"/>
    <mergeCell ref="G16:I16"/>
    <mergeCell ref="D17:F17"/>
    <mergeCell ref="G17:I17"/>
    <mergeCell ref="D12:F12"/>
    <mergeCell ref="G12:I12"/>
    <mergeCell ref="D13:F13"/>
    <mergeCell ref="G13:I13"/>
    <mergeCell ref="D14:F14"/>
    <mergeCell ref="G14:I14"/>
    <mergeCell ref="D11:F11"/>
    <mergeCell ref="G11:I11"/>
    <mergeCell ref="A1:XFD1"/>
    <mergeCell ref="D10:F10"/>
    <mergeCell ref="G10:I10"/>
    <mergeCell ref="J10:L10"/>
    <mergeCell ref="J11:L11"/>
    <mergeCell ref="A4:L5"/>
  </mergeCells>
  <conditionalFormatting sqref="C11:C55">
    <cfRule type="expression" dxfId="1" priority="1">
      <formula>IF(B11="N",1,0)</formula>
    </cfRule>
  </conditionalFormatting>
  <dataValidations count="1">
    <dataValidation type="list" allowBlank="1" showInputMessage="1" showErrorMessage="1" sqref="B11:B55" xr:uid="{4B9FBFCF-D23C-4CB1-B48E-7CB99D672454}">
      <formula1>"Y,N"</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5DDC2-EACC-41C9-9764-A2F441C5083E}">
  <sheetPr codeName="Sheet9">
    <tabColor theme="4" tint="0.59999389629810485"/>
  </sheetPr>
  <dimension ref="A1:BW78"/>
  <sheetViews>
    <sheetView zoomScale="90" zoomScaleNormal="90" workbookViewId="0">
      <selection activeCell="B11" sqref="B11"/>
    </sheetView>
  </sheetViews>
  <sheetFormatPr defaultColWidth="8.84375" defaultRowHeight="13.5"/>
  <cols>
    <col min="1" max="1" width="43" style="161" customWidth="1"/>
    <col min="2" max="2" width="16.23046875" style="160" customWidth="1"/>
    <col min="3" max="3" width="18.4609375" style="161" customWidth="1"/>
    <col min="4" max="4" width="15.84375" style="161" customWidth="1"/>
    <col min="5" max="5" width="31.61328125" style="161" customWidth="1"/>
    <col min="6" max="6" width="18.4609375" style="161" customWidth="1"/>
    <col min="7" max="7" width="25" style="161" customWidth="1"/>
    <col min="8" max="8" width="26.765625" style="161" customWidth="1"/>
    <col min="9" max="9" width="11" style="161" customWidth="1"/>
    <col min="10" max="10" width="14" style="161" customWidth="1"/>
    <col min="11" max="11" width="15" style="161" bestFit="1" customWidth="1"/>
    <col min="12" max="12" width="13.84375" style="161" customWidth="1"/>
    <col min="13" max="13" width="12.61328125" style="161" customWidth="1"/>
    <col min="14" max="30" width="10.61328125" style="161" customWidth="1"/>
    <col min="31" max="57" width="9.23046875" style="161" customWidth="1"/>
    <col min="58" max="72" width="6.4609375" style="161" bestFit="1" customWidth="1"/>
    <col min="73" max="74" width="8.84375" style="161"/>
    <col min="75" max="75" width="8.84375" style="162"/>
    <col min="76" max="16384" width="8.84375" style="161"/>
  </cols>
  <sheetData>
    <row r="1" spans="1:53" s="185" customFormat="1">
      <c r="A1" s="185" t="s">
        <v>13</v>
      </c>
    </row>
    <row r="2" spans="1:53" s="185" customFormat="1"/>
    <row r="3" spans="1:53" s="185" customFormat="1"/>
    <row r="5" spans="1:53">
      <c r="B5" s="161"/>
    </row>
    <row r="6" spans="1:53" s="160" customFormat="1" ht="17.5" customHeight="1">
      <c r="A6" s="399" t="s">
        <v>182</v>
      </c>
      <c r="B6" s="186" t="s">
        <v>183</v>
      </c>
      <c r="C6" s="400" t="s">
        <v>184</v>
      </c>
      <c r="D6" s="398" t="s">
        <v>185</v>
      </c>
      <c r="E6" s="399" t="s">
        <v>186</v>
      </c>
      <c r="F6" s="399"/>
      <c r="G6" s="399"/>
      <c r="H6" s="399" t="s">
        <v>187</v>
      </c>
      <c r="I6" s="399"/>
      <c r="J6" s="399"/>
      <c r="K6" s="188"/>
    </row>
    <row r="7" spans="1:53" s="113" customFormat="1" ht="16.5" customHeight="1">
      <c r="A7" s="399"/>
      <c r="B7" s="187" t="s">
        <v>188</v>
      </c>
      <c r="C7" s="400"/>
      <c r="D7" s="398"/>
      <c r="E7" s="399"/>
      <c r="F7" s="399"/>
      <c r="G7" s="399"/>
      <c r="H7" s="399"/>
      <c r="I7" s="399"/>
      <c r="J7" s="399"/>
      <c r="K7" s="188"/>
      <c r="X7" s="189"/>
      <c r="Y7" s="189"/>
      <c r="Z7" s="189"/>
      <c r="AA7" s="189"/>
      <c r="AB7" s="189"/>
      <c r="AC7" s="189"/>
      <c r="AD7" s="189"/>
      <c r="AE7" s="189"/>
      <c r="AF7" s="189"/>
      <c r="AG7" s="189"/>
      <c r="AH7" s="189"/>
      <c r="AI7" s="189"/>
      <c r="AJ7" s="189"/>
      <c r="AK7" s="189"/>
      <c r="AL7" s="189"/>
      <c r="AM7" s="189"/>
      <c r="AN7" s="189"/>
      <c r="AO7" s="189"/>
      <c r="AP7" s="189"/>
      <c r="AQ7" s="189"/>
      <c r="AR7" s="189"/>
      <c r="AS7" s="189"/>
      <c r="AT7" s="189"/>
      <c r="AU7" s="189"/>
      <c r="AV7" s="189"/>
      <c r="AW7" s="189"/>
      <c r="AX7" s="189"/>
      <c r="AY7" s="189"/>
      <c r="AZ7" s="189"/>
      <c r="BA7" s="189"/>
    </row>
    <row r="8" spans="1:53" s="113" customFormat="1" ht="16.5" customHeight="1">
      <c r="A8" s="190" t="s">
        <v>189</v>
      </c>
      <c r="B8" s="191"/>
      <c r="C8" s="191"/>
      <c r="D8" s="192"/>
      <c r="E8" s="190"/>
      <c r="F8" s="190"/>
      <c r="G8" s="190"/>
      <c r="H8" s="193"/>
      <c r="I8" s="194"/>
      <c r="J8" s="195"/>
      <c r="K8" s="188"/>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c r="AV8" s="189"/>
      <c r="AW8" s="189"/>
      <c r="AX8" s="189"/>
      <c r="AY8" s="189"/>
      <c r="AZ8" s="189"/>
      <c r="BA8" s="189"/>
    </row>
    <row r="9" spans="1:53" s="113" customFormat="1" ht="16.5" customHeight="1">
      <c r="A9" s="190" t="s">
        <v>190</v>
      </c>
      <c r="B9" s="191"/>
      <c r="C9" s="191"/>
      <c r="D9" s="192"/>
      <c r="E9" s="190"/>
      <c r="F9" s="190"/>
      <c r="G9" s="190"/>
      <c r="H9" s="193"/>
      <c r="I9" s="194"/>
      <c r="J9" s="195"/>
      <c r="K9" s="188"/>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c r="AZ9" s="189"/>
      <c r="BA9" s="189"/>
    </row>
    <row r="10" spans="1:53" s="113" customFormat="1" ht="16.5" customHeight="1">
      <c r="A10" s="196" t="s">
        <v>191</v>
      </c>
      <c r="B10" s="292">
        <v>3.9199999999999999E-2</v>
      </c>
      <c r="C10" s="191"/>
      <c r="D10" s="192"/>
      <c r="E10" s="190"/>
      <c r="F10" s="190"/>
      <c r="G10" s="190"/>
      <c r="H10" s="193"/>
      <c r="I10" s="194"/>
      <c r="J10" s="195"/>
      <c r="K10" s="188"/>
      <c r="X10" s="189"/>
      <c r="Y10" s="189"/>
      <c r="Z10" s="189"/>
      <c r="AA10" s="189"/>
      <c r="AB10" s="189"/>
      <c r="AC10" s="189"/>
      <c r="AD10" s="189"/>
      <c r="AE10" s="189"/>
      <c r="AF10" s="189"/>
      <c r="AG10" s="189"/>
      <c r="AH10" s="189"/>
      <c r="AI10" s="189"/>
      <c r="AJ10" s="189"/>
      <c r="AK10" s="189"/>
      <c r="AL10" s="189"/>
      <c r="AM10" s="189"/>
      <c r="AN10" s="189"/>
      <c r="AO10" s="189"/>
      <c r="AP10" s="189"/>
      <c r="AQ10" s="189"/>
      <c r="AR10" s="189"/>
      <c r="AS10" s="189"/>
      <c r="AT10" s="189"/>
      <c r="AU10" s="189"/>
      <c r="AV10" s="189"/>
      <c r="AW10" s="189"/>
      <c r="AX10" s="189"/>
      <c r="AY10" s="189"/>
      <c r="AZ10" s="189"/>
      <c r="BA10" s="189"/>
    </row>
    <row r="11" spans="1:53" s="113" customFormat="1" ht="16.5" customHeight="1">
      <c r="A11" s="190"/>
      <c r="B11" s="191"/>
      <c r="C11" s="191"/>
      <c r="D11" s="192"/>
      <c r="E11" s="190"/>
      <c r="F11" s="190"/>
      <c r="G11" s="190"/>
      <c r="H11" s="193"/>
      <c r="I11" s="194"/>
      <c r="J11" s="195"/>
      <c r="K11" s="188"/>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row>
    <row r="12" spans="1:53" s="113" customFormat="1" ht="16.5" customHeight="1">
      <c r="A12" s="190" t="s">
        <v>192</v>
      </c>
      <c r="B12" s="191"/>
      <c r="C12" s="191"/>
      <c r="D12" s="192"/>
      <c r="E12" s="190"/>
      <c r="F12" s="190"/>
      <c r="G12" s="190"/>
      <c r="H12" s="193"/>
      <c r="I12" s="194"/>
      <c r="J12" s="195"/>
      <c r="K12" s="188"/>
      <c r="X12" s="189"/>
      <c r="Y12" s="189"/>
      <c r="Z12" s="189"/>
      <c r="AA12" s="189"/>
      <c r="AB12" s="189"/>
      <c r="AC12" s="189"/>
      <c r="AD12" s="189"/>
      <c r="AE12" s="189"/>
      <c r="AF12" s="189"/>
      <c r="AG12" s="189"/>
      <c r="AH12" s="189"/>
      <c r="AI12" s="189"/>
      <c r="AJ12" s="189"/>
      <c r="AK12" s="189"/>
      <c r="AL12" s="189"/>
      <c r="AM12" s="189"/>
      <c r="AN12" s="189"/>
      <c r="AO12" s="189"/>
      <c r="AP12" s="189"/>
      <c r="AQ12" s="189"/>
      <c r="AR12" s="189"/>
      <c r="AS12" s="189"/>
      <c r="AT12" s="189"/>
      <c r="AU12" s="189"/>
      <c r="AV12" s="189"/>
      <c r="AW12" s="189"/>
      <c r="AX12" s="189"/>
      <c r="AY12" s="189"/>
      <c r="AZ12" s="189"/>
      <c r="BA12" s="189"/>
    </row>
    <row r="13" spans="1:53" s="165" customFormat="1" ht="20.149999999999999" customHeight="1">
      <c r="A13" s="197" t="s">
        <v>193</v>
      </c>
      <c r="B13" s="114">
        <v>3.5000000000000003E-2</v>
      </c>
      <c r="C13" s="163">
        <v>3.5000000000000003E-2</v>
      </c>
      <c r="D13" s="163" t="s">
        <v>194</v>
      </c>
      <c r="E13" s="393" t="s">
        <v>195</v>
      </c>
      <c r="F13" s="393"/>
      <c r="G13" s="393"/>
      <c r="H13" s="380" t="s">
        <v>196</v>
      </c>
      <c r="I13" s="381"/>
      <c r="J13" s="382"/>
      <c r="V13" s="198"/>
      <c r="W13" s="198"/>
      <c r="X13" s="198"/>
      <c r="Y13" s="198"/>
      <c r="Z13" s="198"/>
      <c r="AA13" s="198"/>
      <c r="AB13" s="198"/>
      <c r="AC13" s="198"/>
      <c r="AD13" s="198"/>
      <c r="AE13" s="198"/>
      <c r="AF13" s="198"/>
      <c r="AG13" s="198"/>
      <c r="AH13" s="198"/>
      <c r="AI13" s="198"/>
      <c r="AJ13" s="198"/>
      <c r="AK13" s="198"/>
      <c r="AL13" s="198"/>
      <c r="AM13" s="198"/>
      <c r="AN13" s="198"/>
      <c r="AO13" s="198"/>
      <c r="AP13" s="198"/>
      <c r="AQ13" s="198"/>
      <c r="AR13" s="198"/>
      <c r="AS13" s="198"/>
      <c r="AT13" s="198"/>
      <c r="AU13" s="198"/>
      <c r="AV13" s="198"/>
      <c r="AW13" s="198"/>
      <c r="AX13" s="198"/>
      <c r="AY13" s="198"/>
    </row>
    <row r="14" spans="1:53" s="165" customFormat="1" ht="20.149999999999999" customHeight="1">
      <c r="A14" s="197" t="s">
        <v>197</v>
      </c>
      <c r="B14" s="114">
        <v>0.03</v>
      </c>
      <c r="C14" s="163">
        <v>0.03</v>
      </c>
      <c r="D14" s="163" t="s">
        <v>194</v>
      </c>
      <c r="E14" s="393" t="s">
        <v>195</v>
      </c>
      <c r="F14" s="393"/>
      <c r="G14" s="393"/>
      <c r="H14" s="380" t="s">
        <v>196</v>
      </c>
      <c r="I14" s="381"/>
      <c r="J14" s="382"/>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row>
    <row r="15" spans="1:53" s="165" customFormat="1" ht="20.149999999999999" customHeight="1">
      <c r="A15" s="197" t="s">
        <v>198</v>
      </c>
      <c r="B15" s="114">
        <v>1.4999999999999999E-2</v>
      </c>
      <c r="C15" s="163">
        <v>1.4999999999999999E-2</v>
      </c>
      <c r="D15" s="163" t="s">
        <v>194</v>
      </c>
      <c r="E15" s="393" t="s">
        <v>195</v>
      </c>
      <c r="F15" s="393"/>
      <c r="G15" s="393"/>
      <c r="H15" s="380" t="s">
        <v>196</v>
      </c>
      <c r="I15" s="381"/>
      <c r="J15" s="382"/>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row>
    <row r="16" spans="1:53" s="165" customFormat="1" ht="20.149999999999999" customHeight="1">
      <c r="A16" s="197" t="s">
        <v>199</v>
      </c>
      <c r="B16" s="114">
        <v>1.286E-2</v>
      </c>
      <c r="C16" s="163">
        <v>1.286E-2</v>
      </c>
      <c r="D16" s="163" t="s">
        <v>194</v>
      </c>
      <c r="E16" s="393" t="s">
        <v>195</v>
      </c>
      <c r="F16" s="393"/>
      <c r="G16" s="393"/>
      <c r="H16" s="380" t="s">
        <v>196</v>
      </c>
      <c r="I16" s="381"/>
      <c r="J16" s="382"/>
      <c r="U16" s="198"/>
      <c r="V16" s="198"/>
      <c r="W16" s="198"/>
      <c r="X16" s="198"/>
      <c r="Y16" s="198"/>
      <c r="Z16" s="198"/>
      <c r="AA16" s="198"/>
      <c r="AB16" s="198"/>
      <c r="AC16" s="198"/>
      <c r="AD16" s="198"/>
      <c r="AE16" s="198"/>
      <c r="AF16" s="198"/>
      <c r="AG16" s="198"/>
      <c r="AH16" s="198"/>
      <c r="AI16" s="198"/>
      <c r="AJ16" s="198"/>
      <c r="AK16" s="198"/>
      <c r="AL16" s="198"/>
      <c r="AM16" s="198"/>
      <c r="AN16" s="198"/>
      <c r="AO16" s="198"/>
      <c r="AP16" s="198"/>
      <c r="AQ16" s="198"/>
      <c r="AR16" s="198"/>
      <c r="AS16" s="198"/>
      <c r="AT16" s="198"/>
      <c r="AU16" s="198"/>
      <c r="AV16" s="198"/>
      <c r="AW16" s="198"/>
      <c r="AX16" s="198"/>
      <c r="AY16" s="198"/>
    </row>
    <row r="17" spans="1:75" s="165" customFormat="1" ht="20.149999999999999" customHeight="1">
      <c r="A17" s="197"/>
      <c r="B17" s="299"/>
      <c r="C17" s="163"/>
      <c r="D17" s="163"/>
      <c r="E17" s="379"/>
      <c r="F17" s="379"/>
      <c r="G17" s="379"/>
      <c r="H17" s="380"/>
      <c r="I17" s="381"/>
      <c r="J17" s="382"/>
      <c r="U17" s="198"/>
      <c r="V17" s="198"/>
      <c r="W17" s="198"/>
      <c r="X17" s="198"/>
      <c r="Y17" s="198"/>
      <c r="Z17" s="198"/>
      <c r="AA17" s="198"/>
      <c r="AB17" s="198"/>
      <c r="AC17" s="198"/>
      <c r="AD17" s="198"/>
      <c r="AE17" s="198"/>
      <c r="AF17" s="198"/>
      <c r="AG17" s="198"/>
      <c r="AH17" s="198"/>
      <c r="AI17" s="198"/>
      <c r="AJ17" s="198"/>
      <c r="AK17" s="198"/>
      <c r="AL17" s="198"/>
      <c r="AM17" s="198"/>
      <c r="AN17" s="198"/>
      <c r="AO17" s="198"/>
      <c r="AP17" s="198"/>
      <c r="AQ17" s="198"/>
      <c r="AR17" s="198"/>
      <c r="AS17" s="198"/>
      <c r="AT17" s="198"/>
      <c r="AU17" s="198"/>
      <c r="AV17" s="198"/>
      <c r="AW17" s="198"/>
      <c r="AX17" s="198"/>
    </row>
    <row r="18" spans="1:75" s="165" customFormat="1" ht="20.149999999999999" customHeight="1">
      <c r="A18" s="197"/>
      <c r="B18" s="300"/>
      <c r="C18" s="293"/>
      <c r="D18" s="163"/>
      <c r="E18" s="226"/>
      <c r="F18" s="228"/>
      <c r="G18" s="166"/>
      <c r="H18" s="223" t="s">
        <v>200</v>
      </c>
      <c r="I18" s="224"/>
      <c r="J18" s="225"/>
      <c r="U18" s="198"/>
      <c r="V18" s="198"/>
      <c r="W18" s="198"/>
      <c r="X18" s="198"/>
      <c r="Y18" s="198"/>
      <c r="Z18" s="198"/>
      <c r="AA18" s="198"/>
      <c r="AB18" s="198"/>
      <c r="AC18" s="198"/>
      <c r="AD18" s="198"/>
      <c r="AE18" s="198"/>
      <c r="AF18" s="198"/>
      <c r="AG18" s="198"/>
      <c r="AH18" s="198"/>
      <c r="AI18" s="198"/>
      <c r="AJ18" s="198"/>
      <c r="AK18" s="198"/>
      <c r="AL18" s="198"/>
      <c r="AM18" s="198"/>
      <c r="AN18" s="198"/>
      <c r="AO18" s="198"/>
      <c r="AP18" s="198"/>
      <c r="AQ18" s="198"/>
      <c r="AR18" s="198"/>
      <c r="AS18" s="198"/>
      <c r="AT18" s="198"/>
      <c r="AU18" s="198"/>
      <c r="AV18" s="198"/>
      <c r="AW18" s="198"/>
      <c r="AX18" s="198"/>
    </row>
    <row r="19" spans="1:75" s="165" customFormat="1" ht="20.149999999999999" customHeight="1">
      <c r="A19" s="197"/>
      <c r="B19" s="300"/>
      <c r="C19" s="293"/>
      <c r="D19" s="163"/>
      <c r="E19" s="226"/>
      <c r="F19" s="228"/>
      <c r="G19" s="166"/>
      <c r="H19" s="223" t="s">
        <v>200</v>
      </c>
      <c r="I19" s="224"/>
      <c r="J19" s="225"/>
      <c r="U19" s="198"/>
      <c r="V19" s="198"/>
      <c r="W19" s="198"/>
      <c r="X19" s="198"/>
      <c r="Y19" s="198"/>
      <c r="Z19" s="198"/>
      <c r="AA19" s="198"/>
      <c r="AB19" s="198"/>
      <c r="AC19" s="198"/>
      <c r="AD19" s="198"/>
      <c r="AE19" s="198"/>
      <c r="AF19" s="198"/>
      <c r="AG19" s="198"/>
      <c r="AH19" s="198"/>
      <c r="AI19" s="198"/>
      <c r="AJ19" s="198"/>
      <c r="AK19" s="198"/>
      <c r="AL19" s="198"/>
      <c r="AM19" s="198"/>
      <c r="AN19" s="198"/>
      <c r="AO19" s="198"/>
      <c r="AP19" s="198"/>
      <c r="AQ19" s="198"/>
      <c r="AR19" s="198"/>
      <c r="AS19" s="198"/>
      <c r="AT19" s="198"/>
      <c r="AU19" s="198"/>
      <c r="AV19" s="198"/>
      <c r="AW19" s="198"/>
      <c r="AX19" s="198"/>
    </row>
    <row r="20" spans="1:75" s="165" customFormat="1" ht="36.65" customHeight="1">
      <c r="A20" s="197" t="s">
        <v>201</v>
      </c>
      <c r="B20" s="116">
        <f>C20*_xlfn.XLOOKUP($D20,$B$32:$AD$32,$B$33:$AD$33,,0)</f>
        <v>2.2401506466810659</v>
      </c>
      <c r="C20" s="163">
        <v>1.9512195121951219</v>
      </c>
      <c r="D20" s="163" t="s">
        <v>202</v>
      </c>
      <c r="E20" s="388" t="s">
        <v>203</v>
      </c>
      <c r="F20" s="389"/>
      <c r="G20" s="167" t="s">
        <v>204</v>
      </c>
      <c r="H20" s="380" t="s">
        <v>205</v>
      </c>
      <c r="I20" s="381"/>
      <c r="J20" s="382"/>
      <c r="L20" s="198"/>
      <c r="M20" s="198"/>
      <c r="U20" s="198"/>
      <c r="V20" s="198"/>
      <c r="W20" s="198"/>
      <c r="X20" s="198"/>
      <c r="Y20" s="198"/>
      <c r="Z20" s="198"/>
      <c r="AA20" s="198"/>
      <c r="AB20" s="198"/>
      <c r="AC20" s="198"/>
      <c r="AD20" s="198"/>
      <c r="AE20" s="198"/>
      <c r="AF20" s="198"/>
      <c r="AG20" s="198"/>
      <c r="AH20" s="198"/>
      <c r="AI20" s="198"/>
      <c r="AJ20" s="198"/>
      <c r="AK20" s="198"/>
      <c r="AL20" s="198"/>
      <c r="AM20" s="198"/>
      <c r="AN20" s="198"/>
      <c r="AO20" s="198"/>
      <c r="AP20" s="198"/>
      <c r="AQ20" s="198"/>
      <c r="AR20" s="198"/>
      <c r="AS20" s="198"/>
      <c r="AT20" s="198"/>
      <c r="AU20" s="198"/>
      <c r="AV20" s="198"/>
    </row>
    <row r="21" spans="1:75" s="165" customFormat="1" ht="37.5" customHeight="1">
      <c r="A21" s="199" t="s">
        <v>206</v>
      </c>
      <c r="B21" s="116">
        <f>C21*_xlfn.XLOOKUP($D21,$B$32:$AD$32,$B$33:$AD$33,,0)</f>
        <v>1.5067243337405847E-2</v>
      </c>
      <c r="C21" s="163">
        <v>1.3123893805309735E-2</v>
      </c>
      <c r="D21" s="163" t="s">
        <v>202</v>
      </c>
      <c r="E21" s="388" t="s">
        <v>207</v>
      </c>
      <c r="F21" s="389"/>
      <c r="G21" s="167" t="s">
        <v>208</v>
      </c>
      <c r="H21" s="390" t="s">
        <v>209</v>
      </c>
      <c r="I21" s="391"/>
      <c r="J21" s="392"/>
      <c r="L21" s="198"/>
      <c r="M21" s="198"/>
      <c r="U21" s="198"/>
      <c r="V21" s="198"/>
      <c r="W21" s="198"/>
      <c r="X21" s="198"/>
      <c r="Y21" s="198"/>
      <c r="Z21" s="198"/>
      <c r="AA21" s="198"/>
      <c r="AB21" s="198"/>
      <c r="AC21" s="198"/>
      <c r="AD21" s="198"/>
      <c r="AE21" s="198"/>
      <c r="AF21" s="198"/>
      <c r="AG21" s="198"/>
      <c r="AH21" s="198"/>
      <c r="AI21" s="198"/>
      <c r="AJ21" s="198"/>
      <c r="AK21" s="198"/>
      <c r="AL21" s="198"/>
      <c r="AM21" s="198"/>
      <c r="AN21" s="198"/>
      <c r="AO21" s="198"/>
      <c r="AP21" s="198"/>
      <c r="AQ21" s="198"/>
      <c r="AR21" s="198"/>
      <c r="AS21" s="198"/>
      <c r="AT21" s="198"/>
      <c r="AU21" s="198"/>
      <c r="AV21" s="198"/>
    </row>
    <row r="22" spans="1:75" s="165" customFormat="1" ht="20.149999999999999" customHeight="1">
      <c r="A22" s="197" t="s">
        <v>210</v>
      </c>
      <c r="B22" s="115">
        <v>10</v>
      </c>
      <c r="C22" s="163">
        <v>10</v>
      </c>
      <c r="D22" s="163" t="s">
        <v>211</v>
      </c>
      <c r="E22" s="281" t="s">
        <v>212</v>
      </c>
      <c r="F22" s="166"/>
      <c r="G22" s="166"/>
      <c r="H22" s="223"/>
      <c r="I22" s="224"/>
      <c r="J22" s="225"/>
      <c r="U22" s="198"/>
      <c r="V22" s="198"/>
      <c r="W22" s="198"/>
      <c r="X22" s="198"/>
      <c r="Y22" s="198"/>
      <c r="Z22" s="198"/>
      <c r="AA22" s="198"/>
      <c r="AB22" s="198"/>
      <c r="AC22" s="198"/>
      <c r="AD22" s="198"/>
      <c r="AE22" s="198"/>
      <c r="AF22" s="198"/>
      <c r="AG22" s="198"/>
      <c r="AH22" s="198"/>
      <c r="AI22" s="198"/>
      <c r="AJ22" s="198"/>
      <c r="AK22" s="198"/>
      <c r="AL22" s="198"/>
      <c r="AM22" s="198"/>
      <c r="AN22" s="198"/>
      <c r="AO22" s="198"/>
      <c r="AP22" s="198"/>
      <c r="AQ22" s="198"/>
      <c r="AR22" s="198"/>
      <c r="AS22" s="198"/>
      <c r="AT22" s="198"/>
      <c r="AU22" s="198"/>
      <c r="AV22" s="198"/>
      <c r="AW22" s="198"/>
      <c r="AX22" s="198"/>
    </row>
    <row r="23" spans="1:75" s="165" customFormat="1" ht="37.5" customHeight="1">
      <c r="A23" s="199" t="s">
        <v>213</v>
      </c>
      <c r="B23" s="132">
        <v>28</v>
      </c>
      <c r="C23" s="163">
        <v>28</v>
      </c>
      <c r="D23" s="163">
        <v>2014</v>
      </c>
      <c r="E23" s="164" t="s">
        <v>214</v>
      </c>
      <c r="F23" s="168"/>
      <c r="G23" s="167"/>
      <c r="H23" s="166"/>
      <c r="I23" s="166"/>
      <c r="J23" s="166"/>
      <c r="L23" s="198"/>
      <c r="M23" s="198"/>
      <c r="U23" s="198"/>
      <c r="V23" s="198"/>
      <c r="W23" s="198"/>
      <c r="X23" s="198"/>
      <c r="Y23" s="198"/>
      <c r="Z23" s="198"/>
      <c r="AA23" s="198"/>
      <c r="AB23" s="198"/>
      <c r="AC23" s="198"/>
      <c r="AD23" s="198"/>
      <c r="AE23" s="198"/>
      <c r="AF23" s="198"/>
      <c r="AG23" s="198"/>
      <c r="AH23" s="198"/>
      <c r="AI23" s="198"/>
      <c r="AJ23" s="198"/>
      <c r="AK23" s="198"/>
      <c r="AL23" s="198"/>
      <c r="AM23" s="198"/>
      <c r="AN23" s="198"/>
      <c r="AO23" s="198"/>
      <c r="AP23" s="198"/>
      <c r="AQ23" s="198"/>
      <c r="AR23" s="198"/>
      <c r="AS23" s="198"/>
      <c r="AT23" s="198"/>
      <c r="AU23" s="198"/>
      <c r="AV23" s="198"/>
    </row>
    <row r="24" spans="1:75" s="165" customFormat="1" ht="37.5" customHeight="1">
      <c r="A24" s="199" t="s">
        <v>215</v>
      </c>
      <c r="B24" s="120">
        <v>6.5600000000000001E-4</v>
      </c>
      <c r="C24" s="163"/>
      <c r="D24" s="163"/>
      <c r="E24" s="280" t="s">
        <v>216</v>
      </c>
      <c r="F24" s="168"/>
      <c r="G24" s="167"/>
      <c r="H24" s="166"/>
      <c r="I24" s="166"/>
      <c r="J24" s="166"/>
      <c r="L24" s="198"/>
      <c r="M24" s="198"/>
      <c r="U24" s="198"/>
      <c r="V24" s="198"/>
      <c r="W24" s="198"/>
      <c r="X24" s="198"/>
      <c r="Y24" s="198"/>
      <c r="Z24" s="198"/>
      <c r="AA24" s="198"/>
      <c r="AB24" s="198"/>
      <c r="AC24" s="198"/>
      <c r="AD24" s="198"/>
      <c r="AE24" s="198"/>
      <c r="AF24" s="198"/>
      <c r="AG24" s="198"/>
      <c r="AH24" s="198"/>
      <c r="AI24" s="198"/>
      <c r="AJ24" s="198"/>
      <c r="AK24" s="198"/>
      <c r="AL24" s="198"/>
      <c r="AM24" s="198"/>
      <c r="AN24" s="198"/>
      <c r="AO24" s="198"/>
      <c r="AP24" s="198"/>
      <c r="AQ24" s="198"/>
      <c r="AR24" s="198"/>
      <c r="AS24" s="198"/>
      <c r="AT24" s="198"/>
      <c r="AU24" s="198"/>
      <c r="AV24" s="198"/>
    </row>
    <row r="25" spans="1:75" s="165" customFormat="1" ht="37.5" customHeight="1">
      <c r="A25" s="199" t="s">
        <v>217</v>
      </c>
      <c r="B25" s="131">
        <v>90909.1</v>
      </c>
      <c r="C25" s="163"/>
      <c r="D25" s="163"/>
      <c r="E25" s="280" t="s">
        <v>216</v>
      </c>
      <c r="F25" s="168"/>
      <c r="G25" s="167"/>
      <c r="H25" s="226"/>
      <c r="I25" s="227"/>
      <c r="J25" s="228"/>
      <c r="L25" s="198"/>
      <c r="M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row>
    <row r="26" spans="1:75" s="165" customFormat="1" ht="37.5" customHeight="1">
      <c r="A26" s="199" t="s">
        <v>218</v>
      </c>
      <c r="B26" s="116">
        <v>4.32</v>
      </c>
      <c r="C26" s="163"/>
      <c r="D26" s="163"/>
      <c r="E26" s="280" t="s">
        <v>216</v>
      </c>
      <c r="F26" s="168"/>
      <c r="G26" s="167"/>
      <c r="H26" s="226"/>
      <c r="I26" s="227"/>
      <c r="J26" s="228"/>
      <c r="L26" s="198"/>
      <c r="M26" s="198"/>
      <c r="U26" s="198"/>
      <c r="V26" s="198"/>
      <c r="W26" s="198"/>
      <c r="X26" s="198"/>
      <c r="Y26" s="198"/>
      <c r="Z26" s="198"/>
      <c r="AA26" s="198"/>
      <c r="AB26" s="198"/>
      <c r="AC26" s="198"/>
      <c r="AD26" s="198"/>
      <c r="AE26" s="198"/>
      <c r="AF26" s="198"/>
      <c r="AG26" s="198"/>
      <c r="AH26" s="198"/>
      <c r="AI26" s="198"/>
      <c r="AJ26" s="198"/>
      <c r="AK26" s="198"/>
      <c r="AL26" s="198"/>
      <c r="AM26" s="198"/>
      <c r="AN26" s="198"/>
      <c r="AO26" s="198"/>
      <c r="AP26" s="198"/>
      <c r="AQ26" s="198"/>
      <c r="AR26" s="198"/>
      <c r="AS26" s="198"/>
      <c r="AT26" s="198"/>
      <c r="AU26" s="198"/>
      <c r="AV26" s="198"/>
    </row>
    <row r="27" spans="1:75" s="165" customFormat="1" ht="20.149999999999999" customHeight="1">
      <c r="A27" s="197" t="s">
        <v>219</v>
      </c>
      <c r="B27" s="278">
        <f>C27*Y31</f>
        <v>6.8298167477239984</v>
      </c>
      <c r="C27" s="163">
        <v>6.01</v>
      </c>
      <c r="D27" s="163" t="s">
        <v>220</v>
      </c>
      <c r="E27" s="166" t="s">
        <v>221</v>
      </c>
      <c r="F27" s="166"/>
      <c r="G27" s="166"/>
      <c r="H27" s="223"/>
      <c r="I27" s="224"/>
      <c r="J27" s="225"/>
      <c r="U27" s="198"/>
      <c r="V27" s="198"/>
      <c r="W27" s="198"/>
      <c r="X27" s="198"/>
      <c r="Y27" s="198"/>
      <c r="Z27" s="198"/>
      <c r="AA27" s="198"/>
      <c r="AB27" s="198"/>
      <c r="AC27" s="198"/>
      <c r="AD27" s="198"/>
      <c r="AE27" s="198"/>
      <c r="AF27" s="198"/>
      <c r="AG27" s="198"/>
      <c r="AH27" s="198"/>
      <c r="AI27" s="198"/>
      <c r="AJ27" s="198"/>
      <c r="AK27" s="198"/>
      <c r="AL27" s="198"/>
      <c r="AM27" s="198"/>
      <c r="AN27" s="198"/>
      <c r="AO27" s="198"/>
      <c r="AP27" s="198"/>
      <c r="AQ27" s="198"/>
      <c r="AR27" s="198"/>
      <c r="AS27" s="198"/>
      <c r="AT27" s="198"/>
      <c r="AU27" s="198"/>
      <c r="AV27" s="198"/>
      <c r="AW27" s="198"/>
      <c r="AX27" s="198"/>
    </row>
    <row r="28" spans="1:75" ht="20.149999999999999" customHeight="1">
      <c r="A28" s="201"/>
      <c r="B28" s="202"/>
      <c r="D28" s="203"/>
      <c r="E28" s="203"/>
      <c r="F28" s="203"/>
      <c r="J28" s="204"/>
      <c r="K28" s="204"/>
      <c r="L28" s="204"/>
      <c r="M28" s="204"/>
      <c r="N28" s="204"/>
      <c r="O28" s="204"/>
      <c r="P28" s="204"/>
      <c r="Q28" s="204"/>
      <c r="R28" s="204"/>
      <c r="S28" s="20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c r="AT28" s="204"/>
      <c r="AU28" s="204"/>
      <c r="AV28" s="204"/>
    </row>
    <row r="29" spans="1:75">
      <c r="A29" s="205" t="s">
        <v>222</v>
      </c>
      <c r="B29" s="170" t="s">
        <v>223</v>
      </c>
      <c r="C29" s="206" t="s">
        <v>224</v>
      </c>
      <c r="D29" s="171"/>
      <c r="E29" s="171"/>
      <c r="F29" s="171"/>
      <c r="G29" s="171"/>
      <c r="H29" s="171"/>
      <c r="I29" s="171"/>
      <c r="J29" s="171"/>
      <c r="K29" s="171"/>
      <c r="L29" s="171"/>
      <c r="M29" s="171"/>
      <c r="N29" s="171"/>
      <c r="O29" s="171"/>
      <c r="P29" s="171"/>
      <c r="Q29" s="171"/>
      <c r="R29" s="171"/>
      <c r="S29" s="171"/>
      <c r="T29" s="171"/>
      <c r="U29" s="171"/>
      <c r="V29" s="171"/>
      <c r="W29" s="171"/>
      <c r="X29" s="171"/>
      <c r="Y29" s="171"/>
      <c r="Z29" s="171"/>
      <c r="AA29" s="171"/>
      <c r="AB29" s="171"/>
      <c r="AC29" s="283"/>
      <c r="AD29" s="283"/>
      <c r="AE29" s="204"/>
      <c r="AF29" s="204"/>
      <c r="AG29" s="204"/>
      <c r="AH29" s="204"/>
      <c r="AI29" s="204"/>
      <c r="AJ29" s="204"/>
      <c r="AK29" s="204"/>
      <c r="AL29" s="204"/>
      <c r="AM29" s="204"/>
      <c r="AN29" s="204"/>
      <c r="AO29" s="204"/>
      <c r="AP29" s="204"/>
      <c r="AQ29" s="204"/>
      <c r="AR29" s="204"/>
      <c r="AS29" s="204"/>
      <c r="AT29" s="204"/>
      <c r="AU29" s="204"/>
      <c r="AV29" s="204"/>
      <c r="AW29" s="204"/>
      <c r="BW29" s="161"/>
    </row>
    <row r="30" spans="1:75">
      <c r="A30" s="172" t="s">
        <v>225</v>
      </c>
      <c r="B30" s="173">
        <v>36616</v>
      </c>
      <c r="C30" s="173">
        <v>36981</v>
      </c>
      <c r="D30" s="173">
        <v>37346</v>
      </c>
      <c r="E30" s="173">
        <v>37711</v>
      </c>
      <c r="F30" s="173">
        <v>38077</v>
      </c>
      <c r="G30" s="173">
        <v>38442</v>
      </c>
      <c r="H30" s="173">
        <v>38807</v>
      </c>
      <c r="I30" s="173">
        <v>39172</v>
      </c>
      <c r="J30" s="173">
        <v>39538</v>
      </c>
      <c r="K30" s="173">
        <v>39903</v>
      </c>
      <c r="L30" s="173">
        <v>40268</v>
      </c>
      <c r="M30" s="173">
        <v>40633</v>
      </c>
      <c r="N30" s="173">
        <v>40999</v>
      </c>
      <c r="O30" s="173">
        <v>41364</v>
      </c>
      <c r="P30" s="173">
        <v>41729</v>
      </c>
      <c r="Q30" s="173">
        <v>42094</v>
      </c>
      <c r="R30" s="173">
        <v>42460</v>
      </c>
      <c r="S30" s="173">
        <v>42825</v>
      </c>
      <c r="T30" s="173">
        <v>43190</v>
      </c>
      <c r="U30" s="173">
        <v>43555</v>
      </c>
      <c r="V30" s="173">
        <v>43921</v>
      </c>
      <c r="W30" s="173">
        <v>44286</v>
      </c>
      <c r="X30" s="173">
        <v>44651</v>
      </c>
      <c r="Y30" s="173">
        <v>45016</v>
      </c>
      <c r="Z30" s="173">
        <v>45382</v>
      </c>
      <c r="AA30" s="173">
        <v>45747</v>
      </c>
      <c r="AB30" s="173">
        <v>46112</v>
      </c>
      <c r="AC30" s="284"/>
      <c r="AD30" s="285"/>
      <c r="AE30" s="204"/>
      <c r="AF30" s="204"/>
      <c r="AG30" s="204"/>
      <c r="AH30" s="204"/>
      <c r="AI30" s="204"/>
      <c r="AJ30" s="204"/>
      <c r="AK30" s="204"/>
      <c r="AL30" s="204"/>
      <c r="AM30" s="204"/>
      <c r="AN30" s="204"/>
      <c r="AO30" s="204"/>
      <c r="AP30" s="204"/>
      <c r="AQ30" s="204"/>
      <c r="AR30" s="204"/>
      <c r="AS30" s="204"/>
      <c r="AT30" s="204"/>
      <c r="AU30" s="204"/>
      <c r="AV30" s="204"/>
      <c r="AW30" s="204"/>
      <c r="BW30" s="161"/>
    </row>
    <row r="31" spans="1:75" ht="27">
      <c r="A31" s="174" t="s">
        <v>226</v>
      </c>
      <c r="B31" s="175">
        <v>0.56549575070821523</v>
      </c>
      <c r="C31" s="175">
        <v>0.58237960339943329</v>
      </c>
      <c r="D31" s="175">
        <v>0.59107648725212458</v>
      </c>
      <c r="E31" s="175">
        <v>0.60345609065155803</v>
      </c>
      <c r="F31" s="175">
        <v>0.62031161473087815</v>
      </c>
      <c r="G31" s="175">
        <v>0.6396033994334277</v>
      </c>
      <c r="H31" s="175">
        <v>0.65645892351274782</v>
      </c>
      <c r="I31" s="175">
        <v>0.68096317280453267</v>
      </c>
      <c r="J31" s="175">
        <v>0.70909348441926356</v>
      </c>
      <c r="K31" s="175">
        <v>0.73014164305949025</v>
      </c>
      <c r="L31" s="175">
        <v>0.73348441926345587</v>
      </c>
      <c r="M31" s="175">
        <v>0.76988668555240791</v>
      </c>
      <c r="N31" s="175">
        <v>0.8068271954674221</v>
      </c>
      <c r="O31" s="175">
        <v>0.83175637393767698</v>
      </c>
      <c r="P31" s="175">
        <v>0.85575070821529742</v>
      </c>
      <c r="Q31" s="175">
        <v>0.87252124645892348</v>
      </c>
      <c r="R31" s="175">
        <v>0.88192634560906513</v>
      </c>
      <c r="S31" s="175">
        <v>0.9008215297450427</v>
      </c>
      <c r="T31" s="175">
        <v>0.93453257790368272</v>
      </c>
      <c r="U31" s="175">
        <v>0.96308781869688376</v>
      </c>
      <c r="V31" s="175">
        <v>0.98801699716713864</v>
      </c>
      <c r="W31" s="175">
        <v>1</v>
      </c>
      <c r="X31" s="175">
        <v>1.0447418038860117</v>
      </c>
      <c r="Y31" s="175">
        <v>1.1364087766595672</v>
      </c>
      <c r="Z31" s="175">
        <v>1.1994442516398711</v>
      </c>
      <c r="AA31" s="175">
        <v>1.2271187357798576</v>
      </c>
      <c r="AB31" s="175">
        <v>1.2459863358992065</v>
      </c>
      <c r="AC31" s="286"/>
      <c r="AD31" s="287"/>
      <c r="AE31" s="204"/>
      <c r="AF31" s="204"/>
      <c r="AG31" s="204"/>
      <c r="AH31" s="204"/>
      <c r="AI31" s="204"/>
      <c r="AJ31" s="204"/>
      <c r="AK31" s="204"/>
      <c r="AL31" s="204"/>
      <c r="AM31" s="204"/>
      <c r="AN31" s="204"/>
      <c r="AO31" s="204"/>
      <c r="AP31" s="204"/>
      <c r="AQ31" s="204"/>
      <c r="AR31" s="204"/>
      <c r="AS31" s="204"/>
      <c r="AT31" s="204"/>
      <c r="AU31" s="204"/>
      <c r="AV31" s="204"/>
      <c r="AW31" s="204"/>
      <c r="BW31" s="161"/>
    </row>
    <row r="32" spans="1:75">
      <c r="A32" s="174" t="s">
        <v>227</v>
      </c>
      <c r="B32" s="176" t="s">
        <v>228</v>
      </c>
      <c r="C32" s="176" t="s">
        <v>229</v>
      </c>
      <c r="D32" s="176" t="s">
        <v>230</v>
      </c>
      <c r="E32" s="176" t="s">
        <v>231</v>
      </c>
      <c r="F32" s="176" t="s">
        <v>232</v>
      </c>
      <c r="G32" s="176" t="s">
        <v>233</v>
      </c>
      <c r="H32" s="176" t="s">
        <v>234</v>
      </c>
      <c r="I32" s="176" t="s">
        <v>235</v>
      </c>
      <c r="J32" s="176" t="s">
        <v>236</v>
      </c>
      <c r="K32" s="176" t="s">
        <v>237</v>
      </c>
      <c r="L32" s="176" t="s">
        <v>238</v>
      </c>
      <c r="M32" s="176" t="s">
        <v>239</v>
      </c>
      <c r="N32" s="176" t="s">
        <v>240</v>
      </c>
      <c r="O32" s="176" t="s">
        <v>241</v>
      </c>
      <c r="P32" s="176" t="s">
        <v>242</v>
      </c>
      <c r="Q32" s="176" t="s">
        <v>243</v>
      </c>
      <c r="R32" s="176" t="s">
        <v>244</v>
      </c>
      <c r="S32" s="176" t="s">
        <v>245</v>
      </c>
      <c r="T32" s="176" t="s">
        <v>246</v>
      </c>
      <c r="U32" s="176" t="s">
        <v>247</v>
      </c>
      <c r="V32" s="176" t="s">
        <v>248</v>
      </c>
      <c r="W32" s="176" t="s">
        <v>211</v>
      </c>
      <c r="X32" s="176" t="s">
        <v>202</v>
      </c>
      <c r="Y32" s="176" t="s">
        <v>249</v>
      </c>
      <c r="Z32" s="176" t="s">
        <v>194</v>
      </c>
      <c r="AA32" s="176" t="s">
        <v>250</v>
      </c>
      <c r="AB32" s="176" t="s">
        <v>251</v>
      </c>
      <c r="AC32" s="288"/>
      <c r="AD32" s="289"/>
      <c r="AE32" s="204"/>
      <c r="AF32" s="204"/>
      <c r="AG32" s="204"/>
      <c r="AH32" s="204"/>
      <c r="AI32" s="204"/>
      <c r="AJ32" s="204"/>
      <c r="AK32" s="204"/>
      <c r="AL32" s="204"/>
      <c r="AM32" s="204"/>
      <c r="AN32" s="204"/>
      <c r="AO32" s="204"/>
      <c r="AP32" s="204"/>
      <c r="AQ32" s="204"/>
      <c r="AR32" s="204"/>
      <c r="AS32" s="204"/>
      <c r="AT32" s="204"/>
      <c r="AU32" s="204"/>
      <c r="AV32" s="204"/>
      <c r="AW32" s="204"/>
      <c r="BW32" s="161"/>
    </row>
    <row r="33" spans="1:75">
      <c r="A33" s="174" t="s">
        <v>252</v>
      </c>
      <c r="B33" s="207">
        <f>$Z$31/B$31</f>
        <v>2.1210490974294887</v>
      </c>
      <c r="C33" s="207">
        <f t="shared" ref="C33:AB33" si="0">$Z$31/C$31</f>
        <v>2.0595574512543759</v>
      </c>
      <c r="D33" s="207">
        <f t="shared" si="0"/>
        <v>2.029253874089981</v>
      </c>
      <c r="E33" s="207">
        <f t="shared" si="0"/>
        <v>1.9876247339633581</v>
      </c>
      <c r="F33" s="207">
        <f t="shared" si="0"/>
        <v>1.9336156588979063</v>
      </c>
      <c r="G33" s="207">
        <f t="shared" si="0"/>
        <v>1.8752937409375257</v>
      </c>
      <c r="H33" s="207">
        <f t="shared" si="0"/>
        <v>1.8271428853789951</v>
      </c>
      <c r="I33" s="207">
        <f t="shared" si="0"/>
        <v>1.7613937134074151</v>
      </c>
      <c r="J33" s="207">
        <f t="shared" si="0"/>
        <v>1.6915178012419578</v>
      </c>
      <c r="K33" s="207">
        <f t="shared" si="0"/>
        <v>1.6427555708422223</v>
      </c>
      <c r="L33" s="207">
        <f t="shared" si="0"/>
        <v>1.6352688893437148</v>
      </c>
      <c r="M33" s="207">
        <f t="shared" si="0"/>
        <v>1.5579490776350389</v>
      </c>
      <c r="N33" s="207">
        <f t="shared" si="0"/>
        <v>1.4866185205185019</v>
      </c>
      <c r="O33" s="207">
        <f t="shared" si="0"/>
        <v>1.4420619898125899</v>
      </c>
      <c r="P33" s="207">
        <f t="shared" si="0"/>
        <v>1.4016281145023652</v>
      </c>
      <c r="Q33" s="207">
        <f t="shared" si="0"/>
        <v>1.3746877299638782</v>
      </c>
      <c r="R33" s="207">
        <f t="shared" si="0"/>
        <v>1.360027691214424</v>
      </c>
      <c r="S33" s="207">
        <f t="shared" si="0"/>
        <v>1.3315004271482576</v>
      </c>
      <c r="T33" s="207">
        <f t="shared" si="0"/>
        <v>1.2834697045344645</v>
      </c>
      <c r="U33" s="207">
        <f t="shared" si="0"/>
        <v>1.2454152449594804</v>
      </c>
      <c r="V33" s="207">
        <f t="shared" si="0"/>
        <v>1.2139915154080758</v>
      </c>
      <c r="W33" s="207">
        <f t="shared" si="0"/>
        <v>1.1994442516398711</v>
      </c>
      <c r="X33" s="207">
        <f t="shared" si="0"/>
        <v>1.1480772064240463</v>
      </c>
      <c r="Y33" s="207">
        <f t="shared" si="0"/>
        <v>1.0554690145614631</v>
      </c>
      <c r="Z33" s="207">
        <f t="shared" si="0"/>
        <v>1</v>
      </c>
      <c r="AA33" s="207">
        <f t="shared" si="0"/>
        <v>0.97744759057696329</v>
      </c>
      <c r="AB33" s="207">
        <f t="shared" si="0"/>
        <v>0.96264639272649266</v>
      </c>
      <c r="AC33" s="290"/>
      <c r="AD33" s="291"/>
      <c r="AE33" s="204"/>
      <c r="AF33" s="204"/>
      <c r="AG33" s="204"/>
      <c r="AH33" s="204"/>
      <c r="AI33" s="204"/>
      <c r="AJ33" s="204"/>
      <c r="AK33" s="204"/>
      <c r="AL33" s="204"/>
      <c r="AM33" s="204"/>
      <c r="AN33" s="204"/>
      <c r="AO33" s="204"/>
      <c r="AP33" s="204"/>
      <c r="AQ33" s="204"/>
      <c r="AR33" s="204"/>
      <c r="AS33" s="204"/>
      <c r="AT33" s="204"/>
      <c r="AU33" s="204"/>
      <c r="AV33" s="204"/>
      <c r="AW33" s="204"/>
      <c r="BW33" s="161"/>
    </row>
    <row r="34" spans="1:75" ht="20.149999999999999" customHeight="1">
      <c r="A34" s="200"/>
      <c r="B34" s="208"/>
      <c r="C34" s="204"/>
      <c r="D34" s="204"/>
      <c r="E34" s="209"/>
      <c r="J34" s="204"/>
      <c r="K34" s="204"/>
      <c r="L34" s="204"/>
      <c r="M34" s="204"/>
      <c r="N34" s="204"/>
      <c r="O34" s="204"/>
      <c r="P34" s="204"/>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c r="AT34" s="204"/>
      <c r="AU34" s="204"/>
      <c r="AV34" s="204"/>
      <c r="AW34" s="204"/>
      <c r="AX34" s="204"/>
      <c r="AY34" s="204"/>
      <c r="AZ34" s="204"/>
      <c r="BA34" s="204"/>
    </row>
    <row r="35" spans="1:75">
      <c r="A35" s="210"/>
    </row>
    <row r="36" spans="1:75">
      <c r="A36" s="211"/>
      <c r="B36" s="161"/>
    </row>
    <row r="37" spans="1:75">
      <c r="B37" s="212"/>
    </row>
    <row r="38" spans="1:75">
      <c r="A38" s="213" t="s">
        <v>253</v>
      </c>
      <c r="B38" s="385" t="s">
        <v>254</v>
      </c>
      <c r="C38" s="385"/>
      <c r="D38" s="214" t="s">
        <v>255</v>
      </c>
      <c r="E38" s="214">
        <v>2020</v>
      </c>
      <c r="F38" s="215">
        <v>2021</v>
      </c>
      <c r="G38" s="215">
        <v>2022</v>
      </c>
      <c r="H38" s="215">
        <v>2023</v>
      </c>
      <c r="I38" s="215">
        <v>2024</v>
      </c>
      <c r="J38" s="215">
        <v>2025</v>
      </c>
      <c r="K38" s="215">
        <v>2026</v>
      </c>
      <c r="L38" s="215">
        <v>2027</v>
      </c>
      <c r="M38" s="215">
        <v>2028</v>
      </c>
      <c r="N38" s="215">
        <v>2029</v>
      </c>
      <c r="O38" s="215">
        <v>2030</v>
      </c>
      <c r="P38" s="215">
        <v>2031</v>
      </c>
      <c r="Q38" s="215">
        <v>2032</v>
      </c>
      <c r="R38" s="215">
        <v>2033</v>
      </c>
      <c r="S38" s="215">
        <v>2034</v>
      </c>
      <c r="T38" s="215">
        <v>2035</v>
      </c>
      <c r="U38" s="215">
        <v>2036</v>
      </c>
      <c r="V38" s="215">
        <v>2037</v>
      </c>
      <c r="W38" s="215">
        <v>2038</v>
      </c>
      <c r="X38" s="215">
        <v>2039</v>
      </c>
      <c r="Y38" s="215">
        <v>2040</v>
      </c>
      <c r="Z38" s="215">
        <v>2041</v>
      </c>
      <c r="AA38" s="215">
        <v>2042</v>
      </c>
      <c r="AB38" s="215">
        <v>2043</v>
      </c>
      <c r="AC38" s="215">
        <v>2044</v>
      </c>
      <c r="AD38" s="215">
        <v>2045</v>
      </c>
      <c r="AE38" s="215">
        <v>2046</v>
      </c>
      <c r="AF38" s="215">
        <v>2047</v>
      </c>
      <c r="AG38" s="215">
        <v>2048</v>
      </c>
      <c r="AH38" s="215">
        <v>2049</v>
      </c>
      <c r="AI38" s="215">
        <v>2050</v>
      </c>
      <c r="AJ38" s="215">
        <v>2051</v>
      </c>
      <c r="AK38" s="215">
        <v>2052</v>
      </c>
      <c r="AL38" s="215">
        <v>2053</v>
      </c>
      <c r="AM38" s="215">
        <v>2054</v>
      </c>
      <c r="AN38" s="215">
        <v>2055</v>
      </c>
      <c r="AO38" s="215">
        <v>2056</v>
      </c>
      <c r="AP38" s="215">
        <v>2057</v>
      </c>
      <c r="AQ38" s="215">
        <v>2058</v>
      </c>
      <c r="AR38" s="215">
        <v>2059</v>
      </c>
      <c r="AS38" s="215">
        <v>2060</v>
      </c>
      <c r="AT38" s="215">
        <v>2061</v>
      </c>
      <c r="AU38" s="215">
        <v>2062</v>
      </c>
      <c r="AV38" s="215">
        <v>2063</v>
      </c>
      <c r="AW38" s="215">
        <v>2064</v>
      </c>
      <c r="AX38" s="215">
        <v>2065</v>
      </c>
      <c r="AY38" s="215">
        <v>2066</v>
      </c>
      <c r="AZ38" s="215">
        <v>2067</v>
      </c>
      <c r="BA38" s="215">
        <v>2068</v>
      </c>
      <c r="BB38" s="215">
        <v>2069</v>
      </c>
      <c r="BC38" s="215">
        <v>2070</v>
      </c>
      <c r="BD38" s="215">
        <v>2071</v>
      </c>
      <c r="BE38" s="215">
        <v>2072</v>
      </c>
      <c r="BF38" s="216">
        <v>2073</v>
      </c>
      <c r="BG38" s="216">
        <v>2074</v>
      </c>
      <c r="BH38" s="216">
        <v>2075</v>
      </c>
      <c r="BI38" s="216">
        <v>2076</v>
      </c>
    </row>
    <row r="39" spans="1:75" ht="54" customHeight="1">
      <c r="A39" s="217" t="s">
        <v>256</v>
      </c>
      <c r="B39" s="386" t="s">
        <v>257</v>
      </c>
      <c r="C39" s="387"/>
      <c r="D39" s="177" t="s">
        <v>194</v>
      </c>
      <c r="E39" s="163">
        <v>215.55</v>
      </c>
      <c r="F39" s="163">
        <v>235.83</v>
      </c>
      <c r="G39" s="218">
        <f>G40*1000</f>
        <v>189.92863312282626</v>
      </c>
      <c r="H39" s="218">
        <f t="shared" ref="H39:BI39" si="1">H40*1000</f>
        <v>172.86070548319196</v>
      </c>
      <c r="I39" s="218">
        <f t="shared" si="1"/>
        <v>157.3265863542702</v>
      </c>
      <c r="J39" s="218">
        <f t="shared" si="1"/>
        <v>143.188440106733</v>
      </c>
      <c r="K39" s="218">
        <f t="shared" si="1"/>
        <v>130.32081770356777</v>
      </c>
      <c r="L39" s="218">
        <f t="shared" si="1"/>
        <v>118.60954357954448</v>
      </c>
      <c r="M39" s="218">
        <f t="shared" si="1"/>
        <v>107.9507025512066</v>
      </c>
      <c r="N39" s="218">
        <f t="shared" si="1"/>
        <v>98.249717768147875</v>
      </c>
      <c r="O39" s="218">
        <f t="shared" si="1"/>
        <v>89.420511524154222</v>
      </c>
      <c r="P39" s="218">
        <f t="shared" si="1"/>
        <v>81.384741482012416</v>
      </c>
      <c r="Q39" s="218">
        <f t="shared" si="1"/>
        <v>74.071105534940514</v>
      </c>
      <c r="R39" s="218">
        <f t="shared" si="1"/>
        <v>67.414709136612856</v>
      </c>
      <c r="S39" s="218">
        <f t="shared" si="1"/>
        <v>61.356489486042342</v>
      </c>
      <c r="T39" s="218">
        <f t="shared" si="1"/>
        <v>55.842691458061417</v>
      </c>
      <c r="U39" s="218">
        <f t="shared" si="1"/>
        <v>50.824390629285183</v>
      </c>
      <c r="V39" s="218">
        <f t="shared" si="1"/>
        <v>46.257059167324108</v>
      </c>
      <c r="W39" s="218">
        <f t="shared" si="1"/>
        <v>42.100170731343162</v>
      </c>
      <c r="X39" s="218">
        <f t="shared" si="1"/>
        <v>38.316840878207636</v>
      </c>
      <c r="Y39" s="218">
        <f t="shared" si="1"/>
        <v>34.873499783525524</v>
      </c>
      <c r="Z39" s="218">
        <f t="shared" si="1"/>
        <v>31.739594373586151</v>
      </c>
      <c r="AA39" s="218">
        <f t="shared" si="1"/>
        <v>28.887317225203908</v>
      </c>
      <c r="AB39" s="218">
        <f t="shared" si="1"/>
        <v>26.291359827963596</v>
      </c>
      <c r="AC39" s="218">
        <f t="shared" si="1"/>
        <v>23.928688019542424</v>
      </c>
      <c r="AD39" s="218">
        <f t="shared" si="1"/>
        <v>21.778337601526122</v>
      </c>
      <c r="AE39" s="218">
        <f t="shared" si="1"/>
        <v>19.821228322200188</v>
      </c>
      <c r="AF39" s="218">
        <f t="shared" si="1"/>
        <v>18.039994575768699</v>
      </c>
      <c r="AG39" s="218">
        <f t="shared" si="1"/>
        <v>16.418831315779915</v>
      </c>
      <c r="AH39" s="218">
        <f t="shared" si="1"/>
        <v>14.943353815534516</v>
      </c>
      <c r="AI39" s="218">
        <f t="shared" si="1"/>
        <v>13.600470031118215</v>
      </c>
      <c r="AJ39" s="218">
        <f t="shared" si="1"/>
        <v>12.378264434524354</v>
      </c>
      <c r="AK39" s="218">
        <f t="shared" si="1"/>
        <v>11.265892286107471</v>
      </c>
      <c r="AL39" s="218">
        <f t="shared" si="1"/>
        <v>10.253483408237821</v>
      </c>
      <c r="AM39" s="218">
        <f t="shared" si="1"/>
        <v>9.3320546063319085</v>
      </c>
      <c r="AN39" s="218">
        <f t="shared" si="1"/>
        <v>8.4934299601629242</v>
      </c>
      <c r="AO39" s="218">
        <f t="shared" si="1"/>
        <v>7.7301682781888621</v>
      </c>
      <c r="AP39" s="218">
        <f t="shared" si="1"/>
        <v>7.0354970711939702</v>
      </c>
      <c r="AQ39" s="218">
        <f t="shared" si="1"/>
        <v>6.4032524593857989</v>
      </c>
      <c r="AR39" s="218">
        <f t="shared" si="1"/>
        <v>5.8278244797383172</v>
      </c>
      <c r="AS39" s="218">
        <f t="shared" si="1"/>
        <v>5.3041073082872039</v>
      </c>
      <c r="AT39" s="218">
        <f t="shared" si="1"/>
        <v>4.8274539556978882</v>
      </c>
      <c r="AU39" s="218">
        <f t="shared" si="1"/>
        <v>4.3936350341125703</v>
      </c>
      <c r="AV39" s="218">
        <f t="shared" si="1"/>
        <v>3.9988012294134152</v>
      </c>
      <c r="AW39" s="218">
        <f t="shared" si="1"/>
        <v>3.6394491459138671</v>
      </c>
      <c r="AX39" s="218">
        <f t="shared" si="1"/>
        <v>3.3123902204151756</v>
      </c>
      <c r="AY39" s="218">
        <f t="shared" si="1"/>
        <v>3.0147224297997552</v>
      </c>
      <c r="AZ39" s="218">
        <f t="shared" si="1"/>
        <v>2.7438045411203325</v>
      </c>
      <c r="BA39" s="218">
        <f t="shared" si="1"/>
        <v>2.4972326757036192</v>
      </c>
      <c r="BB39" s="218">
        <f t="shared" si="1"/>
        <v>2.2728189793196951</v>
      </c>
      <c r="BC39" s="218">
        <f t="shared" si="1"/>
        <v>2.0685722091556138</v>
      </c>
      <c r="BD39" s="218">
        <f t="shared" si="1"/>
        <v>1.8826800653397096</v>
      </c>
      <c r="BE39" s="218">
        <f t="shared" si="1"/>
        <v>1.7134931102426363</v>
      </c>
      <c r="BF39" s="218">
        <f t="shared" si="1"/>
        <v>1.5595101328696561</v>
      </c>
      <c r="BG39" s="218">
        <f t="shared" si="1"/>
        <v>1.4193648284811273</v>
      </c>
      <c r="BH39" s="218">
        <f t="shared" si="1"/>
        <v>1.2918136752482641</v>
      </c>
      <c r="BI39" s="218">
        <f t="shared" si="1"/>
        <v>1.175724900372658</v>
      </c>
      <c r="BW39" s="161"/>
    </row>
    <row r="40" spans="1:75">
      <c r="A40" s="217" t="s">
        <v>258</v>
      </c>
      <c r="B40" s="396" t="s">
        <v>259</v>
      </c>
      <c r="C40" s="396"/>
      <c r="D40" s="177" t="s">
        <v>194</v>
      </c>
      <c r="E40" s="178">
        <f>E39/1000</f>
        <v>0.21555000000000002</v>
      </c>
      <c r="F40" s="178">
        <f>F39/1000</f>
        <v>0.23583000000000001</v>
      </c>
      <c r="G40" s="178">
        <f>9.25945032510716E+81*EXP(-0.0941622869*G38)</f>
        <v>0.18992863312282626</v>
      </c>
      <c r="H40" s="178">
        <f t="shared" ref="H40:BH40" si="2">9.25945032510716E+81*EXP(-0.0941622869*H38)</f>
        <v>0.17286070548319196</v>
      </c>
      <c r="I40" s="178">
        <f t="shared" si="2"/>
        <v>0.15732658635427021</v>
      </c>
      <c r="J40" s="178">
        <f t="shared" si="2"/>
        <v>0.14318844010673298</v>
      </c>
      <c r="K40" s="178">
        <f t="shared" si="2"/>
        <v>0.13032081770356777</v>
      </c>
      <c r="L40" s="178">
        <f t="shared" si="2"/>
        <v>0.11860954357954448</v>
      </c>
      <c r="M40" s="178">
        <f t="shared" si="2"/>
        <v>0.1079507025512066</v>
      </c>
      <c r="N40" s="178">
        <f t="shared" si="2"/>
        <v>9.8249717768147879E-2</v>
      </c>
      <c r="O40" s="178">
        <f t="shared" si="2"/>
        <v>8.9420511524154228E-2</v>
      </c>
      <c r="P40" s="178">
        <f t="shared" si="2"/>
        <v>8.1384741482012413E-2</v>
      </c>
      <c r="Q40" s="178">
        <f t="shared" si="2"/>
        <v>7.4071105534940521E-2</v>
      </c>
      <c r="R40" s="178">
        <f t="shared" si="2"/>
        <v>6.7414709136612849E-2</v>
      </c>
      <c r="S40" s="178">
        <f t="shared" si="2"/>
        <v>6.1356489486042345E-2</v>
      </c>
      <c r="T40" s="178">
        <f t="shared" si="2"/>
        <v>5.5842691458061415E-2</v>
      </c>
      <c r="U40" s="178">
        <f t="shared" si="2"/>
        <v>5.0824390629285184E-2</v>
      </c>
      <c r="V40" s="178">
        <f t="shared" si="2"/>
        <v>4.6257059167324109E-2</v>
      </c>
      <c r="W40" s="178">
        <f t="shared" si="2"/>
        <v>4.2100170731343166E-2</v>
      </c>
      <c r="X40" s="178">
        <f t="shared" si="2"/>
        <v>3.8316840878207636E-2</v>
      </c>
      <c r="Y40" s="178">
        <f t="shared" si="2"/>
        <v>3.4873499783525524E-2</v>
      </c>
      <c r="Z40" s="178">
        <f t="shared" si="2"/>
        <v>3.1739594373586151E-2</v>
      </c>
      <c r="AA40" s="178">
        <f t="shared" si="2"/>
        <v>2.8887317225203907E-2</v>
      </c>
      <c r="AB40" s="178">
        <f t="shared" si="2"/>
        <v>2.6291359827963597E-2</v>
      </c>
      <c r="AC40" s="178">
        <f t="shared" si="2"/>
        <v>2.3928688019542423E-2</v>
      </c>
      <c r="AD40" s="178">
        <f t="shared" si="2"/>
        <v>2.1778337601526122E-2</v>
      </c>
      <c r="AE40" s="178">
        <f t="shared" si="2"/>
        <v>1.9821228322200186E-2</v>
      </c>
      <c r="AF40" s="178">
        <f t="shared" si="2"/>
        <v>1.80399945757687E-2</v>
      </c>
      <c r="AG40" s="178">
        <f t="shared" si="2"/>
        <v>1.6418831315779914E-2</v>
      </c>
      <c r="AH40" s="178">
        <f t="shared" si="2"/>
        <v>1.4943353815534516E-2</v>
      </c>
      <c r="AI40" s="178">
        <f t="shared" si="2"/>
        <v>1.3600470031118216E-2</v>
      </c>
      <c r="AJ40" s="178">
        <f t="shared" si="2"/>
        <v>1.2378264434524354E-2</v>
      </c>
      <c r="AK40" s="178">
        <f t="shared" si="2"/>
        <v>1.1265892286107471E-2</v>
      </c>
      <c r="AL40" s="178">
        <f t="shared" si="2"/>
        <v>1.0253483408237821E-2</v>
      </c>
      <c r="AM40" s="178">
        <f t="shared" si="2"/>
        <v>9.3320546063319076E-3</v>
      </c>
      <c r="AN40" s="178">
        <f t="shared" si="2"/>
        <v>8.4934299601629234E-3</v>
      </c>
      <c r="AO40" s="178">
        <f t="shared" si="2"/>
        <v>7.7301682781888625E-3</v>
      </c>
      <c r="AP40" s="178">
        <f t="shared" si="2"/>
        <v>7.0354970711939699E-3</v>
      </c>
      <c r="AQ40" s="178">
        <f t="shared" si="2"/>
        <v>6.4032524593857993E-3</v>
      </c>
      <c r="AR40" s="178">
        <f t="shared" si="2"/>
        <v>5.8278244797383173E-3</v>
      </c>
      <c r="AS40" s="178">
        <f t="shared" si="2"/>
        <v>5.3041073082872037E-3</v>
      </c>
      <c r="AT40" s="178">
        <f t="shared" si="2"/>
        <v>4.8274539556978878E-3</v>
      </c>
      <c r="AU40" s="178">
        <f t="shared" si="2"/>
        <v>4.3936350341125703E-3</v>
      </c>
      <c r="AV40" s="178">
        <f t="shared" si="2"/>
        <v>3.9988012294134151E-3</v>
      </c>
      <c r="AW40" s="178">
        <f t="shared" si="2"/>
        <v>3.6394491459138673E-3</v>
      </c>
      <c r="AX40" s="178">
        <f t="shared" si="2"/>
        <v>3.3123902204151758E-3</v>
      </c>
      <c r="AY40" s="178">
        <f t="shared" si="2"/>
        <v>3.0147224297997553E-3</v>
      </c>
      <c r="AZ40" s="178">
        <f t="shared" si="2"/>
        <v>2.7438045411203324E-3</v>
      </c>
      <c r="BA40" s="178">
        <f t="shared" si="2"/>
        <v>2.4972326757036192E-3</v>
      </c>
      <c r="BB40" s="178">
        <f t="shared" si="2"/>
        <v>2.272818979319695E-3</v>
      </c>
      <c r="BC40" s="178">
        <f t="shared" si="2"/>
        <v>2.0685722091556137E-3</v>
      </c>
      <c r="BD40" s="178">
        <f t="shared" si="2"/>
        <v>1.8826800653397096E-3</v>
      </c>
      <c r="BE40" s="178">
        <f t="shared" si="2"/>
        <v>1.7134931102426364E-3</v>
      </c>
      <c r="BF40" s="178">
        <f t="shared" si="2"/>
        <v>1.5595101328696561E-3</v>
      </c>
      <c r="BG40" s="178">
        <f t="shared" si="2"/>
        <v>1.4193648284811272E-3</v>
      </c>
      <c r="BH40" s="178">
        <f t="shared" si="2"/>
        <v>1.2918136752482642E-3</v>
      </c>
      <c r="BI40" s="178">
        <f>9.25945032510716E+81*EXP(-0.0941622869*BI38)</f>
        <v>1.1757249003726579E-3</v>
      </c>
      <c r="BW40" s="161"/>
    </row>
    <row r="41" spans="1:75" s="179" customFormat="1" ht="64.75" customHeight="1">
      <c r="A41" s="219" t="s">
        <v>260</v>
      </c>
      <c r="B41" s="397" t="s">
        <v>261</v>
      </c>
      <c r="C41" s="397"/>
      <c r="D41" s="177" t="s">
        <v>249</v>
      </c>
      <c r="E41" s="163">
        <v>253</v>
      </c>
      <c r="F41" s="163">
        <v>257</v>
      </c>
      <c r="G41" s="163">
        <v>261</v>
      </c>
      <c r="H41" s="163">
        <v>265</v>
      </c>
      <c r="I41" s="163">
        <v>269</v>
      </c>
      <c r="J41" s="163">
        <v>273</v>
      </c>
      <c r="K41" s="163">
        <v>277</v>
      </c>
      <c r="L41" s="163">
        <v>281</v>
      </c>
      <c r="M41" s="163">
        <v>286</v>
      </c>
      <c r="N41" s="163">
        <v>290</v>
      </c>
      <c r="O41" s="163">
        <v>294</v>
      </c>
      <c r="P41" s="163">
        <v>299</v>
      </c>
      <c r="Q41" s="163">
        <v>304</v>
      </c>
      <c r="R41" s="163">
        <v>308</v>
      </c>
      <c r="S41" s="163">
        <v>313</v>
      </c>
      <c r="T41" s="163">
        <v>318</v>
      </c>
      <c r="U41" s="163">
        <v>322</v>
      </c>
      <c r="V41" s="163">
        <v>327</v>
      </c>
      <c r="W41" s="163">
        <v>332</v>
      </c>
      <c r="X41" s="163">
        <v>337</v>
      </c>
      <c r="Y41" s="163">
        <v>343</v>
      </c>
      <c r="Z41" s="163">
        <v>348</v>
      </c>
      <c r="AA41" s="163">
        <v>353</v>
      </c>
      <c r="AB41" s="163">
        <v>358</v>
      </c>
      <c r="AC41" s="163">
        <v>364</v>
      </c>
      <c r="AD41" s="163">
        <v>369</v>
      </c>
      <c r="AE41" s="163">
        <v>375</v>
      </c>
      <c r="AF41" s="163">
        <v>380</v>
      </c>
      <c r="AG41" s="163">
        <v>386</v>
      </c>
      <c r="AH41" s="163">
        <v>392</v>
      </c>
      <c r="AI41" s="163">
        <v>398</v>
      </c>
      <c r="AJ41" s="220">
        <f t="shared" ref="AJ41:BE41" si="3">SLOPE(AD41:AI41,AD38:AI38)+AI41</f>
        <v>403.77142857142854</v>
      </c>
      <c r="AK41" s="220">
        <f t="shared" si="3"/>
        <v>409.59591836734688</v>
      </c>
      <c r="AL41" s="220">
        <f t="shared" si="3"/>
        <v>415.51860058309029</v>
      </c>
      <c r="AM41" s="220">
        <f t="shared" si="3"/>
        <v>421.40866305705947</v>
      </c>
      <c r="AN41" s="220">
        <f t="shared" si="3"/>
        <v>427.27790896650197</v>
      </c>
      <c r="AO41" s="220">
        <f t="shared" si="3"/>
        <v>433.14144983807756</v>
      </c>
      <c r="AP41" s="220">
        <f t="shared" si="3"/>
        <v>439.02105385535413</v>
      </c>
      <c r="AQ41" s="220">
        <f t="shared" si="3"/>
        <v>444.90286731576668</v>
      </c>
      <c r="AR41" s="220">
        <f t="shared" si="3"/>
        <v>450.7777829423336</v>
      </c>
      <c r="AS41" s="220">
        <f t="shared" si="3"/>
        <v>456.65207089923194</v>
      </c>
      <c r="AT41" s="220">
        <f t="shared" si="3"/>
        <v>462.52811725456996</v>
      </c>
      <c r="AU41" s="220">
        <f t="shared" si="3"/>
        <v>468.40529736430318</v>
      </c>
      <c r="AV41" s="220">
        <f t="shared" si="3"/>
        <v>474.281618944819</v>
      </c>
      <c r="AW41" s="220">
        <f t="shared" si="3"/>
        <v>480.15740030957636</v>
      </c>
      <c r="AX41" s="220">
        <f t="shared" si="3"/>
        <v>486.03351205479657</v>
      </c>
      <c r="AY41" s="220">
        <f t="shared" si="3"/>
        <v>491.90983709832108</v>
      </c>
      <c r="AZ41" s="220">
        <f t="shared" si="3"/>
        <v>497.78609494560658</v>
      </c>
      <c r="BA41" s="220">
        <f t="shared" si="3"/>
        <v>503.66223077738493</v>
      </c>
      <c r="BB41" s="220">
        <f t="shared" si="3"/>
        <v>509.5383870092262</v>
      </c>
      <c r="BC41" s="220">
        <f t="shared" si="3"/>
        <v>515.41459693817762</v>
      </c>
      <c r="BD41" s="220">
        <f t="shared" si="3"/>
        <v>521.29080293764616</v>
      </c>
      <c r="BE41" s="221">
        <f t="shared" si="3"/>
        <v>527.16698840639413</v>
      </c>
      <c r="BF41" s="221">
        <f>SLOPE(AZ41:BE41,AZ38:BE38)+BE41</f>
        <v>533.04317108392763</v>
      </c>
      <c r="BG41" s="221">
        <f>SLOPE(BA41:BF41,BA38:BF38)+BF41</f>
        <v>538.91936284746146</v>
      </c>
      <c r="BH41" s="221">
        <f>SLOPE(BB41:BG41,BB38:BG38)+BG41</f>
        <v>544.79555676452355</v>
      </c>
      <c r="BI41" s="221">
        <f>SLOPE(BC41:BH41,BC38:BH38)+BH41</f>
        <v>550.67174709420101</v>
      </c>
    </row>
    <row r="42" spans="1:75" s="179" customFormat="1" ht="27">
      <c r="A42" s="222" t="s">
        <v>262</v>
      </c>
      <c r="B42" s="383" t="s">
        <v>263</v>
      </c>
      <c r="C42" s="384"/>
      <c r="D42" s="180" t="s">
        <v>194</v>
      </c>
      <c r="E42" s="181">
        <f>E$41*$Y$33</f>
        <v>267.03366068405018</v>
      </c>
      <c r="F42" s="181">
        <f t="shared" ref="F42:BI42" si="4">F$41*$Y$33</f>
        <v>271.25553674229604</v>
      </c>
      <c r="G42" s="181">
        <f t="shared" si="4"/>
        <v>275.47741280054186</v>
      </c>
      <c r="H42" s="181">
        <f t="shared" si="4"/>
        <v>279.69928885878772</v>
      </c>
      <c r="I42" s="181">
        <f t="shared" si="4"/>
        <v>283.92116491703359</v>
      </c>
      <c r="J42" s="181">
        <f t="shared" si="4"/>
        <v>288.14304097527946</v>
      </c>
      <c r="K42" s="181">
        <f t="shared" si="4"/>
        <v>292.36491703352527</v>
      </c>
      <c r="L42" s="181">
        <f t="shared" si="4"/>
        <v>296.58679309177114</v>
      </c>
      <c r="M42" s="181">
        <f t="shared" si="4"/>
        <v>301.86413816457843</v>
      </c>
      <c r="N42" s="181">
        <f t="shared" si="4"/>
        <v>306.0860142228243</v>
      </c>
      <c r="O42" s="181">
        <f t="shared" si="4"/>
        <v>310.30789028107017</v>
      </c>
      <c r="P42" s="181">
        <f t="shared" si="4"/>
        <v>315.58523535387747</v>
      </c>
      <c r="Q42" s="181">
        <f t="shared" si="4"/>
        <v>320.86258042668481</v>
      </c>
      <c r="R42" s="181">
        <f t="shared" si="4"/>
        <v>325.08445648493063</v>
      </c>
      <c r="S42" s="181">
        <f t="shared" si="4"/>
        <v>330.36180155773798</v>
      </c>
      <c r="T42" s="181">
        <f t="shared" si="4"/>
        <v>335.63914663054527</v>
      </c>
      <c r="U42" s="181">
        <f t="shared" si="4"/>
        <v>339.86102268879114</v>
      </c>
      <c r="V42" s="181">
        <f t="shared" si="4"/>
        <v>345.13836776159843</v>
      </c>
      <c r="W42" s="181">
        <f t="shared" si="4"/>
        <v>350.41571283440578</v>
      </c>
      <c r="X42" s="181">
        <f t="shared" si="4"/>
        <v>355.69305790721307</v>
      </c>
      <c r="Y42" s="181">
        <f t="shared" si="4"/>
        <v>362.02587199458185</v>
      </c>
      <c r="Z42" s="181">
        <f t="shared" si="4"/>
        <v>367.3032170673892</v>
      </c>
      <c r="AA42" s="181">
        <f t="shared" si="4"/>
        <v>372.58056214019649</v>
      </c>
      <c r="AB42" s="181">
        <f t="shared" si="4"/>
        <v>377.85790721300378</v>
      </c>
      <c r="AC42" s="181">
        <f t="shared" si="4"/>
        <v>384.19072130037256</v>
      </c>
      <c r="AD42" s="181">
        <f t="shared" si="4"/>
        <v>389.46806637317991</v>
      </c>
      <c r="AE42" s="181">
        <f t="shared" si="4"/>
        <v>395.80088046054868</v>
      </c>
      <c r="AF42" s="181">
        <f t="shared" si="4"/>
        <v>401.07822553335598</v>
      </c>
      <c r="AG42" s="181">
        <f t="shared" si="4"/>
        <v>407.41103962072475</v>
      </c>
      <c r="AH42" s="181">
        <f t="shared" si="4"/>
        <v>413.74385370809352</v>
      </c>
      <c r="AI42" s="181">
        <f t="shared" si="4"/>
        <v>420.07666779546236</v>
      </c>
      <c r="AJ42" s="181">
        <f t="shared" si="4"/>
        <v>426.16823182235987</v>
      </c>
      <c r="AK42" s="181">
        <f t="shared" si="4"/>
        <v>432.31580032758109</v>
      </c>
      <c r="AL42" s="181">
        <f t="shared" si="4"/>
        <v>438.56700788939253</v>
      </c>
      <c r="AM42" s="181">
        <f t="shared" si="4"/>
        <v>444.78378632449824</v>
      </c>
      <c r="AN42" s="181">
        <f t="shared" si="4"/>
        <v>450.97859352075636</v>
      </c>
      <c r="AO42" s="181">
        <f t="shared" si="4"/>
        <v>457.16737922631916</v>
      </c>
      <c r="AP42" s="181">
        <f t="shared" si="4"/>
        <v>463.37311908444565</v>
      </c>
      <c r="AQ42" s="181">
        <f t="shared" si="4"/>
        <v>469.58119094134167</v>
      </c>
      <c r="AR42" s="181">
        <f t="shared" si="4"/>
        <v>475.78198234834599</v>
      </c>
      <c r="AS42" s="181">
        <f t="shared" si="4"/>
        <v>481.98211126946376</v>
      </c>
      <c r="AT42" s="181">
        <f t="shared" si="4"/>
        <v>488.18409612564983</v>
      </c>
      <c r="AU42" s="181">
        <f t="shared" si="4"/>
        <v>494.38727762447019</v>
      </c>
      <c r="AV42" s="181">
        <f t="shared" si="4"/>
        <v>500.58955297230347</v>
      </c>
      <c r="AW42" s="181">
        <f t="shared" si="4"/>
        <v>506.79125813914254</v>
      </c>
      <c r="AX42" s="181">
        <f t="shared" si="4"/>
        <v>512.99331201232314</v>
      </c>
      <c r="AY42" s="181">
        <f t="shared" si="4"/>
        <v>519.19559101525476</v>
      </c>
      <c r="AZ42" s="181">
        <f t="shared" si="4"/>
        <v>525.39779909463834</v>
      </c>
      <c r="BA42" s="181">
        <f t="shared" si="4"/>
        <v>531.5998783904347</v>
      </c>
      <c r="BB42" s="181">
        <f t="shared" si="4"/>
        <v>537.80197921786544</v>
      </c>
      <c r="BC42" s="181">
        <f t="shared" si="4"/>
        <v>544.00413672093202</v>
      </c>
      <c r="BD42" s="181">
        <f t="shared" si="4"/>
        <v>550.20629007655123</v>
      </c>
      <c r="BE42" s="182">
        <f t="shared" si="4"/>
        <v>556.40842176263106</v>
      </c>
      <c r="BF42" s="182">
        <f t="shared" si="4"/>
        <v>562.61055050267055</v>
      </c>
      <c r="BG42" s="182">
        <f t="shared" si="4"/>
        <v>568.81268883270172</v>
      </c>
      <c r="BH42" s="182">
        <f t="shared" si="4"/>
        <v>575.01482943571534</v>
      </c>
      <c r="BI42" s="182">
        <f t="shared" si="4"/>
        <v>581.21696625235563</v>
      </c>
    </row>
    <row r="43" spans="1:75" ht="60.75" customHeight="1">
      <c r="A43" s="183" t="s">
        <v>264</v>
      </c>
      <c r="B43" s="397" t="s">
        <v>265</v>
      </c>
      <c r="C43" s="397"/>
      <c r="D43" s="177" t="s">
        <v>249</v>
      </c>
      <c r="E43" s="261">
        <v>126.59504990000001</v>
      </c>
      <c r="F43" s="169">
        <v>128.52289329999999</v>
      </c>
      <c r="G43" s="169">
        <v>130.4800947</v>
      </c>
      <c r="H43" s="169">
        <v>132.4671012</v>
      </c>
      <c r="I43" s="169">
        <v>134.48436670000001</v>
      </c>
      <c r="J43" s="169">
        <v>136.532352</v>
      </c>
      <c r="K43" s="169">
        <v>138.61152490000001</v>
      </c>
      <c r="L43" s="169">
        <v>140.72236029999999</v>
      </c>
      <c r="M43" s="169">
        <v>142.86534040000001</v>
      </c>
      <c r="N43" s="169">
        <v>145.04095469999999</v>
      </c>
      <c r="O43" s="169">
        <v>147.24970020000001</v>
      </c>
      <c r="P43" s="169">
        <v>149.49208139999999</v>
      </c>
      <c r="Q43" s="169">
        <v>151.76861059999999</v>
      </c>
      <c r="R43" s="169">
        <v>154.0798077</v>
      </c>
      <c r="S43" s="169">
        <v>156.42620070000001</v>
      </c>
      <c r="T43" s="169">
        <v>158.80832559999999</v>
      </c>
      <c r="U43" s="169">
        <v>161.22672650000001</v>
      </c>
      <c r="V43" s="169">
        <v>163.6819558</v>
      </c>
      <c r="W43" s="169">
        <v>166.17457440000001</v>
      </c>
      <c r="X43" s="169">
        <v>168.70515169999999</v>
      </c>
      <c r="Y43" s="169">
        <v>171.2742657</v>
      </c>
      <c r="Z43" s="169">
        <v>173.84337970000001</v>
      </c>
      <c r="AA43" s="169">
        <v>176.45103040000001</v>
      </c>
      <c r="AB43" s="169">
        <v>179.0977958</v>
      </c>
      <c r="AC43" s="169">
        <v>181.78426279999999</v>
      </c>
      <c r="AD43" s="169">
        <v>184.5110267</v>
      </c>
      <c r="AE43" s="169">
        <v>187.2786921</v>
      </c>
      <c r="AF43" s="169">
        <v>190.0878725</v>
      </c>
      <c r="AG43" s="169">
        <v>192.93919059999999</v>
      </c>
      <c r="AH43" s="169">
        <v>195.83327840000001</v>
      </c>
      <c r="AI43" s="169">
        <v>198.7707776</v>
      </c>
      <c r="AJ43" s="220">
        <f>SLOPE(AD43:AI43,AD38:AI38)+AI43</f>
        <v>201.62260135714286</v>
      </c>
      <c r="AK43" s="220">
        <f t="shared" ref="AK43:BI43" si="5">SLOPE(AE43:AJ43,AE38:AJ38)+AJ43</f>
        <v>204.49866848244898</v>
      </c>
      <c r="AL43" s="220">
        <f t="shared" si="5"/>
        <v>207.38557452198251</v>
      </c>
      <c r="AM43" s="220">
        <f t="shared" si="5"/>
        <v>210.27357205382256</v>
      </c>
      <c r="AN43" s="220">
        <f t="shared" si="5"/>
        <v>213.15705565840446</v>
      </c>
      <c r="AO43" s="220">
        <f t="shared" si="5"/>
        <v>216.0362330418786</v>
      </c>
      <c r="AP43" s="220">
        <f t="shared" si="5"/>
        <v>218.91998496997533</v>
      </c>
      <c r="AQ43" s="220">
        <f t="shared" si="5"/>
        <v>221.80404330145825</v>
      </c>
      <c r="AR43" s="220">
        <f t="shared" si="5"/>
        <v>224.68720787372428</v>
      </c>
      <c r="AS43" s="220">
        <f t="shared" si="5"/>
        <v>227.56986198677475</v>
      </c>
      <c r="AT43" s="220">
        <f t="shared" si="5"/>
        <v>230.4527481144568</v>
      </c>
      <c r="AU43" s="220">
        <f t="shared" si="5"/>
        <v>233.33604442832981</v>
      </c>
      <c r="AV43" s="220">
        <f t="shared" si="5"/>
        <v>236.21916059529605</v>
      </c>
      <c r="AW43" s="220">
        <f t="shared" si="5"/>
        <v>239.10216008845856</v>
      </c>
      <c r="AX43" s="220">
        <f t="shared" si="5"/>
        <v>241.98518732311879</v>
      </c>
      <c r="AY43" s="220">
        <f t="shared" si="5"/>
        <v>244.86827243085284</v>
      </c>
      <c r="AZ43" s="220">
        <f t="shared" si="5"/>
        <v>247.75135956683883</v>
      </c>
      <c r="BA43" s="220">
        <f t="shared" si="5"/>
        <v>250.63441495066385</v>
      </c>
      <c r="BB43" s="220">
        <f t="shared" si="5"/>
        <v>253.5174708169414</v>
      </c>
      <c r="BC43" s="220">
        <f t="shared" si="5"/>
        <v>256.40053720725672</v>
      </c>
      <c r="BD43" s="220">
        <f t="shared" si="5"/>
        <v>259.28360577762186</v>
      </c>
      <c r="BE43" s="220">
        <f t="shared" si="5"/>
        <v>262.16667022108976</v>
      </c>
      <c r="BF43" s="220">
        <f t="shared" si="5"/>
        <v>265.04973285373103</v>
      </c>
      <c r="BG43" s="220">
        <f t="shared" si="5"/>
        <v>267.93279731939236</v>
      </c>
      <c r="BH43" s="220">
        <f t="shared" si="5"/>
        <v>270.81586257353939</v>
      </c>
      <c r="BI43" s="220">
        <f t="shared" si="5"/>
        <v>273.698927261807</v>
      </c>
    </row>
    <row r="44" spans="1:75">
      <c r="A44" s="183" t="s">
        <v>266</v>
      </c>
      <c r="B44" s="383" t="s">
        <v>263</v>
      </c>
      <c r="C44" s="384"/>
      <c r="D44" s="180" t="s">
        <v>194</v>
      </c>
      <c r="E44" s="181">
        <f>E$43*$Y$33</f>
        <v>133.61715256631226</v>
      </c>
      <c r="F44" s="181">
        <f t="shared" ref="F44:BI44" si="6">F$43*$Y$33</f>
        <v>135.65193153993906</v>
      </c>
      <c r="G44" s="181">
        <f t="shared" si="6"/>
        <v>137.7176969728954</v>
      </c>
      <c r="H44" s="181">
        <f t="shared" si="6"/>
        <v>139.81492076537762</v>
      </c>
      <c r="I44" s="181">
        <f t="shared" si="6"/>
        <v>141.94408199477147</v>
      </c>
      <c r="J44" s="181">
        <f t="shared" si="6"/>
        <v>144.10566702119883</v>
      </c>
      <c r="K44" s="181">
        <f t="shared" si="6"/>
        <v>146.30016959306471</v>
      </c>
      <c r="L44" s="181">
        <f t="shared" si="6"/>
        <v>148.52809095260415</v>
      </c>
      <c r="M44" s="181">
        <f t="shared" si="6"/>
        <v>150.789940046976</v>
      </c>
      <c r="N44" s="181">
        <f t="shared" si="6"/>
        <v>153.0862335282628</v>
      </c>
      <c r="O44" s="181">
        <f t="shared" si="6"/>
        <v>155.41749596456489</v>
      </c>
      <c r="P44" s="181">
        <f t="shared" si="6"/>
        <v>157.78425984000003</v>
      </c>
      <c r="Q44" s="181">
        <f t="shared" si="6"/>
        <v>160.18706587134443</v>
      </c>
      <c r="R44" s="181">
        <f t="shared" si="6"/>
        <v>162.62646279693874</v>
      </c>
      <c r="S44" s="181">
        <f t="shared" si="6"/>
        <v>165.10300790442267</v>
      </c>
      <c r="T44" s="181">
        <f t="shared" si="6"/>
        <v>167.61726692518798</v>
      </c>
      <c r="U44" s="181">
        <f t="shared" si="6"/>
        <v>170.16981413992553</v>
      </c>
      <c r="V44" s="181">
        <f t="shared" si="6"/>
        <v>172.76123258971896</v>
      </c>
      <c r="W44" s="181">
        <f t="shared" si="6"/>
        <v>175.39211428713855</v>
      </c>
      <c r="X44" s="181">
        <f t="shared" si="6"/>
        <v>178.06306021624113</v>
      </c>
      <c r="Y44" s="181">
        <f t="shared" si="6"/>
        <v>180.7746804381172</v>
      </c>
      <c r="Z44" s="181">
        <f t="shared" si="6"/>
        <v>183.48630065999328</v>
      </c>
      <c r="AA44" s="181">
        <f t="shared" si="6"/>
        <v>186.2385951746428</v>
      </c>
      <c r="AB44" s="181">
        <f t="shared" si="6"/>
        <v>189.03217404315615</v>
      </c>
      <c r="AC44" s="181">
        <f t="shared" si="6"/>
        <v>191.86765672029804</v>
      </c>
      <c r="AD44" s="181">
        <f t="shared" si="6"/>
        <v>194.74567152677281</v>
      </c>
      <c r="AE44" s="181">
        <f t="shared" si="6"/>
        <v>197.66685659914668</v>
      </c>
      <c r="AF44" s="181">
        <f t="shared" si="6"/>
        <v>200.63185946766006</v>
      </c>
      <c r="AG44" s="181">
        <f t="shared" si="6"/>
        <v>203.64133737286829</v>
      </c>
      <c r="AH44" s="181">
        <f t="shared" si="6"/>
        <v>206.69595737118868</v>
      </c>
      <c r="AI44" s="181">
        <f t="shared" si="6"/>
        <v>209.79639675708776</v>
      </c>
      <c r="AJ44" s="181">
        <f t="shared" si="6"/>
        <v>212.80640836774228</v>
      </c>
      <c r="AK44" s="181">
        <f t="shared" si="6"/>
        <v>215.84200810230178</v>
      </c>
      <c r="AL44" s="181">
        <f t="shared" si="6"/>
        <v>218.88904797497975</v>
      </c>
      <c r="AM44" s="181">
        <f t="shared" si="6"/>
        <v>221.93723988396692</v>
      </c>
      <c r="AN44" s="181">
        <f t="shared" si="6"/>
        <v>224.9806674825991</v>
      </c>
      <c r="AO44" s="181">
        <f t="shared" si="6"/>
        <v>228.0195499982822</v>
      </c>
      <c r="AP44" s="181">
        <f t="shared" si="6"/>
        <v>231.06326080407018</v>
      </c>
      <c r="AQ44" s="181">
        <f t="shared" si="6"/>
        <v>234.10729500913823</v>
      </c>
      <c r="AR44" s="181">
        <f t="shared" si="6"/>
        <v>237.15038587904638</v>
      </c>
      <c r="AS44" s="181">
        <f t="shared" si="6"/>
        <v>240.19293797506933</v>
      </c>
      <c r="AT44" s="181">
        <f t="shared" si="6"/>
        <v>243.2357349553468</v>
      </c>
      <c r="AU44" s="181">
        <f t="shared" si="6"/>
        <v>246.27896487443905</v>
      </c>
      <c r="AV44" s="181">
        <f t="shared" si="6"/>
        <v>249.32200465405313</v>
      </c>
      <c r="AW44" s="181">
        <f t="shared" si="6"/>
        <v>252.36492128808257</v>
      </c>
      <c r="AX44" s="181">
        <f t="shared" si="6"/>
        <v>255.40786720240325</v>
      </c>
      <c r="AY44" s="181">
        <f t="shared" si="6"/>
        <v>258.45087419996014</v>
      </c>
      <c r="AZ44" s="181">
        <f t="shared" si="6"/>
        <v>261.49388333827409</v>
      </c>
      <c r="BA44" s="181">
        <f t="shared" si="6"/>
        <v>264.53685896316603</v>
      </c>
      <c r="BB44" s="181">
        <f t="shared" si="6"/>
        <v>267.5798350972716</v>
      </c>
      <c r="BC44" s="181">
        <f t="shared" si="6"/>
        <v>270.62282233917301</v>
      </c>
      <c r="BD44" s="181">
        <f t="shared" si="6"/>
        <v>273.66581188204941</v>
      </c>
      <c r="BE44" s="181">
        <f t="shared" si="6"/>
        <v>276.7087970691137</v>
      </c>
      <c r="BF44" s="181">
        <f t="shared" si="6"/>
        <v>279.75178034490654</v>
      </c>
      <c r="BG44" s="181">
        <f t="shared" si="6"/>
        <v>282.79476555539532</v>
      </c>
      <c r="BH44" s="181">
        <f t="shared" si="6"/>
        <v>285.83775159810625</v>
      </c>
      <c r="BI44" s="181">
        <f t="shared" si="6"/>
        <v>288.880737043549</v>
      </c>
    </row>
    <row r="45" spans="1:75" ht="62.25" customHeight="1">
      <c r="A45" s="183" t="s">
        <v>267</v>
      </c>
      <c r="B45" s="397" t="s">
        <v>268</v>
      </c>
      <c r="C45" s="397"/>
      <c r="D45" s="177" t="s">
        <v>249</v>
      </c>
      <c r="E45" s="169">
        <v>379.78514960000001</v>
      </c>
      <c r="F45" s="169">
        <v>385.56867979999998</v>
      </c>
      <c r="G45" s="169">
        <v>391.44028409999999</v>
      </c>
      <c r="H45" s="169">
        <v>397.40130360000001</v>
      </c>
      <c r="I45" s="169">
        <v>403.45310009999997</v>
      </c>
      <c r="J45" s="169">
        <v>409.59705600000001</v>
      </c>
      <c r="K45" s="169">
        <v>415.8345746</v>
      </c>
      <c r="L45" s="169">
        <v>422.16708080000001</v>
      </c>
      <c r="M45" s="169">
        <v>428.59602109999997</v>
      </c>
      <c r="N45" s="169">
        <v>435.12286410000002</v>
      </c>
      <c r="O45" s="169">
        <v>441.74910060000002</v>
      </c>
      <c r="P45" s="169">
        <v>448.4762442</v>
      </c>
      <c r="Q45" s="169">
        <v>455.3058317</v>
      </c>
      <c r="R45" s="169">
        <v>462.23942310000001</v>
      </c>
      <c r="S45" s="169">
        <v>469.2786021</v>
      </c>
      <c r="T45" s="169">
        <v>476.4249767</v>
      </c>
      <c r="U45" s="169">
        <v>483.68017939999999</v>
      </c>
      <c r="V45" s="169">
        <v>491.04586740000002</v>
      </c>
      <c r="W45" s="169">
        <v>498.52372329999997</v>
      </c>
      <c r="X45" s="169">
        <v>506.11545510000002</v>
      </c>
      <c r="Y45" s="169">
        <v>513.8227971</v>
      </c>
      <c r="Z45" s="169">
        <v>521.53013899999996</v>
      </c>
      <c r="AA45" s="169">
        <v>529.35309110000003</v>
      </c>
      <c r="AB45" s="169">
        <v>537.29338749999999</v>
      </c>
      <c r="AC45" s="169">
        <v>545.35278830000004</v>
      </c>
      <c r="AD45" s="169">
        <v>553.53308010000001</v>
      </c>
      <c r="AE45" s="169">
        <v>561.83607629999995</v>
      </c>
      <c r="AF45" s="169">
        <v>570.26361750000001</v>
      </c>
      <c r="AG45" s="169">
        <v>578.81757170000003</v>
      </c>
      <c r="AH45" s="169">
        <v>587.49983529999997</v>
      </c>
      <c r="AI45" s="169">
        <v>596.31233280000004</v>
      </c>
      <c r="AJ45" s="220">
        <f>SLOPE(AD45:AI45,AD38:AI38)+AI45</f>
        <v>604.86780407714286</v>
      </c>
      <c r="AK45" s="220">
        <f t="shared" ref="AK45:BI45" si="7">SLOPE(AE45:AJ45,AE38:AJ38)+AJ45</f>
        <v>613.49600545959186</v>
      </c>
      <c r="AL45" s="220">
        <f t="shared" si="7"/>
        <v>622.15672358614574</v>
      </c>
      <c r="AM45" s="220">
        <f t="shared" si="7"/>
        <v>630.82071619147848</v>
      </c>
      <c r="AN45" s="220">
        <f t="shared" si="7"/>
        <v>639.47116699714354</v>
      </c>
      <c r="AO45" s="220">
        <f t="shared" si="7"/>
        <v>648.10869915300862</v>
      </c>
      <c r="AP45" s="220">
        <f t="shared" si="7"/>
        <v>656.75995494150334</v>
      </c>
      <c r="AQ45" s="220">
        <f t="shared" si="7"/>
        <v>665.41212993909789</v>
      </c>
      <c r="AR45" s="220">
        <f t="shared" si="7"/>
        <v>674.06162365826071</v>
      </c>
      <c r="AS45" s="220">
        <f t="shared" si="7"/>
        <v>682.70958599963978</v>
      </c>
      <c r="AT45" s="220">
        <f t="shared" si="7"/>
        <v>691.35824438609211</v>
      </c>
      <c r="AU45" s="220">
        <f t="shared" si="7"/>
        <v>700.00813333063468</v>
      </c>
      <c r="AV45" s="220">
        <f t="shared" si="7"/>
        <v>708.6574818342923</v>
      </c>
      <c r="AW45" s="220">
        <f t="shared" si="7"/>
        <v>717.30648031656506</v>
      </c>
      <c r="AX45" s="220">
        <f t="shared" si="7"/>
        <v>725.95556202342277</v>
      </c>
      <c r="AY45" s="220">
        <f t="shared" si="7"/>
        <v>734.6048173495368</v>
      </c>
      <c r="AZ45" s="220">
        <f t="shared" si="7"/>
        <v>743.25407876033285</v>
      </c>
      <c r="BA45" s="220">
        <f t="shared" si="7"/>
        <v>751.90324491464946</v>
      </c>
      <c r="BB45" s="220">
        <f t="shared" si="7"/>
        <v>760.55241251634095</v>
      </c>
      <c r="BC45" s="220">
        <f t="shared" si="7"/>
        <v>769.20161169015114</v>
      </c>
      <c r="BD45" s="220">
        <f t="shared" si="7"/>
        <v>777.85081740410465</v>
      </c>
      <c r="BE45" s="220">
        <f t="shared" si="7"/>
        <v>786.50001073736132</v>
      </c>
      <c r="BF45" s="220">
        <f t="shared" si="7"/>
        <v>795.1491986381418</v>
      </c>
      <c r="BG45" s="220">
        <f t="shared" si="7"/>
        <v>803.79839203798394</v>
      </c>
      <c r="BH45" s="220">
        <f t="shared" si="7"/>
        <v>812.44758780328232</v>
      </c>
      <c r="BI45" s="220">
        <f t="shared" si="7"/>
        <v>821.09678187094153</v>
      </c>
    </row>
    <row r="46" spans="1:75" s="117" customFormat="1">
      <c r="A46" s="183" t="s">
        <v>269</v>
      </c>
      <c r="B46" s="383" t="s">
        <v>263</v>
      </c>
      <c r="C46" s="384"/>
      <c r="D46" s="180" t="s">
        <v>194</v>
      </c>
      <c r="E46" s="181">
        <f>E$45*$Y$33</f>
        <v>400.85145759338985</v>
      </c>
      <c r="F46" s="181">
        <f t="shared" ref="F46:BI46" si="8">F$45*$Y$33</f>
        <v>406.95579451427028</v>
      </c>
      <c r="G46" s="181">
        <f t="shared" si="8"/>
        <v>413.15309091868613</v>
      </c>
      <c r="H46" s="181">
        <f t="shared" si="8"/>
        <v>419.44476229613286</v>
      </c>
      <c r="I46" s="181">
        <f t="shared" si="8"/>
        <v>425.83224598431434</v>
      </c>
      <c r="J46" s="181">
        <f t="shared" si="8"/>
        <v>432.31700106359642</v>
      </c>
      <c r="K46" s="181">
        <f t="shared" si="8"/>
        <v>438.90050867364721</v>
      </c>
      <c r="L46" s="181">
        <f t="shared" si="8"/>
        <v>445.58427275226558</v>
      </c>
      <c r="M46" s="181">
        <f t="shared" si="8"/>
        <v>452.36982003538105</v>
      </c>
      <c r="N46" s="181">
        <f t="shared" si="8"/>
        <v>459.25870058478847</v>
      </c>
      <c r="O46" s="181">
        <f t="shared" si="8"/>
        <v>466.25248789369465</v>
      </c>
      <c r="P46" s="181">
        <f t="shared" si="8"/>
        <v>473.35277952000007</v>
      </c>
      <c r="Q46" s="181">
        <f t="shared" si="8"/>
        <v>480.56119750848637</v>
      </c>
      <c r="R46" s="181">
        <f t="shared" si="8"/>
        <v>487.87938839081625</v>
      </c>
      <c r="S46" s="181">
        <f t="shared" si="8"/>
        <v>495.30902371326795</v>
      </c>
      <c r="T46" s="181">
        <f t="shared" si="8"/>
        <v>502.85180067001704</v>
      </c>
      <c r="U46" s="181">
        <f t="shared" si="8"/>
        <v>510.50944231422966</v>
      </c>
      <c r="V46" s="181">
        <f t="shared" si="8"/>
        <v>518.2836977691569</v>
      </c>
      <c r="W46" s="181">
        <f t="shared" si="8"/>
        <v>526.17634296696247</v>
      </c>
      <c r="X46" s="181">
        <f t="shared" si="8"/>
        <v>534.18918064872344</v>
      </c>
      <c r="Y46" s="181">
        <f t="shared" si="8"/>
        <v>542.32404131435158</v>
      </c>
      <c r="Z46" s="181">
        <f t="shared" si="8"/>
        <v>550.45890187443285</v>
      </c>
      <c r="AA46" s="181">
        <f t="shared" si="8"/>
        <v>558.71578541838142</v>
      </c>
      <c r="AB46" s="181">
        <f t="shared" si="8"/>
        <v>567.0965222350153</v>
      </c>
      <c r="AC46" s="181">
        <f t="shared" si="8"/>
        <v>575.60297005534721</v>
      </c>
      <c r="AD46" s="181">
        <f t="shared" si="8"/>
        <v>584.23701458031849</v>
      </c>
      <c r="AE46" s="181">
        <f t="shared" si="8"/>
        <v>593.00056979743999</v>
      </c>
      <c r="AF46" s="181">
        <f t="shared" si="8"/>
        <v>601.89557840298016</v>
      </c>
      <c r="AG46" s="181">
        <f t="shared" si="8"/>
        <v>610.92401201305802</v>
      </c>
      <c r="AH46" s="181">
        <f t="shared" si="8"/>
        <v>620.08787221911291</v>
      </c>
      <c r="AI46" s="181">
        <f t="shared" si="8"/>
        <v>629.38919027126326</v>
      </c>
      <c r="AJ46" s="181">
        <f t="shared" si="8"/>
        <v>638.41922510925815</v>
      </c>
      <c r="AK46" s="181">
        <f t="shared" si="8"/>
        <v>647.52602431982939</v>
      </c>
      <c r="AL46" s="181">
        <f t="shared" si="8"/>
        <v>656.66714394625785</v>
      </c>
      <c r="AM46" s="181">
        <f t="shared" si="8"/>
        <v>665.81171968357626</v>
      </c>
      <c r="AN46" s="181">
        <f t="shared" si="8"/>
        <v>674.94200247094398</v>
      </c>
      <c r="AO46" s="181">
        <f t="shared" si="8"/>
        <v>684.05865002373775</v>
      </c>
      <c r="AP46" s="181">
        <f t="shared" si="8"/>
        <v>693.18978244553944</v>
      </c>
      <c r="AQ46" s="181">
        <f t="shared" si="8"/>
        <v>702.32188506406396</v>
      </c>
      <c r="AR46" s="181">
        <f t="shared" si="8"/>
        <v>711.45115767628431</v>
      </c>
      <c r="AS46" s="181">
        <f t="shared" si="8"/>
        <v>720.57881396670427</v>
      </c>
      <c r="AT46" s="181">
        <f t="shared" si="8"/>
        <v>729.70720491113184</v>
      </c>
      <c r="AU46" s="181">
        <f t="shared" si="8"/>
        <v>738.83689467149429</v>
      </c>
      <c r="AV46" s="181">
        <f t="shared" si="8"/>
        <v>747.96601401324847</v>
      </c>
      <c r="AW46" s="181">
        <f t="shared" si="8"/>
        <v>757.0947639182765</v>
      </c>
      <c r="AX46" s="181">
        <f t="shared" si="8"/>
        <v>766.22360166427518</v>
      </c>
      <c r="AY46" s="181">
        <f t="shared" si="8"/>
        <v>775.35262266001928</v>
      </c>
      <c r="AZ46" s="181">
        <f t="shared" si="8"/>
        <v>784.4816500779566</v>
      </c>
      <c r="BA46" s="181">
        <f t="shared" si="8"/>
        <v>793.61057695563159</v>
      </c>
      <c r="BB46" s="181">
        <f t="shared" si="8"/>
        <v>802.73950536096584</v>
      </c>
      <c r="BC46" s="181">
        <f t="shared" si="8"/>
        <v>811.86846708969301</v>
      </c>
      <c r="BD46" s="181">
        <f t="shared" si="8"/>
        <v>820.99743572133889</v>
      </c>
      <c r="BE46" s="181">
        <f t="shared" si="8"/>
        <v>830.12639128554292</v>
      </c>
      <c r="BF46" s="181">
        <f t="shared" si="8"/>
        <v>839.25534111593663</v>
      </c>
      <c r="BG46" s="181">
        <f t="shared" si="8"/>
        <v>848.38429675041948</v>
      </c>
      <c r="BH46" s="181">
        <f t="shared" si="8"/>
        <v>857.51325488156817</v>
      </c>
      <c r="BI46" s="181">
        <f t="shared" si="8"/>
        <v>866.64221122091135</v>
      </c>
    </row>
    <row r="47" spans="1:75" s="117" customFormat="1">
      <c r="A47" s="119" t="s">
        <v>270</v>
      </c>
      <c r="B47" s="394" t="s">
        <v>271</v>
      </c>
      <c r="C47" s="395"/>
      <c r="D47" s="119"/>
      <c r="E47" s="144">
        <v>0.81969999999999998</v>
      </c>
      <c r="F47" s="144">
        <v>0.81969999999999998</v>
      </c>
      <c r="G47" s="144">
        <v>0.81969999999999998</v>
      </c>
      <c r="H47" s="144">
        <v>0.81969999999999998</v>
      </c>
      <c r="I47" s="144">
        <v>0.81969999999999998</v>
      </c>
      <c r="J47" s="144">
        <v>0.81969999999999998</v>
      </c>
      <c r="K47" s="144">
        <v>0.81969999999999998</v>
      </c>
      <c r="L47" s="144">
        <v>0.81969999999999998</v>
      </c>
      <c r="M47" s="144">
        <v>0.81969999999999998</v>
      </c>
      <c r="N47" s="144">
        <v>0.81969999999999998</v>
      </c>
      <c r="O47" s="144">
        <v>0.81969999999999998</v>
      </c>
      <c r="P47" s="144">
        <v>0.81969999999999998</v>
      </c>
      <c r="Q47" s="144">
        <v>0.81969999999999998</v>
      </c>
      <c r="R47" s="144">
        <v>0.81969999999999998</v>
      </c>
      <c r="S47" s="144">
        <v>0.81969999999999998</v>
      </c>
      <c r="T47" s="144">
        <v>0.81969999999999998</v>
      </c>
      <c r="U47" s="144">
        <v>0.81969999999999998</v>
      </c>
      <c r="V47" s="144">
        <v>0.81969999999999998</v>
      </c>
      <c r="W47" s="144">
        <v>0.81969999999999998</v>
      </c>
      <c r="X47" s="144">
        <v>0.81969999999999998</v>
      </c>
      <c r="Y47" s="144">
        <v>0.81969999999999998</v>
      </c>
      <c r="Z47" s="144">
        <v>0.81969999999999998</v>
      </c>
      <c r="AA47" s="144">
        <v>0.81969999999999998</v>
      </c>
      <c r="AB47" s="144">
        <v>0.81969999999999998</v>
      </c>
      <c r="AC47" s="144">
        <v>0.81969999999999998</v>
      </c>
      <c r="AD47" s="144">
        <v>0.81969999999999998</v>
      </c>
      <c r="AE47" s="144">
        <v>0.81969999999999998</v>
      </c>
      <c r="AF47" s="144">
        <v>0.81969999999999998</v>
      </c>
      <c r="AG47" s="144">
        <v>0.81969999999999998</v>
      </c>
      <c r="AH47" s="144">
        <v>0.81969999999999998</v>
      </c>
      <c r="AI47" s="144">
        <v>0.81969999999999998</v>
      </c>
      <c r="AJ47" s="144">
        <v>0.81969999999999998</v>
      </c>
      <c r="AK47" s="144">
        <v>0.81969999999999998</v>
      </c>
      <c r="AL47" s="144">
        <v>0.81969999999999998</v>
      </c>
      <c r="AM47" s="144">
        <v>0.81969999999999998</v>
      </c>
      <c r="AN47" s="144">
        <v>0.81969999999999998</v>
      </c>
      <c r="AO47" s="144">
        <v>0.81969999999999998</v>
      </c>
      <c r="AP47" s="144">
        <v>0.81969999999999998</v>
      </c>
      <c r="AQ47" s="144">
        <v>0.81969999999999998</v>
      </c>
      <c r="AR47" s="144">
        <v>0.81969999999999998</v>
      </c>
      <c r="AS47" s="144">
        <v>0.81969999999999998</v>
      </c>
      <c r="AT47" s="144">
        <v>0.81969999999999998</v>
      </c>
      <c r="AU47" s="144">
        <v>0.81969999999999998</v>
      </c>
      <c r="AV47" s="144">
        <v>0.81969999999999998</v>
      </c>
      <c r="AW47" s="144">
        <v>0.81969999999999998</v>
      </c>
      <c r="AX47" s="144">
        <v>0.81969999999999998</v>
      </c>
      <c r="AY47" s="144">
        <v>0.81969999999999998</v>
      </c>
      <c r="AZ47" s="144">
        <v>0.81969999999999998</v>
      </c>
      <c r="BA47" s="144">
        <v>0.81969999999999998</v>
      </c>
      <c r="BB47" s="144">
        <v>0.81969999999999998</v>
      </c>
      <c r="BC47" s="144">
        <v>0.81969999999999998</v>
      </c>
      <c r="BD47" s="144">
        <v>0.81969999999999998</v>
      </c>
      <c r="BE47" s="144">
        <v>0.81969999999999998</v>
      </c>
      <c r="BF47" s="144">
        <v>0.81969999999999998</v>
      </c>
      <c r="BG47" s="144">
        <v>0.81969999999999998</v>
      </c>
      <c r="BH47" s="144">
        <v>0.81969999999999998</v>
      </c>
      <c r="BI47" s="144">
        <v>0.81969999999999998</v>
      </c>
    </row>
    <row r="48" spans="1:75" s="117" customFormat="1">
      <c r="G48" s="184"/>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N48" s="161"/>
      <c r="AO48" s="161"/>
      <c r="AP48" s="161"/>
      <c r="AQ48" s="161"/>
      <c r="AR48" s="161"/>
      <c r="AS48" s="161"/>
      <c r="AT48" s="161"/>
      <c r="AU48" s="161"/>
      <c r="AV48" s="161"/>
      <c r="AW48" s="161"/>
      <c r="AX48" s="161"/>
      <c r="AY48" s="161"/>
      <c r="AZ48" s="161"/>
      <c r="BA48" s="161"/>
      <c r="BB48" s="161"/>
      <c r="BC48" s="161"/>
      <c r="BD48" s="161"/>
      <c r="BE48" s="161"/>
      <c r="BF48" s="161"/>
      <c r="BG48" s="161"/>
      <c r="BH48" s="161"/>
      <c r="BJ48" s="118"/>
      <c r="BK48" s="118"/>
      <c r="BL48" s="118"/>
      <c r="BM48" s="118"/>
      <c r="BN48" s="118"/>
      <c r="BO48" s="118"/>
      <c r="BP48" s="118"/>
      <c r="BQ48" s="118"/>
      <c r="BR48" s="118"/>
      <c r="BS48" s="118"/>
      <c r="BT48" s="118"/>
      <c r="BU48" s="118"/>
      <c r="BV48" s="118"/>
    </row>
    <row r="49" spans="1:74" s="117" customFormat="1">
      <c r="A49" s="305" t="s">
        <v>272</v>
      </c>
      <c r="G49" s="184"/>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c r="AE49" s="161"/>
      <c r="AF49" s="161"/>
      <c r="AG49" s="161"/>
      <c r="AH49" s="161"/>
      <c r="AI49" s="161"/>
      <c r="AJ49" s="161"/>
      <c r="AK49" s="161"/>
      <c r="AL49" s="161"/>
      <c r="AM49" s="161"/>
      <c r="AN49" s="161"/>
      <c r="AO49" s="161"/>
      <c r="AP49" s="161"/>
      <c r="AQ49" s="161"/>
      <c r="AR49" s="161"/>
      <c r="AS49" s="161"/>
      <c r="AT49" s="161"/>
      <c r="AU49" s="161"/>
      <c r="AV49" s="161"/>
      <c r="AW49" s="161"/>
      <c r="AX49" s="161"/>
      <c r="AY49" s="161"/>
      <c r="AZ49" s="161"/>
      <c r="BA49" s="161"/>
      <c r="BB49" s="161"/>
      <c r="BC49" s="161"/>
      <c r="BD49" s="161"/>
      <c r="BE49" s="161"/>
      <c r="BF49" s="161"/>
      <c r="BG49" s="161"/>
      <c r="BH49" s="161"/>
      <c r="BJ49" s="118"/>
      <c r="BK49" s="118"/>
      <c r="BL49" s="118"/>
      <c r="BM49" s="118"/>
      <c r="BN49" s="118"/>
      <c r="BO49" s="118"/>
      <c r="BP49" s="118"/>
      <c r="BQ49" s="118"/>
      <c r="BR49" s="118"/>
      <c r="BS49" s="118"/>
      <c r="BT49" s="118"/>
      <c r="BU49" s="118"/>
      <c r="BV49" s="118"/>
    </row>
    <row r="50" spans="1:74">
      <c r="A50" s="301" t="s">
        <v>273</v>
      </c>
      <c r="B50" s="117" t="s">
        <v>274</v>
      </c>
      <c r="C50" s="117"/>
      <c r="D50" s="117"/>
      <c r="E50" s="117"/>
      <c r="F50" s="184"/>
      <c r="G50" s="161" t="s">
        <v>275</v>
      </c>
      <c r="L50" s="161" t="s">
        <v>276</v>
      </c>
      <c r="Q50" s="161" t="s">
        <v>277</v>
      </c>
      <c r="V50" s="161" t="s">
        <v>278</v>
      </c>
    </row>
    <row r="51" spans="1:74">
      <c r="A51" s="301" t="s">
        <v>279</v>
      </c>
      <c r="B51" s="302">
        <v>2027</v>
      </c>
      <c r="C51" s="302">
        <v>2028</v>
      </c>
      <c r="D51" s="302">
        <v>2029</v>
      </c>
      <c r="E51" s="302">
        <v>2030</v>
      </c>
      <c r="F51" s="302">
        <v>2031</v>
      </c>
      <c r="G51" s="302">
        <v>2032</v>
      </c>
      <c r="H51" s="302">
        <v>2033</v>
      </c>
      <c r="I51" s="302">
        <v>2034</v>
      </c>
      <c r="J51" s="302">
        <v>2035</v>
      </c>
      <c r="K51" s="302">
        <v>2036</v>
      </c>
      <c r="L51" s="302">
        <v>2037</v>
      </c>
      <c r="M51" s="302">
        <v>2038</v>
      </c>
      <c r="N51" s="302">
        <v>2039</v>
      </c>
      <c r="O51" s="302">
        <v>2040</v>
      </c>
      <c r="P51" s="302">
        <v>2041</v>
      </c>
      <c r="Q51" s="302">
        <v>2042</v>
      </c>
      <c r="R51" s="302">
        <v>2043</v>
      </c>
      <c r="S51" s="302">
        <v>2044</v>
      </c>
      <c r="T51" s="302">
        <v>2045</v>
      </c>
      <c r="U51" s="302">
        <v>2046</v>
      </c>
      <c r="V51" s="302">
        <v>2047</v>
      </c>
      <c r="W51" s="302">
        <v>2048</v>
      </c>
      <c r="X51" s="302">
        <v>2049</v>
      </c>
      <c r="Y51" s="302">
        <v>2050</v>
      </c>
      <c r="Z51" s="302">
        <v>2051</v>
      </c>
      <c r="AA51" s="302">
        <v>2052</v>
      </c>
      <c r="AB51" s="302">
        <v>2053</v>
      </c>
      <c r="AC51" s="302">
        <v>2054</v>
      </c>
      <c r="AD51" s="302">
        <v>2055</v>
      </c>
      <c r="AE51" s="302">
        <v>2056</v>
      </c>
      <c r="AF51" s="302">
        <v>2057</v>
      </c>
      <c r="AG51" s="302">
        <v>2058</v>
      </c>
      <c r="AH51" s="302">
        <v>2059</v>
      </c>
      <c r="AI51" s="302">
        <v>2060</v>
      </c>
      <c r="AJ51" s="302">
        <v>2061</v>
      </c>
      <c r="AK51" s="302">
        <v>2062</v>
      </c>
      <c r="AL51" s="302">
        <v>2063</v>
      </c>
      <c r="AM51" s="302">
        <v>2064</v>
      </c>
      <c r="AN51" s="302">
        <v>2065</v>
      </c>
      <c r="AO51" s="302">
        <v>2066</v>
      </c>
      <c r="AP51" s="302">
        <v>2067</v>
      </c>
      <c r="AQ51" s="302">
        <v>2068</v>
      </c>
      <c r="AR51" s="302">
        <v>2069</v>
      </c>
      <c r="AS51" s="302">
        <v>2070</v>
      </c>
      <c r="AT51" s="302">
        <v>2071</v>
      </c>
      <c r="AU51" s="302">
        <v>2072</v>
      </c>
      <c r="AV51" s="302">
        <v>2073</v>
      </c>
      <c r="AW51" s="302">
        <v>2074</v>
      </c>
      <c r="AX51" s="302">
        <v>2075</v>
      </c>
      <c r="AY51" s="302">
        <v>2076</v>
      </c>
    </row>
    <row r="52" spans="1:74">
      <c r="A52" s="301" t="s">
        <v>280</v>
      </c>
      <c r="B52" s="297">
        <v>1</v>
      </c>
      <c r="C52" s="303">
        <f>B52</f>
        <v>1</v>
      </c>
      <c r="D52" s="303">
        <f>B52</f>
        <v>1</v>
      </c>
      <c r="E52" s="303">
        <f>B52</f>
        <v>1</v>
      </c>
      <c r="F52" s="304">
        <f>B52</f>
        <v>1</v>
      </c>
      <c r="G52" s="297">
        <v>1</v>
      </c>
      <c r="H52" s="303">
        <f>G52</f>
        <v>1</v>
      </c>
      <c r="I52" s="303">
        <f>G52</f>
        <v>1</v>
      </c>
      <c r="J52" s="303">
        <f>G52</f>
        <v>1</v>
      </c>
      <c r="K52" s="304">
        <f>G52</f>
        <v>1</v>
      </c>
      <c r="L52" s="297">
        <v>1</v>
      </c>
      <c r="M52" s="303">
        <f>L52</f>
        <v>1</v>
      </c>
      <c r="N52" s="303">
        <f>L52</f>
        <v>1</v>
      </c>
      <c r="O52" s="303">
        <f>L52</f>
        <v>1</v>
      </c>
      <c r="P52" s="304">
        <f>L52</f>
        <v>1</v>
      </c>
      <c r="Q52" s="297">
        <v>1</v>
      </c>
      <c r="R52" s="303">
        <f>Q52</f>
        <v>1</v>
      </c>
      <c r="S52" s="303">
        <f>Q52</f>
        <v>1</v>
      </c>
      <c r="T52" s="303">
        <f>Q52</f>
        <v>1</v>
      </c>
      <c r="U52" s="304">
        <f>Q52</f>
        <v>1</v>
      </c>
      <c r="V52" s="297">
        <v>1</v>
      </c>
      <c r="W52" s="303">
        <f>V52</f>
        <v>1</v>
      </c>
      <c r="X52" s="303">
        <f>V52</f>
        <v>1</v>
      </c>
      <c r="Y52" s="303">
        <f>V52</f>
        <v>1</v>
      </c>
      <c r="Z52" s="304">
        <f>V52</f>
        <v>1</v>
      </c>
      <c r="AA52" s="304">
        <f t="shared" ref="AA52:AY52" si="9">W52</f>
        <v>1</v>
      </c>
      <c r="AB52" s="304">
        <f t="shared" si="9"/>
        <v>1</v>
      </c>
      <c r="AC52" s="304">
        <f t="shared" si="9"/>
        <v>1</v>
      </c>
      <c r="AD52" s="304">
        <f t="shared" si="9"/>
        <v>1</v>
      </c>
      <c r="AE52" s="304">
        <f t="shared" si="9"/>
        <v>1</v>
      </c>
      <c r="AF52" s="304">
        <f t="shared" si="9"/>
        <v>1</v>
      </c>
      <c r="AG52" s="304">
        <f t="shared" si="9"/>
        <v>1</v>
      </c>
      <c r="AH52" s="304">
        <f t="shared" si="9"/>
        <v>1</v>
      </c>
      <c r="AI52" s="304">
        <f t="shared" si="9"/>
        <v>1</v>
      </c>
      <c r="AJ52" s="304">
        <f t="shared" si="9"/>
        <v>1</v>
      </c>
      <c r="AK52" s="304">
        <f t="shared" si="9"/>
        <v>1</v>
      </c>
      <c r="AL52" s="304">
        <f t="shared" si="9"/>
        <v>1</v>
      </c>
      <c r="AM52" s="304">
        <f t="shared" si="9"/>
        <v>1</v>
      </c>
      <c r="AN52" s="304">
        <f t="shared" si="9"/>
        <v>1</v>
      </c>
      <c r="AO52" s="304">
        <f t="shared" si="9"/>
        <v>1</v>
      </c>
      <c r="AP52" s="304">
        <f t="shared" si="9"/>
        <v>1</v>
      </c>
      <c r="AQ52" s="304">
        <f t="shared" si="9"/>
        <v>1</v>
      </c>
      <c r="AR52" s="304">
        <f t="shared" si="9"/>
        <v>1</v>
      </c>
      <c r="AS52" s="304">
        <f t="shared" si="9"/>
        <v>1</v>
      </c>
      <c r="AT52" s="304">
        <f t="shared" si="9"/>
        <v>1</v>
      </c>
      <c r="AU52" s="304">
        <f t="shared" si="9"/>
        <v>1</v>
      </c>
      <c r="AV52" s="304">
        <f t="shared" si="9"/>
        <v>1</v>
      </c>
      <c r="AW52" s="304">
        <f t="shared" si="9"/>
        <v>1</v>
      </c>
      <c r="AX52" s="304">
        <f t="shared" si="9"/>
        <v>1</v>
      </c>
      <c r="AY52" s="304">
        <f t="shared" si="9"/>
        <v>1</v>
      </c>
    </row>
    <row r="53" spans="1:74" ht="14" thickBot="1"/>
    <row r="54" spans="1:74" ht="14.5">
      <c r="A54" s="146" t="s">
        <v>281</v>
      </c>
      <c r="B54" s="25"/>
      <c r="C54" s="264" t="s">
        <v>282</v>
      </c>
      <c r="D54" s="25"/>
      <c r="E54" s="265" t="s">
        <v>283</v>
      </c>
    </row>
    <row r="55" spans="1:74">
      <c r="A55" s="147" t="s">
        <v>284</v>
      </c>
      <c r="B55"/>
      <c r="C55" s="148" t="s">
        <v>285</v>
      </c>
      <c r="D55"/>
      <c r="E55" s="128" t="s">
        <v>286</v>
      </c>
    </row>
    <row r="56" spans="1:74">
      <c r="A56" s="147" t="s">
        <v>287</v>
      </c>
      <c r="B56"/>
      <c r="C56" s="148" t="s">
        <v>288</v>
      </c>
      <c r="D56"/>
      <c r="E56" s="128" t="s">
        <v>289</v>
      </c>
    </row>
    <row r="57" spans="1:74">
      <c r="A57" s="147" t="s">
        <v>290</v>
      </c>
      <c r="B57"/>
      <c r="C57" s="148" t="s">
        <v>291</v>
      </c>
      <c r="D57"/>
      <c r="E57" s="128" t="s">
        <v>292</v>
      </c>
    </row>
    <row r="58" spans="1:74">
      <c r="A58" s="147" t="s">
        <v>293</v>
      </c>
      <c r="B58"/>
      <c r="C58" s="148" t="s">
        <v>294</v>
      </c>
      <c r="D58"/>
      <c r="E58" s="128" t="s">
        <v>295</v>
      </c>
    </row>
    <row r="59" spans="1:74">
      <c r="A59" s="147" t="s">
        <v>296</v>
      </c>
      <c r="B59"/>
      <c r="C59" s="148" t="s">
        <v>297</v>
      </c>
      <c r="D59"/>
      <c r="E59" s="128"/>
    </row>
    <row r="60" spans="1:74">
      <c r="A60" s="147" t="s">
        <v>298</v>
      </c>
      <c r="B60"/>
      <c r="C60" s="148" t="s">
        <v>299</v>
      </c>
      <c r="D60"/>
      <c r="E60" s="128"/>
    </row>
    <row r="61" spans="1:74">
      <c r="A61" s="147" t="s">
        <v>300</v>
      </c>
      <c r="B61"/>
      <c r="C61" s="148" t="s">
        <v>301</v>
      </c>
      <c r="D61"/>
      <c r="E61" s="128"/>
    </row>
    <row r="62" spans="1:74">
      <c r="A62" s="147" t="s">
        <v>302</v>
      </c>
      <c r="B62"/>
      <c r="D62"/>
      <c r="E62" s="128"/>
    </row>
    <row r="63" spans="1:74">
      <c r="A63" s="147" t="s">
        <v>303</v>
      </c>
      <c r="B63"/>
      <c r="C63" s="4" t="s">
        <v>304</v>
      </c>
      <c r="D63"/>
      <c r="E63" s="128"/>
    </row>
    <row r="64" spans="1:74">
      <c r="A64" s="147" t="s">
        <v>305</v>
      </c>
      <c r="B64"/>
      <c r="C64" s="148" t="s">
        <v>306</v>
      </c>
      <c r="D64"/>
      <c r="E64" s="128"/>
    </row>
    <row r="65" spans="1:5">
      <c r="A65" s="147" t="s">
        <v>307</v>
      </c>
      <c r="B65"/>
      <c r="C65" s="148" t="s">
        <v>308</v>
      </c>
      <c r="D65"/>
      <c r="E65" s="128"/>
    </row>
    <row r="66" spans="1:5">
      <c r="A66" s="147" t="s">
        <v>309</v>
      </c>
      <c r="B66"/>
      <c r="C66"/>
      <c r="D66"/>
      <c r="E66" s="128"/>
    </row>
    <row r="67" spans="1:5">
      <c r="A67" s="147" t="s">
        <v>310</v>
      </c>
      <c r="B67"/>
      <c r="C67"/>
      <c r="D67"/>
      <c r="E67" s="128"/>
    </row>
    <row r="68" spans="1:5">
      <c r="A68" s="147" t="s">
        <v>311</v>
      </c>
      <c r="B68"/>
      <c r="C68"/>
      <c r="D68"/>
      <c r="E68" s="128"/>
    </row>
    <row r="69" spans="1:5">
      <c r="A69" s="147" t="s">
        <v>312</v>
      </c>
      <c r="B69"/>
      <c r="C69"/>
      <c r="D69"/>
      <c r="E69" s="128"/>
    </row>
    <row r="70" spans="1:5">
      <c r="A70" s="147" t="s">
        <v>313</v>
      </c>
      <c r="B70"/>
      <c r="C70"/>
      <c r="D70"/>
      <c r="E70" s="128"/>
    </row>
    <row r="71" spans="1:5">
      <c r="A71" s="147" t="s">
        <v>314</v>
      </c>
      <c r="B71"/>
      <c r="C71"/>
      <c r="D71"/>
      <c r="E71" s="128"/>
    </row>
    <row r="72" spans="1:5">
      <c r="A72" s="147" t="s">
        <v>315</v>
      </c>
      <c r="B72"/>
      <c r="C72"/>
      <c r="D72"/>
      <c r="E72" s="128"/>
    </row>
    <row r="73" spans="1:5">
      <c r="A73" s="147" t="s">
        <v>316</v>
      </c>
      <c r="B73"/>
      <c r="C73"/>
      <c r="D73"/>
      <c r="E73" s="128"/>
    </row>
    <row r="74" spans="1:5">
      <c r="A74" s="147" t="s">
        <v>317</v>
      </c>
      <c r="B74"/>
      <c r="C74"/>
      <c r="D74"/>
      <c r="E74" s="128"/>
    </row>
    <row r="75" spans="1:5">
      <c r="A75" s="147" t="s">
        <v>318</v>
      </c>
      <c r="B75"/>
      <c r="C75"/>
      <c r="D75"/>
      <c r="E75" s="128"/>
    </row>
    <row r="76" spans="1:5">
      <c r="A76" s="147" t="s">
        <v>319</v>
      </c>
      <c r="B76"/>
      <c r="C76"/>
      <c r="D76"/>
      <c r="E76" s="128"/>
    </row>
    <row r="77" spans="1:5">
      <c r="A77" s="147" t="s">
        <v>320</v>
      </c>
      <c r="B77"/>
      <c r="C77"/>
      <c r="D77"/>
      <c r="E77" s="128"/>
    </row>
    <row r="78" spans="1:5" ht="14" thickBot="1">
      <c r="A78" s="149" t="s">
        <v>321</v>
      </c>
      <c r="B78" s="7"/>
      <c r="C78" s="7"/>
      <c r="D78" s="7"/>
      <c r="E78" s="126"/>
    </row>
  </sheetData>
  <mergeCells count="29">
    <mergeCell ref="D6:D7"/>
    <mergeCell ref="E6:G7"/>
    <mergeCell ref="H6:J7"/>
    <mergeCell ref="E13:G13"/>
    <mergeCell ref="A6:A7"/>
    <mergeCell ref="C6:C7"/>
    <mergeCell ref="H13:J13"/>
    <mergeCell ref="B47:C47"/>
    <mergeCell ref="B46:C46"/>
    <mergeCell ref="B40:C40"/>
    <mergeCell ref="B41:C41"/>
    <mergeCell ref="B43:C43"/>
    <mergeCell ref="B44:C44"/>
    <mergeCell ref="B45:C45"/>
    <mergeCell ref="E14:G14"/>
    <mergeCell ref="H14:J14"/>
    <mergeCell ref="E15:G15"/>
    <mergeCell ref="H15:J15"/>
    <mergeCell ref="E16:G16"/>
    <mergeCell ref="H16:J16"/>
    <mergeCell ref="E17:G17"/>
    <mergeCell ref="H17:J17"/>
    <mergeCell ref="B42:C42"/>
    <mergeCell ref="B38:C38"/>
    <mergeCell ref="B39:C39"/>
    <mergeCell ref="E20:F20"/>
    <mergeCell ref="H20:J20"/>
    <mergeCell ref="E21:F21"/>
    <mergeCell ref="H21:J21"/>
  </mergeCells>
  <conditionalFormatting sqref="B31:AD31">
    <cfRule type="cellIs" dxfId="0" priority="1" operator="equal">
      <formula>FALSE()</formula>
    </cfRule>
  </conditionalFormatting>
  <hyperlinks>
    <hyperlink ref="C29" r:id="rId1" xr:uid="{B62DB8CF-8E1D-47C2-850C-86226457CEFB}"/>
    <hyperlink ref="B41:C41" r:id="rId2" display="Green Book supplementary guidance: valuation of energy use and greenhouse gas emissions for appraisal (data tables 1-19, see table 3, central values)" xr:uid="{15F35748-58C0-4875-BB19-AEFE491AC9DF}"/>
    <hyperlink ref="B39" r:id="rId3" display="https://assets.publishing.service.gov.uk/media/647f50dd103ca60013039a8a/2023-ghg-cf-methodology-paper.pdf" xr:uid="{844E1203-F2FC-4101-A308-4C3395D586D2}"/>
    <hyperlink ref="B39:C39" r:id="rId4" display="2023 Government Greenhouse Gas Conversion Factors for Company Reporting (see table 9, column Total, under &quot;For electricity CONSUMED (including grid losses)&quot;, from 2010 to 2021)" xr:uid="{B57B273D-13A5-45B6-980F-E6C353B14953}"/>
    <hyperlink ref="E13" r:id="rId5" xr:uid="{2B291EB8-301D-45C4-AB7A-F4BB5100E231}"/>
    <hyperlink ref="E13:G13" r:id="rId6" display="HMRC Green Book (see Discount Factors spreadsheet 'Standard Discount Factors' tab" xr:uid="{05771C0B-0016-4C83-A107-1F127A3CD600}"/>
    <hyperlink ref="E14" r:id="rId7" xr:uid="{E491B461-C035-43B9-8348-569358E63ADE}"/>
    <hyperlink ref="E15" r:id="rId8" xr:uid="{CDF339DC-CE8A-49B0-9842-FCB1379E57BE}"/>
    <hyperlink ref="E16" r:id="rId9" xr:uid="{13A285D5-398E-4881-8113-675C508C9BEA}"/>
    <hyperlink ref="E14:G16" r:id="rId10" display="HMRC Green Book (see Discount Factors spreadsheet 'Standard Discount Factors' tab" xr:uid="{3DA40ECB-6B62-41EE-86A6-B1ACCF2F4FB0}"/>
    <hyperlink ref="E20" r:id="rId11" display="Health and Safety Executive Link" xr:uid="{8885F079-F21A-4921-93CD-48785BE384F1}"/>
    <hyperlink ref="E20:F20" r:id="rId12" display="Health and Safety Executive Link" xr:uid="{45030B6E-94AF-4B14-8044-1F9C62FE6D9F}"/>
    <hyperlink ref="G20" r:id="rId13" location=":~:text=The%20total%20of%20135%20worker,for%202020%2F21%20was%20145." display="HSE Work-related fatality figures published" xr:uid="{61BAD291-5837-401C-AFCE-AEAD61E35E61}"/>
    <hyperlink ref="E21" r:id="rId14" display="Health and Safety Executive Link" xr:uid="{3153EDAD-359C-490E-9067-9B90BCE5167A}"/>
    <hyperlink ref="E21:F21" r:id="rId15" display="Health and Safety Executive Link" xr:uid="{B162121C-6E97-462B-A635-3B0C2F11DCFA}"/>
    <hyperlink ref="G21" r:id="rId16" xr:uid="{9BF86369-B4BB-4900-AFED-3B6456224FAA}"/>
    <hyperlink ref="B43:C43" r:id="rId17" display="Green Book supplementary guidance: valuation of energy use and greenhouse gas emissions for appraisal (data tables 1-19, see table 3, central values)" xr:uid="{F74290DB-2834-40B7-A9E1-AEDC0015C121}"/>
    <hyperlink ref="B45:C45" r:id="rId18" display="Green Book supplementary guidance: valuation of energy use and greenhouse gas emissions for appraisal (data tables 1-19, see table 3, central values)" xr:uid="{3F12380D-DB3F-4517-84DA-A9CCF3837ABE}"/>
    <hyperlink ref="E23" r:id="rId19" xr:uid="{E942D3B3-9AF6-4378-AC2B-793D56533775}"/>
    <hyperlink ref="E22" r:id="rId20" display="https://www.ofgem.gov.uk/sites/default/files/docs/2021/04/dno_common_network_asset_indices_methodology_v2.1_final_01-04-2021.pdf" xr:uid="{C2FB76B2-D2DB-49AD-BC88-5C63DEA810CC}"/>
  </hyperlinks>
  <pageMargins left="0.7" right="0.7" top="0.75" bottom="0.75" header="0.3" footer="0.3"/>
  <ignoredErrors>
    <ignoredError sqref="AJ41:BH41 AJ43:BH43 AJ45:BH45"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4" tint="0.59999389629810485"/>
  </sheetPr>
  <dimension ref="A1:G33"/>
  <sheetViews>
    <sheetView zoomScale="80" zoomScaleNormal="80" workbookViewId="0">
      <selection activeCell="B11" sqref="B11"/>
    </sheetView>
  </sheetViews>
  <sheetFormatPr defaultRowHeight="13.5"/>
  <cols>
    <col min="1" max="1" width="39" customWidth="1"/>
    <col min="2" max="2" width="56.15234375" bestFit="1" customWidth="1"/>
    <col min="3" max="3" width="14.4609375" bestFit="1" customWidth="1"/>
    <col min="4" max="4" width="47.84375" customWidth="1"/>
    <col min="5" max="7" width="12.61328125" customWidth="1"/>
  </cols>
  <sheetData>
    <row r="1" spans="1:7" s="363" customFormat="1" ht="56.9" customHeight="1"/>
    <row r="2" spans="1:7">
      <c r="A2" s="1"/>
    </row>
    <row r="3" spans="1:7">
      <c r="A3" s="404" t="s">
        <v>322</v>
      </c>
      <c r="B3" s="404"/>
      <c r="C3" s="404"/>
      <c r="D3" s="404"/>
      <c r="E3" s="404"/>
      <c r="F3" s="404"/>
      <c r="G3" s="404"/>
    </row>
    <row r="4" spans="1:7">
      <c r="A4" s="1"/>
      <c r="B4" s="1"/>
      <c r="C4" s="1"/>
      <c r="D4" s="1"/>
      <c r="E4" s="1"/>
      <c r="F4" s="1"/>
      <c r="G4" s="1"/>
    </row>
    <row r="5" spans="1:7">
      <c r="A5" s="1"/>
      <c r="B5" s="27"/>
      <c r="C5" s="1"/>
      <c r="D5" s="1"/>
      <c r="E5" s="1"/>
      <c r="F5" s="1"/>
      <c r="G5" s="1"/>
    </row>
    <row r="6" spans="1:7">
      <c r="A6" s="1"/>
      <c r="B6" s="27"/>
      <c r="C6" s="1"/>
      <c r="D6" s="1"/>
      <c r="E6" s="1"/>
      <c r="F6" s="1"/>
      <c r="G6" s="1"/>
    </row>
    <row r="8" spans="1:7">
      <c r="A8" s="5" t="s">
        <v>323</v>
      </c>
      <c r="B8" s="5" t="s">
        <v>324</v>
      </c>
      <c r="C8" s="5" t="s">
        <v>325</v>
      </c>
      <c r="D8" s="5" t="s">
        <v>326</v>
      </c>
      <c r="E8" s="405" t="s">
        <v>327</v>
      </c>
      <c r="F8" s="405"/>
      <c r="G8" s="405"/>
    </row>
    <row r="9" spans="1:7" ht="154.5" customHeight="1">
      <c r="A9" s="326" t="s">
        <v>328</v>
      </c>
      <c r="B9" s="327" t="s">
        <v>329</v>
      </c>
      <c r="C9" s="326" t="s">
        <v>330</v>
      </c>
      <c r="D9" s="60" t="s">
        <v>331</v>
      </c>
      <c r="E9" s="401" t="s">
        <v>332</v>
      </c>
      <c r="F9" s="402"/>
      <c r="G9" s="403"/>
    </row>
    <row r="10" spans="1:7" ht="148.5">
      <c r="A10" s="60" t="s">
        <v>333</v>
      </c>
      <c r="B10" s="328" t="s">
        <v>334</v>
      </c>
      <c r="C10" s="326" t="s">
        <v>335</v>
      </c>
      <c r="D10" s="60" t="s">
        <v>336</v>
      </c>
      <c r="E10" s="401" t="s">
        <v>337</v>
      </c>
      <c r="F10" s="402"/>
      <c r="G10" s="403"/>
    </row>
    <row r="11" spans="1:7" ht="67.5">
      <c r="A11" s="60" t="s">
        <v>338</v>
      </c>
      <c r="B11" s="328" t="s">
        <v>334</v>
      </c>
      <c r="C11" s="326" t="s">
        <v>335</v>
      </c>
      <c r="D11" s="60" t="s">
        <v>339</v>
      </c>
      <c r="E11" s="401" t="s">
        <v>340</v>
      </c>
      <c r="F11" s="402"/>
      <c r="G11" s="403"/>
    </row>
    <row r="12" spans="1:7" ht="108">
      <c r="A12" s="60" t="s">
        <v>341</v>
      </c>
      <c r="B12" s="328" t="s">
        <v>329</v>
      </c>
      <c r="C12" s="326" t="s">
        <v>330</v>
      </c>
      <c r="D12" s="60" t="s">
        <v>342</v>
      </c>
      <c r="E12" s="401" t="s">
        <v>343</v>
      </c>
      <c r="F12" s="402"/>
      <c r="G12" s="403"/>
    </row>
    <row r="13" spans="1:7">
      <c r="A13" s="60"/>
      <c r="B13" s="60"/>
      <c r="C13" s="60"/>
      <c r="D13" s="60"/>
      <c r="E13" s="401"/>
      <c r="F13" s="402"/>
      <c r="G13" s="403"/>
    </row>
    <row r="14" spans="1:7">
      <c r="A14" s="60"/>
      <c r="B14" s="60"/>
      <c r="C14" s="60"/>
      <c r="D14" s="60"/>
      <c r="E14" s="401"/>
      <c r="F14" s="402"/>
      <c r="G14" s="403"/>
    </row>
    <row r="15" spans="1:7">
      <c r="A15" s="60"/>
      <c r="B15" s="60"/>
      <c r="C15" s="60"/>
      <c r="D15" s="60"/>
      <c r="E15" s="401"/>
      <c r="F15" s="402"/>
      <c r="G15" s="403"/>
    </row>
    <row r="16" spans="1:7">
      <c r="A16" s="60"/>
      <c r="B16" s="60"/>
      <c r="C16" s="60"/>
      <c r="D16" s="60"/>
      <c r="E16" s="401"/>
      <c r="F16" s="402"/>
      <c r="G16" s="403"/>
    </row>
    <row r="17" spans="1:7">
      <c r="A17" s="60"/>
      <c r="B17" s="60"/>
      <c r="C17" s="60"/>
      <c r="D17" s="60"/>
      <c r="E17" s="401"/>
      <c r="F17" s="402"/>
      <c r="G17" s="403"/>
    </row>
    <row r="18" spans="1:7">
      <c r="A18" s="60"/>
      <c r="B18" s="60"/>
      <c r="C18" s="60"/>
      <c r="D18" s="60"/>
      <c r="E18" s="401"/>
      <c r="F18" s="402"/>
      <c r="G18" s="403"/>
    </row>
    <row r="19" spans="1:7">
      <c r="A19" s="60"/>
      <c r="B19" s="60"/>
      <c r="C19" s="60"/>
      <c r="D19" s="60"/>
      <c r="E19" s="401"/>
      <c r="F19" s="402"/>
      <c r="G19" s="403"/>
    </row>
    <row r="20" spans="1:7">
      <c r="A20" s="60"/>
      <c r="B20" s="60"/>
      <c r="C20" s="60"/>
      <c r="D20" s="60"/>
      <c r="E20" s="401"/>
      <c r="F20" s="402"/>
      <c r="G20" s="403"/>
    </row>
    <row r="21" spans="1:7">
      <c r="A21" s="60"/>
      <c r="B21" s="60"/>
      <c r="C21" s="60"/>
      <c r="D21" s="60"/>
      <c r="E21" s="401"/>
      <c r="F21" s="402"/>
      <c r="G21" s="403"/>
    </row>
    <row r="22" spans="1:7">
      <c r="A22" s="60"/>
      <c r="B22" s="60"/>
      <c r="C22" s="60"/>
      <c r="D22" s="60"/>
      <c r="E22" s="401"/>
      <c r="F22" s="402"/>
      <c r="G22" s="403"/>
    </row>
    <row r="23" spans="1:7">
      <c r="A23" s="60"/>
      <c r="B23" s="60"/>
      <c r="C23" s="60"/>
      <c r="D23" s="60"/>
      <c r="E23" s="401"/>
      <c r="F23" s="402"/>
      <c r="G23" s="403"/>
    </row>
    <row r="24" spans="1:7">
      <c r="A24" s="60"/>
      <c r="B24" s="60"/>
      <c r="C24" s="60"/>
      <c r="D24" s="60"/>
      <c r="E24" s="401"/>
      <c r="F24" s="402"/>
      <c r="G24" s="403"/>
    </row>
    <row r="25" spans="1:7">
      <c r="A25" s="60"/>
      <c r="B25" s="60"/>
      <c r="C25" s="60"/>
      <c r="D25" s="60"/>
      <c r="E25" s="401"/>
      <c r="F25" s="402"/>
      <c r="G25" s="403"/>
    </row>
    <row r="26" spans="1:7">
      <c r="A26" s="60"/>
      <c r="B26" s="60"/>
      <c r="C26" s="60"/>
      <c r="D26" s="60"/>
      <c r="E26" s="401"/>
      <c r="F26" s="402"/>
      <c r="G26" s="403"/>
    </row>
    <row r="27" spans="1:7">
      <c r="A27" s="60"/>
      <c r="B27" s="60"/>
      <c r="C27" s="60"/>
      <c r="D27" s="60"/>
      <c r="E27" s="401"/>
      <c r="F27" s="402"/>
      <c r="G27" s="403"/>
    </row>
    <row r="28" spans="1:7">
      <c r="A28" s="60"/>
      <c r="B28" s="60"/>
      <c r="C28" s="60"/>
      <c r="D28" s="60"/>
      <c r="E28" s="401"/>
      <c r="F28" s="402"/>
      <c r="G28" s="403"/>
    </row>
    <row r="29" spans="1:7">
      <c r="A29" s="60"/>
      <c r="B29" s="60"/>
      <c r="C29" s="60"/>
      <c r="D29" s="60"/>
      <c r="E29" s="401"/>
      <c r="F29" s="402"/>
      <c r="G29" s="403"/>
    </row>
    <row r="30" spans="1:7">
      <c r="A30" s="60"/>
      <c r="B30" s="60"/>
      <c r="C30" s="60"/>
      <c r="D30" s="60"/>
      <c r="E30" s="401"/>
      <c r="F30" s="402"/>
      <c r="G30" s="403"/>
    </row>
    <row r="31" spans="1:7">
      <c r="A31" s="60"/>
      <c r="B31" s="60"/>
      <c r="C31" s="60"/>
      <c r="D31" s="60"/>
      <c r="E31" s="401"/>
      <c r="F31" s="402"/>
      <c r="G31" s="403"/>
    </row>
    <row r="32" spans="1:7">
      <c r="A32" s="60"/>
      <c r="B32" s="60"/>
      <c r="C32" s="60"/>
      <c r="D32" s="60"/>
      <c r="E32" s="401"/>
      <c r="F32" s="402"/>
      <c r="G32" s="403"/>
    </row>
    <row r="33" spans="1:7">
      <c r="A33" s="60"/>
      <c r="B33" s="60"/>
      <c r="C33" s="60"/>
      <c r="D33" s="60"/>
      <c r="E33" s="401"/>
      <c r="F33" s="402"/>
      <c r="G33" s="403"/>
    </row>
  </sheetData>
  <mergeCells count="28">
    <mergeCell ref="E11:G11"/>
    <mergeCell ref="A1:XFD1"/>
    <mergeCell ref="A3:G3"/>
    <mergeCell ref="E8:G8"/>
    <mergeCell ref="E9:G9"/>
    <mergeCell ref="E10:G10"/>
    <mergeCell ref="E23:G23"/>
    <mergeCell ref="E12:G12"/>
    <mergeCell ref="E13:G13"/>
    <mergeCell ref="E14:G14"/>
    <mergeCell ref="E15:G15"/>
    <mergeCell ref="E16:G16"/>
    <mergeCell ref="E17:G17"/>
    <mergeCell ref="E18:G18"/>
    <mergeCell ref="E19:G19"/>
    <mergeCell ref="E20:G20"/>
    <mergeCell ref="E21:G21"/>
    <mergeCell ref="E22:G22"/>
    <mergeCell ref="E30:G30"/>
    <mergeCell ref="E31:G31"/>
    <mergeCell ref="E32:G32"/>
    <mergeCell ref="E33:G33"/>
    <mergeCell ref="E24:G24"/>
    <mergeCell ref="E25:G25"/>
    <mergeCell ref="E26:G26"/>
    <mergeCell ref="E27:G27"/>
    <mergeCell ref="E28:G28"/>
    <mergeCell ref="E29:G29"/>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#REF!</xm:f>
          </x14:formula1>
          <xm:sqref>C13:C33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tabColor rgb="FFFF0000"/>
    <pageSetUpPr autoPageBreaks="0"/>
  </sheetPr>
  <dimension ref="A1:BB347"/>
  <sheetViews>
    <sheetView tabSelected="1" zoomScale="70" zoomScaleNormal="70" workbookViewId="0">
      <selection activeCell="E209" sqref="E209:I209"/>
    </sheetView>
  </sheetViews>
  <sheetFormatPr defaultColWidth="9" defaultRowHeight="13.5" outlineLevelRow="3"/>
  <cols>
    <col min="1" max="1" width="31.3828125" customWidth="1"/>
    <col min="2" max="2" width="32.84375" customWidth="1"/>
    <col min="3" max="3" width="23.61328125" customWidth="1"/>
    <col min="4" max="4" width="18.3828125" customWidth="1"/>
    <col min="5" max="5" width="21.3828125" bestFit="1" customWidth="1"/>
    <col min="6" max="6" width="19.61328125" bestFit="1" customWidth="1"/>
    <col min="7" max="7" width="15.765625" customWidth="1"/>
    <col min="8" max="49" width="14.61328125" customWidth="1"/>
    <col min="50" max="62" width="9" customWidth="1"/>
  </cols>
  <sheetData>
    <row r="1" spans="1:21" ht="56.9" customHeight="1" thickBot="1"/>
    <row r="2" spans="1:21" ht="15" customHeight="1" thickBot="1">
      <c r="A2" s="12" t="s">
        <v>80</v>
      </c>
      <c r="F2" s="24"/>
      <c r="G2" s="10"/>
      <c r="I2" s="435" t="s">
        <v>344</v>
      </c>
      <c r="J2" s="436"/>
      <c r="K2" s="436"/>
      <c r="L2" s="436"/>
      <c r="M2" s="436"/>
      <c r="N2" s="436"/>
      <c r="O2" s="436"/>
      <c r="P2" s="436"/>
      <c r="Q2" s="436"/>
      <c r="R2" s="436"/>
      <c r="S2" s="436"/>
      <c r="T2" s="436"/>
      <c r="U2" s="437"/>
    </row>
    <row r="3" spans="1:21" ht="13.5" customHeight="1" outlineLevel="1" thickBot="1">
      <c r="A3" s="3"/>
      <c r="B3" s="7"/>
      <c r="F3" s="24"/>
      <c r="G3" s="10"/>
      <c r="I3" s="438" t="s">
        <v>345</v>
      </c>
      <c r="J3" s="439"/>
      <c r="K3" s="439"/>
      <c r="L3" s="439"/>
      <c r="M3" s="439"/>
      <c r="N3" s="440"/>
      <c r="O3" s="1"/>
      <c r="P3" s="444" t="s">
        <v>346</v>
      </c>
      <c r="Q3" s="445"/>
      <c r="R3" s="445"/>
      <c r="S3" s="445"/>
      <c r="T3" s="445"/>
      <c r="U3" s="446"/>
    </row>
    <row r="4" spans="1:21" ht="56.25" customHeight="1" outlineLevel="1">
      <c r="A4" s="31" t="s">
        <v>157</v>
      </c>
      <c r="B4" s="86" t="s">
        <v>125</v>
      </c>
      <c r="E4" s="53" t="s">
        <v>347</v>
      </c>
      <c r="F4" s="91">
        <v>45632</v>
      </c>
      <c r="G4" s="28"/>
      <c r="H4" s="10"/>
      <c r="I4" s="441"/>
      <c r="J4" s="442"/>
      <c r="K4" s="442"/>
      <c r="L4" s="442"/>
      <c r="M4" s="442"/>
      <c r="N4" s="443"/>
      <c r="P4" s="447"/>
      <c r="Q4" s="448"/>
      <c r="R4" s="448"/>
      <c r="S4" s="448"/>
      <c r="T4" s="448"/>
      <c r="U4" s="449"/>
    </row>
    <row r="5" spans="1:21" outlineLevel="1">
      <c r="A5" s="13" t="s">
        <v>348</v>
      </c>
      <c r="B5" s="88" t="s">
        <v>349</v>
      </c>
      <c r="E5" s="14"/>
      <c r="H5" s="10"/>
      <c r="I5" s="450" t="s">
        <v>162</v>
      </c>
      <c r="J5" s="451"/>
      <c r="K5" s="451"/>
      <c r="L5" s="451"/>
      <c r="M5" s="451"/>
      <c r="N5" s="452"/>
      <c r="P5" s="450" t="s">
        <v>350</v>
      </c>
      <c r="Q5" s="462"/>
      <c r="R5" s="462"/>
      <c r="S5" s="462"/>
      <c r="T5" s="462"/>
      <c r="U5" s="463"/>
    </row>
    <row r="6" spans="1:21" outlineLevel="1">
      <c r="A6" s="13" t="s">
        <v>351</v>
      </c>
      <c r="B6" s="88" t="s">
        <v>352</v>
      </c>
      <c r="E6" s="53" t="s">
        <v>353</v>
      </c>
      <c r="F6" s="90" t="s">
        <v>354</v>
      </c>
      <c r="H6" s="10"/>
      <c r="I6" s="453"/>
      <c r="J6" s="454"/>
      <c r="K6" s="454"/>
      <c r="L6" s="454"/>
      <c r="M6" s="454"/>
      <c r="N6" s="455"/>
      <c r="P6" s="464"/>
      <c r="Q6" s="465"/>
      <c r="R6" s="465"/>
      <c r="S6" s="465"/>
      <c r="T6" s="465"/>
      <c r="U6" s="466"/>
    </row>
    <row r="7" spans="1:21" outlineLevel="1">
      <c r="A7" s="13" t="s">
        <v>355</v>
      </c>
      <c r="B7" s="88" t="s">
        <v>174</v>
      </c>
      <c r="E7" s="14"/>
      <c r="H7" s="10"/>
      <c r="I7" s="453"/>
      <c r="J7" s="454"/>
      <c r="K7" s="454"/>
      <c r="L7" s="454"/>
      <c r="M7" s="454"/>
      <c r="N7" s="455"/>
      <c r="P7" s="464"/>
      <c r="Q7" s="465"/>
      <c r="R7" s="465"/>
      <c r="S7" s="465"/>
      <c r="T7" s="465"/>
      <c r="U7" s="466"/>
    </row>
    <row r="8" spans="1:21" ht="41" outlineLevel="1" thickBot="1">
      <c r="A8" s="34" t="s">
        <v>356</v>
      </c>
      <c r="B8" s="89" t="s">
        <v>357</v>
      </c>
      <c r="E8" s="14"/>
      <c r="H8" s="10"/>
      <c r="I8" s="453"/>
      <c r="J8" s="454"/>
      <c r="K8" s="454"/>
      <c r="L8" s="454"/>
      <c r="M8" s="454"/>
      <c r="N8" s="455"/>
      <c r="P8" s="464"/>
      <c r="Q8" s="465"/>
      <c r="R8" s="465"/>
      <c r="S8" s="465"/>
      <c r="T8" s="465"/>
      <c r="U8" s="466"/>
    </row>
    <row r="9" spans="1:21" outlineLevel="1">
      <c r="E9" s="14"/>
      <c r="H9" s="10"/>
      <c r="I9" s="453"/>
      <c r="J9" s="454"/>
      <c r="K9" s="454"/>
      <c r="L9" s="454"/>
      <c r="M9" s="454"/>
      <c r="N9" s="455"/>
      <c r="P9" s="464"/>
      <c r="Q9" s="465"/>
      <c r="R9" s="465"/>
      <c r="S9" s="465"/>
      <c r="T9" s="465"/>
      <c r="U9" s="466"/>
    </row>
    <row r="10" spans="1:21" ht="14" outlineLevel="1" thickBot="1">
      <c r="A10" s="32" t="s">
        <v>358</v>
      </c>
      <c r="B10" s="35">
        <v>2027</v>
      </c>
      <c r="E10" s="14"/>
      <c r="H10" s="10"/>
      <c r="I10" s="453"/>
      <c r="J10" s="454"/>
      <c r="K10" s="454"/>
      <c r="L10" s="454"/>
      <c r="M10" s="454"/>
      <c r="N10" s="455"/>
      <c r="P10" s="464"/>
      <c r="Q10" s="465"/>
      <c r="R10" s="465"/>
      <c r="S10" s="465"/>
      <c r="T10" s="465"/>
      <c r="U10" s="466"/>
    </row>
    <row r="11" spans="1:21" outlineLevel="1">
      <c r="A11" s="16"/>
      <c r="H11" s="10"/>
      <c r="I11" s="453"/>
      <c r="J11" s="454"/>
      <c r="K11" s="454"/>
      <c r="L11" s="454"/>
      <c r="M11" s="454"/>
      <c r="N11" s="455"/>
      <c r="P11" s="464"/>
      <c r="Q11" s="465"/>
      <c r="R11" s="465"/>
      <c r="S11" s="465"/>
      <c r="T11" s="465"/>
      <c r="U11" s="466"/>
    </row>
    <row r="12" spans="1:21" ht="40.5" outlineLevel="1">
      <c r="A12" s="26" t="s">
        <v>359</v>
      </c>
      <c r="B12" s="26" t="s">
        <v>360</v>
      </c>
      <c r="C12" s="26" t="s">
        <v>361</v>
      </c>
      <c r="D12" s="26" t="s">
        <v>362</v>
      </c>
      <c r="E12" s="26" t="s">
        <v>363</v>
      </c>
      <c r="F12" s="26" t="s">
        <v>364</v>
      </c>
      <c r="G12" s="26" t="s">
        <v>365</v>
      </c>
      <c r="I12" s="453"/>
      <c r="J12" s="454"/>
      <c r="K12" s="454"/>
      <c r="L12" s="454"/>
      <c r="M12" s="454"/>
      <c r="N12" s="455"/>
      <c r="P12" s="464"/>
      <c r="Q12" s="465"/>
      <c r="R12" s="465"/>
      <c r="S12" s="465"/>
      <c r="T12" s="465"/>
      <c r="U12" s="466"/>
    </row>
    <row r="13" spans="1:21" outlineLevel="1">
      <c r="A13" s="58">
        <v>2035</v>
      </c>
      <c r="B13" s="21">
        <f t="shared" ref="B13:B18" si="0">INDEX($E$204:$AW$204,1,MATCH($A13,$E$53:$BB$53,0))</f>
        <v>-128.35263649450621</v>
      </c>
      <c r="C13" s="21">
        <f>B13-Baseline!B13</f>
        <v>0</v>
      </c>
      <c r="D13" s="21">
        <f t="shared" ref="D13:D18" si="1">INDEX($E$205:$AW$205,1,MATCH($A13,$E$53:$BB$53,0))</f>
        <v>-94.121956333784084</v>
      </c>
      <c r="E13" s="21">
        <f>D13-Baseline!D13</f>
        <v>0</v>
      </c>
      <c r="F13" s="21">
        <f t="shared" ref="F13:F18" si="2">INDEX($E$206:$AW$206,1,MATCH($A13,$E$53:$BB$53,0))</f>
        <v>-162.58197059740451</v>
      </c>
      <c r="G13" s="21">
        <f>F13-Baseline!F13</f>
        <v>0</v>
      </c>
      <c r="H13" s="298"/>
      <c r="I13" s="453"/>
      <c r="J13" s="454"/>
      <c r="K13" s="454"/>
      <c r="L13" s="454"/>
      <c r="M13" s="454"/>
      <c r="N13" s="455"/>
      <c r="P13" s="464"/>
      <c r="Q13" s="465"/>
      <c r="R13" s="465"/>
      <c r="S13" s="465"/>
      <c r="T13" s="465"/>
      <c r="U13" s="466"/>
    </row>
    <row r="14" spans="1:21" outlineLevel="1">
      <c r="A14" s="58">
        <v>2040</v>
      </c>
      <c r="B14" s="21">
        <f t="shared" si="0"/>
        <v>-195.27106905858506</v>
      </c>
      <c r="C14" s="21">
        <f>B14-Baseline!B14</f>
        <v>0</v>
      </c>
      <c r="D14" s="21">
        <f t="shared" si="1"/>
        <v>-142.39777640956902</v>
      </c>
      <c r="E14" s="21">
        <f>D14-Baseline!D14</f>
        <v>0</v>
      </c>
      <c r="F14" s="21">
        <f t="shared" si="2"/>
        <v>-248.19499573701046</v>
      </c>
      <c r="G14" s="21">
        <f>F14-Baseline!F14</f>
        <v>0</v>
      </c>
      <c r="I14" s="453"/>
      <c r="J14" s="454"/>
      <c r="K14" s="454"/>
      <c r="L14" s="454"/>
      <c r="M14" s="454"/>
      <c r="N14" s="455"/>
      <c r="P14" s="464"/>
      <c r="Q14" s="465"/>
      <c r="R14" s="465"/>
      <c r="S14" s="465"/>
      <c r="T14" s="465"/>
      <c r="U14" s="466"/>
    </row>
    <row r="15" spans="1:21" outlineLevel="1">
      <c r="A15" s="58">
        <v>2045</v>
      </c>
      <c r="B15" s="21">
        <f t="shared" si="0"/>
        <v>-259.47626845751148</v>
      </c>
      <c r="C15" s="21">
        <f>B15-Baseline!B15</f>
        <v>0</v>
      </c>
      <c r="D15" s="21">
        <f t="shared" si="1"/>
        <v>-188.16582542392808</v>
      </c>
      <c r="E15" s="21">
        <f>D15-Baseline!D15</f>
        <v>0</v>
      </c>
      <c r="F15" s="21">
        <f t="shared" si="2"/>
        <v>-330.8113735852188</v>
      </c>
      <c r="G15" s="21">
        <f>F15-Baseline!F15</f>
        <v>0</v>
      </c>
      <c r="I15" s="453"/>
      <c r="J15" s="454"/>
      <c r="K15" s="454"/>
      <c r="L15" s="454"/>
      <c r="M15" s="454"/>
      <c r="N15" s="455"/>
      <c r="P15" s="464"/>
      <c r="Q15" s="465"/>
      <c r="R15" s="465"/>
      <c r="S15" s="465"/>
      <c r="T15" s="465"/>
      <c r="U15" s="466"/>
    </row>
    <row r="16" spans="1:21" outlineLevel="1">
      <c r="A16" s="58">
        <v>2050</v>
      </c>
      <c r="B16" s="21">
        <f t="shared" si="0"/>
        <v>-321.23476027158148</v>
      </c>
      <c r="C16" s="21">
        <f>B16-Baseline!B16</f>
        <v>0</v>
      </c>
      <c r="D16" s="21">
        <f t="shared" si="1"/>
        <v>-231.70321564750958</v>
      </c>
      <c r="E16" s="21">
        <f>D16-Baseline!D16</f>
        <v>0</v>
      </c>
      <c r="F16" s="21">
        <f t="shared" si="2"/>
        <v>-410.74676054061871</v>
      </c>
      <c r="G16" s="21">
        <f>F16-Baseline!F16</f>
        <v>0</v>
      </c>
      <c r="I16" s="453"/>
      <c r="J16" s="454"/>
      <c r="K16" s="454"/>
      <c r="L16" s="454"/>
      <c r="M16" s="454"/>
      <c r="N16" s="455"/>
      <c r="P16" s="464"/>
      <c r="Q16" s="465"/>
      <c r="R16" s="465"/>
      <c r="S16" s="465"/>
      <c r="T16" s="465"/>
      <c r="U16" s="466"/>
    </row>
    <row r="17" spans="1:21" outlineLevel="1">
      <c r="A17" s="58">
        <v>2060</v>
      </c>
      <c r="B17" s="21">
        <f t="shared" si="0"/>
        <v>-1191.1508525936488</v>
      </c>
      <c r="C17" s="21">
        <f>B17-Baseline!B17</f>
        <v>0</v>
      </c>
      <c r="D17" s="21">
        <f t="shared" si="1"/>
        <v>-758.89039210562373</v>
      </c>
      <c r="E17" s="21">
        <f>D17-Baseline!D17</f>
        <v>0</v>
      </c>
      <c r="F17" s="21">
        <f t="shared" si="2"/>
        <v>-1620.2022397337273</v>
      </c>
      <c r="G17" s="21">
        <f>F17-Baseline!F17</f>
        <v>0</v>
      </c>
      <c r="I17" s="453"/>
      <c r="J17" s="454"/>
      <c r="K17" s="454"/>
      <c r="L17" s="454"/>
      <c r="M17" s="454"/>
      <c r="N17" s="455"/>
      <c r="P17" s="464"/>
      <c r="Q17" s="465"/>
      <c r="R17" s="465"/>
      <c r="S17" s="465"/>
      <c r="T17" s="465"/>
      <c r="U17" s="466"/>
    </row>
    <row r="18" spans="1:21" outlineLevel="1">
      <c r="A18" s="58">
        <v>2070</v>
      </c>
      <c r="B18" s="21">
        <f t="shared" si="0"/>
        <v>-2034.2396805473893</v>
      </c>
      <c r="C18" s="21">
        <f>B18-Baseline!B18</f>
        <v>0</v>
      </c>
      <c r="D18" s="21">
        <f t="shared" si="1"/>
        <v>-1260.9202278148005</v>
      </c>
      <c r="E18" s="21">
        <f>D18-Baseline!D18</f>
        <v>0</v>
      </c>
      <c r="F18" s="21">
        <f t="shared" si="2"/>
        <v>-2798.4907354212419</v>
      </c>
      <c r="G18" s="21">
        <f>F18-Baseline!F18</f>
        <v>0</v>
      </c>
      <c r="I18" s="456"/>
      <c r="J18" s="457"/>
      <c r="K18" s="457"/>
      <c r="L18" s="457"/>
      <c r="M18" s="457"/>
      <c r="N18" s="458"/>
      <c r="P18" s="467"/>
      <c r="Q18" s="468"/>
      <c r="R18" s="468"/>
      <c r="S18" s="468"/>
      <c r="T18" s="468"/>
      <c r="U18" s="469"/>
    </row>
    <row r="19" spans="1:21" ht="14" outlineLevel="1" thickBot="1">
      <c r="A19" s="425"/>
      <c r="B19" s="425"/>
      <c r="I19" s="250"/>
      <c r="J19" s="251"/>
      <c r="K19" s="251"/>
      <c r="L19" s="251"/>
      <c r="M19" s="251"/>
      <c r="N19" s="251"/>
      <c r="P19" s="249"/>
      <c r="Q19" s="249"/>
      <c r="R19" s="249"/>
      <c r="S19" s="249"/>
      <c r="T19" s="249"/>
      <c r="U19" s="232"/>
    </row>
    <row r="20" spans="1:21" ht="26.25" customHeight="1" outlineLevel="1">
      <c r="A20" s="54" t="s">
        <v>366</v>
      </c>
      <c r="B20" s="55">
        <v>0.33700000000000002</v>
      </c>
      <c r="E20" s="154"/>
      <c r="I20" s="459" t="s">
        <v>367</v>
      </c>
      <c r="J20" s="460"/>
      <c r="K20" s="460"/>
      <c r="L20" s="460"/>
      <c r="M20" s="460"/>
      <c r="N20" s="461"/>
      <c r="P20" s="459" t="s">
        <v>368</v>
      </c>
      <c r="Q20" s="460"/>
      <c r="R20" s="460"/>
      <c r="S20" s="460"/>
      <c r="T20" s="460"/>
      <c r="U20" s="461"/>
    </row>
    <row r="21" spans="1:21" ht="12.75" customHeight="1" outlineLevel="1">
      <c r="A21" s="154"/>
      <c r="B21" s="155"/>
      <c r="I21" s="450" t="s">
        <v>369</v>
      </c>
      <c r="J21" s="451"/>
      <c r="K21" s="451"/>
      <c r="L21" s="451"/>
      <c r="M21" s="451"/>
      <c r="N21" s="452"/>
      <c r="P21" s="450" t="s">
        <v>163</v>
      </c>
      <c r="Q21" s="451"/>
      <c r="R21" s="451"/>
      <c r="S21" s="451"/>
      <c r="T21" s="451"/>
      <c r="U21" s="452"/>
    </row>
    <row r="22" spans="1:21" ht="12.75" customHeight="1" outlineLevel="1">
      <c r="A22" s="154"/>
      <c r="B22" s="155"/>
      <c r="I22" s="453"/>
      <c r="J22" s="454"/>
      <c r="K22" s="454"/>
      <c r="L22" s="454"/>
      <c r="M22" s="454"/>
      <c r="N22" s="455"/>
      <c r="P22" s="453"/>
      <c r="Q22" s="454"/>
      <c r="R22" s="454"/>
      <c r="S22" s="454"/>
      <c r="T22" s="454"/>
      <c r="U22" s="455"/>
    </row>
    <row r="23" spans="1:21" outlineLevel="1">
      <c r="A23" s="154"/>
      <c r="B23" s="407" t="s">
        <v>370</v>
      </c>
      <c r="C23" s="408"/>
      <c r="D23" s="408"/>
      <c r="E23" s="408"/>
      <c r="F23" s="408"/>
      <c r="G23" s="409"/>
      <c r="I23" s="453"/>
      <c r="J23" s="454"/>
      <c r="K23" s="454"/>
      <c r="L23" s="454"/>
      <c r="M23" s="454"/>
      <c r="N23" s="455"/>
      <c r="P23" s="453"/>
      <c r="Q23" s="454"/>
      <c r="R23" s="454"/>
      <c r="S23" s="454"/>
      <c r="T23" s="454"/>
      <c r="U23" s="455"/>
    </row>
    <row r="24" spans="1:21" outlineLevel="1">
      <c r="B24" s="17">
        <v>2027</v>
      </c>
      <c r="C24" s="17">
        <v>2028</v>
      </c>
      <c r="D24" s="17">
        <v>2029</v>
      </c>
      <c r="E24" s="17">
        <v>2030</v>
      </c>
      <c r="F24" s="17">
        <v>2031</v>
      </c>
      <c r="G24" s="17" t="s">
        <v>371</v>
      </c>
      <c r="I24" s="453"/>
      <c r="J24" s="454"/>
      <c r="K24" s="454"/>
      <c r="L24" s="454"/>
      <c r="M24" s="454"/>
      <c r="N24" s="455"/>
      <c r="P24" s="453"/>
      <c r="Q24" s="454"/>
      <c r="R24" s="454"/>
      <c r="S24" s="454"/>
      <c r="T24" s="454"/>
      <c r="U24" s="455"/>
    </row>
    <row r="25" spans="1:21" ht="14" outlineLevel="1" thickBot="1">
      <c r="B25" s="30" t="s">
        <v>372</v>
      </c>
      <c r="C25" s="30" t="s">
        <v>372</v>
      </c>
      <c r="D25" s="30" t="s">
        <v>372</v>
      </c>
      <c r="E25" s="30" t="s">
        <v>372</v>
      </c>
      <c r="F25" s="30" t="s">
        <v>372</v>
      </c>
      <c r="G25" s="30" t="s">
        <v>372</v>
      </c>
      <c r="I25" s="453"/>
      <c r="J25" s="454"/>
      <c r="K25" s="454"/>
      <c r="L25" s="454"/>
      <c r="M25" s="454"/>
      <c r="N25" s="455"/>
      <c r="P25" s="453"/>
      <c r="Q25" s="454"/>
      <c r="R25" s="454"/>
      <c r="S25" s="454"/>
      <c r="T25" s="454"/>
      <c r="U25" s="455"/>
    </row>
    <row r="26" spans="1:21" outlineLevel="1">
      <c r="A26" s="54" t="s">
        <v>373</v>
      </c>
      <c r="B26" s="21">
        <f>E64</f>
        <v>0</v>
      </c>
      <c r="C26" s="21">
        <f>F64</f>
        <v>0</v>
      </c>
      <c r="D26" s="21">
        <f>G64</f>
        <v>0</v>
      </c>
      <c r="E26" s="21">
        <f>H64</f>
        <v>0</v>
      </c>
      <c r="F26" s="21">
        <f>I64</f>
        <v>0</v>
      </c>
      <c r="G26" s="21">
        <f>SUM(J64:BB64)</f>
        <v>0</v>
      </c>
      <c r="I26" s="453"/>
      <c r="J26" s="454"/>
      <c r="K26" s="454"/>
      <c r="L26" s="454"/>
      <c r="M26" s="454"/>
      <c r="N26" s="455"/>
      <c r="P26" s="453"/>
      <c r="Q26" s="454"/>
      <c r="R26" s="454"/>
      <c r="S26" s="454"/>
      <c r="T26" s="454"/>
      <c r="U26" s="455"/>
    </row>
    <row r="27" spans="1:21" outlineLevel="1">
      <c r="A27" s="54" t="s">
        <v>374</v>
      </c>
      <c r="B27" s="21">
        <f>E71+E77</f>
        <v>-1.2881006524165262</v>
      </c>
      <c r="C27" s="21">
        <f>F71+F77</f>
        <v>-1.3093117034436292</v>
      </c>
      <c r="D27" s="21">
        <f>G71+G77</f>
        <v>-1.3309539657370686</v>
      </c>
      <c r="E27" s="21">
        <f>H71+H77</f>
        <v>-1.3530362056307672</v>
      </c>
      <c r="F27" s="21">
        <f>I71+I77</f>
        <v>-1.375567367674337</v>
      </c>
      <c r="G27" s="21">
        <f>SUM(J71:BB71)+SUM(J77:BB77)</f>
        <v>-623.38642410299076</v>
      </c>
      <c r="I27" s="453"/>
      <c r="J27" s="454"/>
      <c r="K27" s="454"/>
      <c r="L27" s="454"/>
      <c r="M27" s="454"/>
      <c r="N27" s="455"/>
      <c r="P27" s="453"/>
      <c r="Q27" s="454"/>
      <c r="R27" s="454"/>
      <c r="S27" s="454"/>
      <c r="T27" s="454"/>
      <c r="U27" s="455"/>
    </row>
    <row r="28" spans="1:21" outlineLevel="1">
      <c r="A28" s="154"/>
      <c r="B28" s="248"/>
      <c r="C28" s="248"/>
      <c r="D28" s="248"/>
      <c r="E28" s="248"/>
      <c r="F28" s="248"/>
      <c r="G28" s="248"/>
      <c r="I28" s="453"/>
      <c r="J28" s="454"/>
      <c r="K28" s="454"/>
      <c r="L28" s="454"/>
      <c r="M28" s="454"/>
      <c r="N28" s="455"/>
      <c r="P28" s="453"/>
      <c r="Q28" s="454"/>
      <c r="R28" s="454"/>
      <c r="S28" s="454"/>
      <c r="T28" s="454"/>
      <c r="U28" s="455"/>
    </row>
    <row r="29" spans="1:21" ht="14" outlineLevel="1" thickBot="1">
      <c r="A29" s="154"/>
      <c r="B29" s="248"/>
      <c r="C29" s="248"/>
      <c r="D29" s="248"/>
      <c r="E29" s="248"/>
      <c r="F29" s="248"/>
      <c r="G29" s="248"/>
      <c r="I29" s="453"/>
      <c r="J29" s="454"/>
      <c r="K29" s="454"/>
      <c r="L29" s="454"/>
      <c r="M29" s="454"/>
      <c r="N29" s="455"/>
      <c r="P29" s="453"/>
      <c r="Q29" s="454"/>
      <c r="R29" s="454"/>
      <c r="S29" s="454"/>
      <c r="T29" s="454"/>
      <c r="U29" s="455"/>
    </row>
    <row r="30" spans="1:21" ht="14" outlineLevel="1" thickBot="1">
      <c r="A30" s="308"/>
      <c r="B30" s="309" t="s">
        <v>375</v>
      </c>
      <c r="C30" s="310" t="s">
        <v>376</v>
      </c>
      <c r="D30" s="411" t="s">
        <v>327</v>
      </c>
      <c r="E30" s="412"/>
      <c r="F30" s="412"/>
      <c r="G30" s="413"/>
      <c r="I30" s="453"/>
      <c r="J30" s="454"/>
      <c r="K30" s="454"/>
      <c r="L30" s="454"/>
      <c r="M30" s="454"/>
      <c r="N30" s="455"/>
      <c r="P30" s="453"/>
      <c r="Q30" s="454"/>
      <c r="R30" s="454"/>
      <c r="S30" s="454"/>
      <c r="T30" s="454"/>
      <c r="U30" s="455"/>
    </row>
    <row r="31" spans="1:21" outlineLevel="1">
      <c r="A31" s="431" t="s">
        <v>377</v>
      </c>
      <c r="B31" s="311" t="s">
        <v>378</v>
      </c>
      <c r="C31" s="307">
        <v>0</v>
      </c>
      <c r="D31" s="433" t="s">
        <v>379</v>
      </c>
      <c r="E31" s="433"/>
      <c r="F31" s="433"/>
      <c r="G31" s="434"/>
      <c r="I31" s="453"/>
      <c r="J31" s="454"/>
      <c r="K31" s="454"/>
      <c r="L31" s="454"/>
      <c r="M31" s="454"/>
      <c r="N31" s="455"/>
      <c r="P31" s="453"/>
      <c r="Q31" s="454"/>
      <c r="R31" s="454"/>
      <c r="S31" s="454"/>
      <c r="T31" s="454"/>
      <c r="U31" s="455"/>
    </row>
    <row r="32" spans="1:21" outlineLevel="1">
      <c r="A32" s="431"/>
      <c r="B32" s="312"/>
      <c r="C32" s="252"/>
      <c r="D32" s="416"/>
      <c r="E32" s="416"/>
      <c r="F32" s="416"/>
      <c r="G32" s="417"/>
      <c r="I32" s="453"/>
      <c r="J32" s="454"/>
      <c r="K32" s="454"/>
      <c r="L32" s="454"/>
      <c r="M32" s="454"/>
      <c r="N32" s="455"/>
      <c r="P32" s="453"/>
      <c r="Q32" s="454"/>
      <c r="R32" s="454"/>
      <c r="S32" s="454"/>
      <c r="T32" s="454"/>
      <c r="U32" s="455"/>
    </row>
    <row r="33" spans="1:21" outlineLevel="1">
      <c r="A33" s="431"/>
      <c r="B33" s="312"/>
      <c r="C33" s="252"/>
      <c r="D33" s="416"/>
      <c r="E33" s="416"/>
      <c r="F33" s="416"/>
      <c r="G33" s="417"/>
      <c r="I33" s="453"/>
      <c r="J33" s="454"/>
      <c r="K33" s="454"/>
      <c r="L33" s="454"/>
      <c r="M33" s="454"/>
      <c r="N33" s="455"/>
      <c r="P33" s="453"/>
      <c r="Q33" s="454"/>
      <c r="R33" s="454"/>
      <c r="S33" s="454"/>
      <c r="T33" s="454"/>
      <c r="U33" s="455"/>
    </row>
    <row r="34" spans="1:21" outlineLevel="1">
      <c r="A34" s="431"/>
      <c r="B34" s="312"/>
      <c r="C34" s="252"/>
      <c r="D34" s="416"/>
      <c r="E34" s="416"/>
      <c r="F34" s="416"/>
      <c r="G34" s="417"/>
      <c r="I34" s="453"/>
      <c r="J34" s="454"/>
      <c r="K34" s="454"/>
      <c r="L34" s="454"/>
      <c r="M34" s="454"/>
      <c r="N34" s="455"/>
      <c r="P34" s="453"/>
      <c r="Q34" s="454"/>
      <c r="R34" s="454"/>
      <c r="S34" s="454"/>
      <c r="T34" s="454"/>
      <c r="U34" s="455"/>
    </row>
    <row r="35" spans="1:21" outlineLevel="1">
      <c r="A35" s="431"/>
      <c r="B35" s="312"/>
      <c r="C35" s="252"/>
      <c r="D35" s="416"/>
      <c r="E35" s="416"/>
      <c r="F35" s="416"/>
      <c r="G35" s="417"/>
      <c r="I35" s="453"/>
      <c r="J35" s="454"/>
      <c r="K35" s="454"/>
      <c r="L35" s="454"/>
      <c r="M35" s="454"/>
      <c r="N35" s="455"/>
      <c r="P35" s="453"/>
      <c r="Q35" s="454"/>
      <c r="R35" s="454"/>
      <c r="S35" s="454"/>
      <c r="T35" s="454"/>
      <c r="U35" s="455"/>
    </row>
    <row r="36" spans="1:21" outlineLevel="1">
      <c r="A36" s="431"/>
      <c r="B36" s="312"/>
      <c r="C36" s="252"/>
      <c r="D36" s="416"/>
      <c r="E36" s="416"/>
      <c r="F36" s="416"/>
      <c r="G36" s="417"/>
      <c r="I36" s="453"/>
      <c r="J36" s="454"/>
      <c r="K36" s="454"/>
      <c r="L36" s="454"/>
      <c r="M36" s="454"/>
      <c r="N36" s="455"/>
      <c r="P36" s="453"/>
      <c r="Q36" s="454"/>
      <c r="R36" s="454"/>
      <c r="S36" s="454"/>
      <c r="T36" s="454"/>
      <c r="U36" s="455"/>
    </row>
    <row r="37" spans="1:21" outlineLevel="1">
      <c r="A37" s="431"/>
      <c r="B37" s="312"/>
      <c r="C37" s="252"/>
      <c r="D37" s="416"/>
      <c r="E37" s="416"/>
      <c r="F37" s="416"/>
      <c r="G37" s="417"/>
      <c r="I37" s="453"/>
      <c r="J37" s="454"/>
      <c r="K37" s="454"/>
      <c r="L37" s="454"/>
      <c r="M37" s="454"/>
      <c r="N37" s="455"/>
      <c r="P37" s="453"/>
      <c r="Q37" s="454"/>
      <c r="R37" s="454"/>
      <c r="S37" s="454"/>
      <c r="T37" s="454"/>
      <c r="U37" s="455"/>
    </row>
    <row r="38" spans="1:21" outlineLevel="1">
      <c r="A38" s="431"/>
      <c r="B38" s="312"/>
      <c r="C38" s="252"/>
      <c r="D38" s="416"/>
      <c r="E38" s="416"/>
      <c r="F38" s="416"/>
      <c r="G38" s="417"/>
      <c r="I38" s="453"/>
      <c r="J38" s="454"/>
      <c r="K38" s="454"/>
      <c r="L38" s="454"/>
      <c r="M38" s="454"/>
      <c r="N38" s="455"/>
      <c r="P38" s="453"/>
      <c r="Q38" s="454"/>
      <c r="R38" s="454"/>
      <c r="S38" s="454"/>
      <c r="T38" s="454"/>
      <c r="U38" s="455"/>
    </row>
    <row r="39" spans="1:21" outlineLevel="1">
      <c r="A39" s="431"/>
      <c r="B39" s="312"/>
      <c r="C39" s="252"/>
      <c r="D39" s="416"/>
      <c r="E39" s="416"/>
      <c r="F39" s="416"/>
      <c r="G39" s="417"/>
      <c r="I39" s="453"/>
      <c r="J39" s="454"/>
      <c r="K39" s="454"/>
      <c r="L39" s="454"/>
      <c r="M39" s="454"/>
      <c r="N39" s="455"/>
      <c r="P39" s="453"/>
      <c r="Q39" s="454"/>
      <c r="R39" s="454"/>
      <c r="S39" s="454"/>
      <c r="T39" s="454"/>
      <c r="U39" s="455"/>
    </row>
    <row r="40" spans="1:21" ht="14" outlineLevel="1" thickBot="1">
      <c r="A40" s="432"/>
      <c r="B40" s="313"/>
      <c r="C40" s="314"/>
      <c r="D40" s="414"/>
      <c r="E40" s="414"/>
      <c r="F40" s="414"/>
      <c r="G40" s="415"/>
      <c r="I40" s="453"/>
      <c r="J40" s="454"/>
      <c r="K40" s="454"/>
      <c r="L40" s="454"/>
      <c r="M40" s="454"/>
      <c r="N40" s="455"/>
      <c r="P40" s="453"/>
      <c r="Q40" s="454"/>
      <c r="R40" s="454"/>
      <c r="S40" s="454"/>
      <c r="T40" s="454"/>
      <c r="U40" s="455"/>
    </row>
    <row r="41" spans="1:21" outlineLevel="1">
      <c r="A41" s="154"/>
      <c r="B41" s="248"/>
      <c r="C41" s="248"/>
      <c r="D41" s="248"/>
      <c r="E41" s="248"/>
      <c r="F41" s="248"/>
      <c r="G41" s="248"/>
      <c r="I41" s="453"/>
      <c r="J41" s="454"/>
      <c r="K41" s="454"/>
      <c r="L41" s="454"/>
      <c r="M41" s="454"/>
      <c r="N41" s="455"/>
      <c r="P41" s="453"/>
      <c r="Q41" s="454"/>
      <c r="R41" s="454"/>
      <c r="S41" s="454"/>
      <c r="T41" s="454"/>
      <c r="U41" s="455"/>
    </row>
    <row r="42" spans="1:21" outlineLevel="1">
      <c r="A42" s="154"/>
      <c r="B42" s="248"/>
      <c r="C42" s="248"/>
      <c r="D42" s="248"/>
      <c r="E42" s="248"/>
      <c r="F42" s="248"/>
      <c r="G42" s="248"/>
      <c r="I42" s="453"/>
      <c r="J42" s="454"/>
      <c r="K42" s="454"/>
      <c r="L42" s="454"/>
      <c r="M42" s="454"/>
      <c r="N42" s="455"/>
      <c r="P42" s="453"/>
      <c r="Q42" s="454"/>
      <c r="R42" s="454"/>
      <c r="S42" s="454"/>
      <c r="T42" s="454"/>
      <c r="U42" s="455"/>
    </row>
    <row r="43" spans="1:21" outlineLevel="1">
      <c r="A43" s="154"/>
      <c r="B43" s="248"/>
      <c r="C43" s="248"/>
      <c r="D43" s="248"/>
      <c r="E43" s="248"/>
      <c r="F43" s="248"/>
      <c r="G43" s="248"/>
      <c r="I43" s="453"/>
      <c r="J43" s="454"/>
      <c r="K43" s="454"/>
      <c r="L43" s="454"/>
      <c r="M43" s="454"/>
      <c r="N43" s="455"/>
      <c r="P43" s="453"/>
      <c r="Q43" s="454"/>
      <c r="R43" s="454"/>
      <c r="S43" s="454"/>
      <c r="T43" s="454"/>
      <c r="U43" s="455"/>
    </row>
    <row r="44" spans="1:21" outlineLevel="1">
      <c r="A44" s="154"/>
      <c r="B44" s="248"/>
      <c r="C44" s="248"/>
      <c r="D44" s="248"/>
      <c r="E44" s="248"/>
      <c r="F44" s="248"/>
      <c r="G44" s="248"/>
      <c r="I44" s="453"/>
      <c r="J44" s="454"/>
      <c r="K44" s="454"/>
      <c r="L44" s="454"/>
      <c r="M44" s="454"/>
      <c r="N44" s="455"/>
      <c r="P44" s="453"/>
      <c r="Q44" s="454"/>
      <c r="R44" s="454"/>
      <c r="S44" s="454"/>
      <c r="T44" s="454"/>
      <c r="U44" s="455"/>
    </row>
    <row r="45" spans="1:21" outlineLevel="1">
      <c r="A45" s="154"/>
      <c r="B45" s="248"/>
      <c r="C45" s="248"/>
      <c r="D45" s="248"/>
      <c r="E45" s="248"/>
      <c r="F45" s="248"/>
      <c r="G45" s="248"/>
      <c r="I45" s="456"/>
      <c r="J45" s="457"/>
      <c r="K45" s="457"/>
      <c r="L45" s="457"/>
      <c r="M45" s="457"/>
      <c r="N45" s="458"/>
      <c r="P45" s="456"/>
      <c r="Q45" s="457"/>
      <c r="R45" s="457"/>
      <c r="S45" s="457"/>
      <c r="T45" s="457"/>
      <c r="U45" s="458"/>
    </row>
    <row r="46" spans="1:21" outlineLevel="1">
      <c r="A46" s="154"/>
      <c r="B46" s="248"/>
      <c r="C46" s="248"/>
      <c r="D46" s="248"/>
      <c r="E46" s="248"/>
      <c r="F46" s="248"/>
      <c r="G46" s="248"/>
    </row>
    <row r="47" spans="1:21">
      <c r="A47" s="154"/>
      <c r="B47" s="155"/>
    </row>
    <row r="48" spans="1:21" ht="15">
      <c r="A48" s="12" t="s">
        <v>380</v>
      </c>
    </row>
    <row r="49" spans="1:54" ht="15" outlineLevel="1">
      <c r="A49" s="12"/>
    </row>
    <row r="50" spans="1:54" ht="14" outlineLevel="1" thickBot="1">
      <c r="A50" s="4" t="s">
        <v>381</v>
      </c>
    </row>
    <row r="51" spans="1:54" outlineLevel="2">
      <c r="B51" s="19"/>
      <c r="C51" s="19"/>
      <c r="D51" s="19"/>
      <c r="E51" s="418" t="s">
        <v>274</v>
      </c>
      <c r="F51" s="406"/>
      <c r="G51" s="406"/>
      <c r="H51" s="406"/>
      <c r="I51" s="406"/>
      <c r="J51" s="406" t="s">
        <v>275</v>
      </c>
      <c r="K51" s="406"/>
      <c r="L51" s="406"/>
      <c r="M51" s="406"/>
      <c r="N51" s="406"/>
      <c r="O51" s="406" t="s">
        <v>276</v>
      </c>
      <c r="P51" s="406"/>
      <c r="Q51" s="406"/>
      <c r="R51" s="406"/>
      <c r="S51" s="406"/>
      <c r="T51" s="406" t="s">
        <v>277</v>
      </c>
      <c r="U51" s="406"/>
      <c r="V51" s="406"/>
      <c r="W51" s="406"/>
      <c r="X51" s="406"/>
      <c r="Y51" s="406" t="s">
        <v>382</v>
      </c>
      <c r="Z51" s="406"/>
      <c r="AA51" s="406"/>
      <c r="AB51" s="406"/>
      <c r="AC51" s="406"/>
      <c r="AD51" s="406" t="s">
        <v>383</v>
      </c>
      <c r="AE51" s="406"/>
      <c r="AF51" s="406"/>
      <c r="AG51" s="406"/>
      <c r="AH51" s="406"/>
      <c r="AI51" s="406" t="s">
        <v>384</v>
      </c>
      <c r="AJ51" s="406"/>
      <c r="AK51" s="406"/>
      <c r="AL51" s="406"/>
      <c r="AM51" s="406"/>
      <c r="AN51" s="406" t="s">
        <v>385</v>
      </c>
      <c r="AO51" s="406"/>
      <c r="AP51" s="406"/>
      <c r="AQ51" s="406"/>
      <c r="AR51" s="406"/>
      <c r="AS51" s="406" t="s">
        <v>386</v>
      </c>
      <c r="AT51" s="406"/>
      <c r="AU51" s="406"/>
      <c r="AV51" s="406"/>
      <c r="AW51" s="406"/>
      <c r="AX51" s="406" t="s">
        <v>387</v>
      </c>
      <c r="AY51" s="406"/>
      <c r="AZ51" s="406"/>
      <c r="BA51" s="406"/>
      <c r="BB51" s="410"/>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375</v>
      </c>
      <c r="C53" s="19" t="s">
        <v>388</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6" t="s">
        <v>389</v>
      </c>
      <c r="B54" s="127"/>
      <c r="C54" s="127"/>
      <c r="D54" s="124" t="s">
        <v>390</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row>
    <row r="55" spans="1:54" outlineLevel="2">
      <c r="A55" s="427"/>
      <c r="B55" s="36"/>
      <c r="C55" s="121"/>
      <c r="D55" s="2" t="s">
        <v>390</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7"/>
      <c r="B56" s="36"/>
      <c r="C56" s="121"/>
      <c r="D56" s="2" t="s">
        <v>390</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7"/>
      <c r="B57" s="36"/>
      <c r="C57" s="121"/>
      <c r="D57" s="2" t="s">
        <v>390</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7"/>
      <c r="B58" s="36"/>
      <c r="C58" s="121"/>
      <c r="D58" s="2" t="s">
        <v>390</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7"/>
      <c r="B59" s="36"/>
      <c r="C59" s="121"/>
      <c r="D59" s="2" t="s">
        <v>390</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7"/>
      <c r="B60" s="36"/>
      <c r="C60" s="121"/>
      <c r="D60" s="2" t="s">
        <v>390</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7"/>
      <c r="B61" s="36"/>
      <c r="C61" s="121"/>
      <c r="D61" s="2" t="s">
        <v>390</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7"/>
      <c r="B62" s="36"/>
      <c r="C62" s="121"/>
      <c r="D62" s="2" t="s">
        <v>390</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7"/>
      <c r="B63" s="36"/>
      <c r="C63" s="121"/>
      <c r="D63" s="2" t="s">
        <v>390</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28"/>
      <c r="B64" s="122" t="s">
        <v>391</v>
      </c>
      <c r="C64" s="296" t="s">
        <v>392</v>
      </c>
      <c r="D64" s="123" t="s">
        <v>390</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19" t="s">
        <v>393</v>
      </c>
      <c r="B66" s="266"/>
      <c r="C66" s="267"/>
      <c r="D66" s="268" t="s">
        <v>390</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0"/>
      <c r="B67" s="252"/>
      <c r="C67" s="267"/>
      <c r="D67" s="269" t="s">
        <v>390</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0"/>
      <c r="B68" s="252"/>
      <c r="C68" s="267"/>
      <c r="D68" s="269" t="s">
        <v>390</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0"/>
      <c r="B69" s="252"/>
      <c r="C69" s="267"/>
      <c r="D69" s="269" t="s">
        <v>390</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0"/>
      <c r="B70" s="252"/>
      <c r="C70" s="267"/>
      <c r="D70" s="269" t="s">
        <v>390</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1"/>
      <c r="B71" s="122" t="s">
        <v>394</v>
      </c>
      <c r="C71" s="123"/>
      <c r="D71" s="270" t="s">
        <v>390</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19" t="s">
        <v>395</v>
      </c>
      <c r="B75" s="127" t="s">
        <v>396</v>
      </c>
      <c r="C75" s="274"/>
      <c r="D75" s="124" t="s">
        <v>390</v>
      </c>
      <c r="E75" s="275">
        <f>-E158*'Fixed Data'!$B$27/10^2</f>
        <v>-1.2881006524165262</v>
      </c>
      <c r="F75" s="275">
        <f>-F158*'Fixed Data'!$B$27/10^2</f>
        <v>-1.3093117034436292</v>
      </c>
      <c r="G75" s="275">
        <f>-G158*'Fixed Data'!$B$27/10^2</f>
        <v>-1.3309539657370686</v>
      </c>
      <c r="H75" s="275">
        <f>-H158*'Fixed Data'!$B$27/10^2</f>
        <v>-1.3530362056307672</v>
      </c>
      <c r="I75" s="275">
        <f>-I158*'Fixed Data'!$B$27/10^2</f>
        <v>-1.375567367674337</v>
      </c>
      <c r="J75" s="275">
        <f>-J158*'Fixed Data'!$B$27/10^2</f>
        <v>-1.3985565782561131</v>
      </c>
      <c r="K75" s="275">
        <f>-K158*'Fixed Data'!$B$27/10^2</f>
        <v>-1.422013149299866</v>
      </c>
      <c r="L75" s="275">
        <f>-L158*'Fixed Data'!$B$27/10^2</f>
        <v>-1.4459465820366448</v>
      </c>
      <c r="M75" s="275">
        <f>-M158*'Fixed Data'!$B$27/10^2</f>
        <v>-1.4703665708533196</v>
      </c>
      <c r="N75" s="275">
        <f>-N158*'Fixed Data'!$B$27/10^2</f>
        <v>-1.495283007219343</v>
      </c>
      <c r="O75" s="275">
        <f>-O158*'Fixed Data'!$B$27/10^2</f>
        <v>-1.5204010342246173</v>
      </c>
      <c r="P75" s="275">
        <f>-P158*'Fixed Data'!$B$27/10^2</f>
        <v>-1.5458696369667095</v>
      </c>
      <c r="Q75" s="275">
        <f>-Q158*'Fixed Data'!$B$27/10^2</f>
        <v>-1.5718560051144956</v>
      </c>
      <c r="R75" s="275">
        <f>-R158*'Fixed Data'!$B$27/10^2</f>
        <v>-1.5983706646091909</v>
      </c>
      <c r="S75" s="275">
        <f>-S158*'Fixed Data'!$B$27/10^2</f>
        <v>-1.6254243553797314</v>
      </c>
      <c r="T75" s="275">
        <f>-T158*'Fixed Data'!$B$27/10^2</f>
        <v>-1.6530280356930476</v>
      </c>
      <c r="U75" s="275">
        <f>-U158*'Fixed Data'!$B$27/10^2</f>
        <v>-1.6811928865927819</v>
      </c>
      <c r="V75" s="275">
        <f>-V158*'Fixed Data'!$B$27/10^2</f>
        <v>-1.7099303164282404</v>
      </c>
      <c r="W75" s="275">
        <f>-W158*'Fixed Data'!$B$27/10^2</f>
        <v>-1.7392519654754042</v>
      </c>
      <c r="X75" s="275">
        <f>-X158*'Fixed Data'!$B$27/10^2</f>
        <v>-1.7691697106519171</v>
      </c>
      <c r="Y75" s="275">
        <f>-Y158*'Fixed Data'!$B$27/10^2</f>
        <v>-1.7996956703278899</v>
      </c>
      <c r="Z75" s="275">
        <f>-Z158*'Fixed Data'!$B$27/10^2</f>
        <v>-1.8308422092345271</v>
      </c>
      <c r="AA75" s="275">
        <f>-AA158*'Fixed Data'!$B$27/10^2</f>
        <v>-1.8626219434725386</v>
      </c>
      <c r="AB75" s="275">
        <f>-AB158*'Fixed Data'!$B$27/10^2</f>
        <v>-1.8950477456223698</v>
      </c>
      <c r="AC75" s="275">
        <f>-AC158*'Fixed Data'!$B$27/10^2</f>
        <v>-18.429153163069383</v>
      </c>
      <c r="AD75" s="275">
        <f>-AD158*'Fixed Data'!$B$27/10^2</f>
        <v>-18.749411312795662</v>
      </c>
      <c r="AE75" s="275">
        <f>-AE158*'Fixed Data'!$B$27/10^2</f>
        <v>-19.0761801687628</v>
      </c>
      <c r="AF75" s="275">
        <f>-AF158*'Fixed Data'!$B$27/10^2</f>
        <v>-19.40959209074305</v>
      </c>
      <c r="AG75" s="275">
        <f>-AG158*'Fixed Data'!$B$27/10^2</f>
        <v>-19.749782129324181</v>
      </c>
      <c r="AH75" s="275">
        <f>-AH158*'Fixed Data'!$B$27/10^2</f>
        <v>-20.09688808061248</v>
      </c>
      <c r="AI75" s="275">
        <f>-AI158*'Fixed Data'!$B$27/10^2</f>
        <v>-20.451050542048097</v>
      </c>
      <c r="AJ75" s="275">
        <f>-AJ158*'Fixed Data'!$B$27/10^2</f>
        <v>-20.812412969354742</v>
      </c>
      <c r="AK75" s="275">
        <f>-AK158*'Fixed Data'!$B$27/10^2</f>
        <v>-21.181121734647455</v>
      </c>
      <c r="AL75" s="275">
        <f>-AL158*'Fixed Data'!$B$27/10^2</f>
        <v>-21.557326185721493</v>
      </c>
      <c r="AM75" s="275">
        <f>-AM158*'Fixed Data'!$B$27/10^2</f>
        <v>-21.941178706546598</v>
      </c>
      <c r="AN75" s="275">
        <f>-AN158*'Fixed Data'!$B$27/10^2</f>
        <v>-22.306652697505815</v>
      </c>
      <c r="AO75" s="275">
        <f>-AO158*'Fixed Data'!$B$27/10^2</f>
        <v>-22.675297732766335</v>
      </c>
      <c r="AP75" s="275">
        <f>-AP158*'Fixed Data'!$B$27/10^2</f>
        <v>-23.051437158204845</v>
      </c>
      <c r="AQ75" s="275">
        <f>-AQ158*'Fixed Data'!$B$27/10^2</f>
        <v>-23.435223331452089</v>
      </c>
      <c r="AR75" s="275">
        <f>-AR158*'Fixed Data'!$B$27/10^2</f>
        <v>-23.82681170750185</v>
      </c>
      <c r="AS75" s="275">
        <f>-AS158*'Fixed Data'!$B$27/10^2</f>
        <v>-24.226360901679051</v>
      </c>
      <c r="AT75" s="275">
        <f>-AT158*'Fixed Data'!$B$27/10^2</f>
        <v>-24.634032753887873</v>
      </c>
      <c r="AU75" s="275">
        <f>-AU158*'Fixed Data'!$B$27/10^2</f>
        <v>-25.049992394166026</v>
      </c>
      <c r="AV75" s="275">
        <f>-AV158*'Fixed Data'!$B$27/10^2</f>
        <v>-25.474408309571665</v>
      </c>
      <c r="AW75" s="275">
        <f>-AW158*'Fixed Data'!$B$27/10^2</f>
        <v>-25.907452412430221</v>
      </c>
      <c r="AX75" s="275">
        <f>-AX158*'Fixed Data'!$B$27/10^2</f>
        <v>-25.988489743950833</v>
      </c>
      <c r="AY75" s="275">
        <f>-AY158*'Fixed Data'!$B$27/10^2</f>
        <v>-26.024554091693545</v>
      </c>
      <c r="AZ75" s="275">
        <f>-AZ158*'Fixed Data'!$B$27/10^2</f>
        <v>-26.061351611641598</v>
      </c>
      <c r="BA75" s="275">
        <f>-BA158*'Fixed Data'!$B$27/10^2</f>
        <v>-26.098897208861025</v>
      </c>
      <c r="BB75" s="275">
        <f>-BB158*'Fixed Data'!$B$27/10^2</f>
        <v>-26.136496896593162</v>
      </c>
    </row>
    <row r="76" spans="1:54" ht="19.5" customHeight="1" outlineLevel="2">
      <c r="A76" s="420"/>
      <c r="B76" s="121"/>
      <c r="C76" s="272"/>
      <c r="D76" s="2" t="s">
        <v>390</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1"/>
      <c r="B77" s="273" t="s">
        <v>397</v>
      </c>
      <c r="C77" s="271"/>
      <c r="D77" s="123" t="s">
        <v>390</v>
      </c>
      <c r="E77" s="23">
        <f t="shared" ref="E77:AJ77" si="5">SUM(E75:E76)</f>
        <v>-1.2881006524165262</v>
      </c>
      <c r="F77" s="23">
        <f t="shared" si="5"/>
        <v>-1.3093117034436292</v>
      </c>
      <c r="G77" s="23">
        <f t="shared" si="5"/>
        <v>-1.3309539657370686</v>
      </c>
      <c r="H77" s="23">
        <f t="shared" si="5"/>
        <v>-1.3530362056307672</v>
      </c>
      <c r="I77" s="23">
        <f t="shared" si="5"/>
        <v>-1.375567367674337</v>
      </c>
      <c r="J77" s="23">
        <f t="shared" si="5"/>
        <v>-1.3985565782561131</v>
      </c>
      <c r="K77" s="23">
        <f t="shared" si="5"/>
        <v>-1.422013149299866</v>
      </c>
      <c r="L77" s="23">
        <f t="shared" si="5"/>
        <v>-1.4459465820366448</v>
      </c>
      <c r="M77" s="23">
        <f t="shared" si="5"/>
        <v>-1.4703665708533196</v>
      </c>
      <c r="N77" s="23">
        <f t="shared" si="5"/>
        <v>-1.495283007219343</v>
      </c>
      <c r="O77" s="23">
        <f t="shared" si="5"/>
        <v>-1.5204010342246173</v>
      </c>
      <c r="P77" s="23">
        <f t="shared" si="5"/>
        <v>-1.5458696369667095</v>
      </c>
      <c r="Q77" s="23">
        <f t="shared" si="5"/>
        <v>-1.5718560051144956</v>
      </c>
      <c r="R77" s="23">
        <f t="shared" si="5"/>
        <v>-1.5983706646091909</v>
      </c>
      <c r="S77" s="23">
        <f t="shared" si="5"/>
        <v>-1.6254243553797314</v>
      </c>
      <c r="T77" s="23">
        <f t="shared" si="5"/>
        <v>-1.6530280356930476</v>
      </c>
      <c r="U77" s="23">
        <f t="shared" si="5"/>
        <v>-1.6811928865927819</v>
      </c>
      <c r="V77" s="23">
        <f t="shared" si="5"/>
        <v>-1.7099303164282404</v>
      </c>
      <c r="W77" s="23">
        <f t="shared" si="5"/>
        <v>-1.7392519654754042</v>
      </c>
      <c r="X77" s="23">
        <f t="shared" si="5"/>
        <v>-1.7691697106519171</v>
      </c>
      <c r="Y77" s="23">
        <f t="shared" si="5"/>
        <v>-1.7996956703278899</v>
      </c>
      <c r="Z77" s="23">
        <f t="shared" si="5"/>
        <v>-1.8308422092345271</v>
      </c>
      <c r="AA77" s="23">
        <f t="shared" si="5"/>
        <v>-1.8626219434725386</v>
      </c>
      <c r="AB77" s="23">
        <f t="shared" si="5"/>
        <v>-1.8950477456223698</v>
      </c>
      <c r="AC77" s="23">
        <f t="shared" si="5"/>
        <v>-18.429153163069383</v>
      </c>
      <c r="AD77" s="23">
        <f t="shared" si="5"/>
        <v>-18.749411312795662</v>
      </c>
      <c r="AE77" s="23">
        <f t="shared" si="5"/>
        <v>-19.0761801687628</v>
      </c>
      <c r="AF77" s="23">
        <f t="shared" si="5"/>
        <v>-19.40959209074305</v>
      </c>
      <c r="AG77" s="23">
        <f t="shared" si="5"/>
        <v>-19.749782129324181</v>
      </c>
      <c r="AH77" s="23">
        <f t="shared" si="5"/>
        <v>-20.09688808061248</v>
      </c>
      <c r="AI77" s="23">
        <f t="shared" si="5"/>
        <v>-20.451050542048097</v>
      </c>
      <c r="AJ77" s="23">
        <f t="shared" si="5"/>
        <v>-20.812412969354742</v>
      </c>
      <c r="AK77" s="23">
        <f t="shared" ref="AK77:BB77" si="6">SUM(AK75:AK76)</f>
        <v>-21.181121734647455</v>
      </c>
      <c r="AL77" s="23">
        <f t="shared" si="6"/>
        <v>-21.557326185721493</v>
      </c>
      <c r="AM77" s="23">
        <f t="shared" si="6"/>
        <v>-21.941178706546598</v>
      </c>
      <c r="AN77" s="23">
        <f t="shared" si="6"/>
        <v>-22.306652697505815</v>
      </c>
      <c r="AO77" s="23">
        <f t="shared" si="6"/>
        <v>-22.675297732766335</v>
      </c>
      <c r="AP77" s="23">
        <f t="shared" si="6"/>
        <v>-23.051437158204845</v>
      </c>
      <c r="AQ77" s="23">
        <f t="shared" si="6"/>
        <v>-23.435223331452089</v>
      </c>
      <c r="AR77" s="23">
        <f t="shared" si="6"/>
        <v>-23.82681170750185</v>
      </c>
      <c r="AS77" s="23">
        <f t="shared" si="6"/>
        <v>-24.226360901679051</v>
      </c>
      <c r="AT77" s="23">
        <f t="shared" si="6"/>
        <v>-24.634032753887873</v>
      </c>
      <c r="AU77" s="23">
        <f t="shared" si="6"/>
        <v>-25.049992394166026</v>
      </c>
      <c r="AV77" s="23">
        <f t="shared" si="6"/>
        <v>-25.474408309571665</v>
      </c>
      <c r="AW77" s="23">
        <f t="shared" si="6"/>
        <v>-25.907452412430221</v>
      </c>
      <c r="AX77" s="23">
        <f t="shared" si="6"/>
        <v>-25.988489743950833</v>
      </c>
      <c r="AY77" s="23">
        <f t="shared" si="6"/>
        <v>-26.024554091693545</v>
      </c>
      <c r="AZ77" s="23">
        <f t="shared" si="6"/>
        <v>-26.061351611641598</v>
      </c>
      <c r="BA77" s="23">
        <f t="shared" si="6"/>
        <v>-26.098897208861025</v>
      </c>
      <c r="BB77" s="255">
        <f t="shared" si="6"/>
        <v>-26.136496896593162</v>
      </c>
    </row>
    <row r="78" spans="1:54" outlineLevel="2">
      <c r="B78" s="19"/>
      <c r="C78" s="19"/>
      <c r="D78" s="19"/>
      <c r="E78" s="15"/>
    </row>
    <row r="79" spans="1:54" s="7" customFormat="1" ht="14" outlineLevel="1" thickBot="1">
      <c r="B79" s="125"/>
      <c r="C79" s="125"/>
      <c r="D79" s="125"/>
      <c r="E79" s="247"/>
    </row>
    <row r="80" spans="1:54" outlineLevel="1">
      <c r="A80" s="4" t="s">
        <v>398</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399</v>
      </c>
      <c r="C81" s="6" t="s">
        <v>400</v>
      </c>
      <c r="D81" t="s">
        <v>401</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402</v>
      </c>
      <c r="C82" t="s">
        <v>403</v>
      </c>
      <c r="D82" t="s">
        <v>390</v>
      </c>
      <c r="E82" s="21">
        <f t="shared" ref="E82:AJ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ref="AK82:BB82" si="9">AK64*AK81</f>
        <v>0</v>
      </c>
      <c r="AL82" s="21">
        <f t="shared" si="9"/>
        <v>0</v>
      </c>
      <c r="AM82" s="21">
        <f t="shared" si="9"/>
        <v>0</v>
      </c>
      <c r="AN82" s="21">
        <f t="shared" si="9"/>
        <v>0</v>
      </c>
      <c r="AO82" s="21">
        <f t="shared" si="9"/>
        <v>0</v>
      </c>
      <c r="AP82" s="21">
        <f t="shared" si="9"/>
        <v>0</v>
      </c>
      <c r="AQ82" s="21">
        <f t="shared" si="9"/>
        <v>0</v>
      </c>
      <c r="AR82" s="21">
        <f t="shared" si="9"/>
        <v>0</v>
      </c>
      <c r="AS82" s="21">
        <f t="shared" si="9"/>
        <v>0</v>
      </c>
      <c r="AT82" s="21">
        <f t="shared" si="9"/>
        <v>0</v>
      </c>
      <c r="AU82" s="21">
        <f t="shared" si="9"/>
        <v>0</v>
      </c>
      <c r="AV82" s="21">
        <f t="shared" si="9"/>
        <v>0</v>
      </c>
      <c r="AW82" s="21">
        <f t="shared" si="9"/>
        <v>0</v>
      </c>
      <c r="AX82" s="21">
        <f t="shared" si="9"/>
        <v>0</v>
      </c>
      <c r="AY82" s="21">
        <f t="shared" si="9"/>
        <v>0</v>
      </c>
      <c r="AZ82" s="21">
        <f t="shared" si="9"/>
        <v>0</v>
      </c>
      <c r="BA82" s="21">
        <f t="shared" si="9"/>
        <v>0</v>
      </c>
      <c r="BB82" s="21">
        <f t="shared" si="9"/>
        <v>0</v>
      </c>
    </row>
    <row r="83" spans="1:54" outlineLevel="2">
      <c r="A83" s="8"/>
      <c r="B83" t="s">
        <v>404</v>
      </c>
      <c r="C83" t="s">
        <v>405</v>
      </c>
      <c r="D83" t="s">
        <v>390</v>
      </c>
      <c r="E83" s="21">
        <f t="shared" ref="E83:AJ83" si="10">E64-E82</f>
        <v>0</v>
      </c>
      <c r="F83" s="21">
        <f t="shared" si="10"/>
        <v>0</v>
      </c>
      <c r="G83" s="21">
        <f t="shared" si="10"/>
        <v>0</v>
      </c>
      <c r="H83" s="21">
        <f t="shared" si="10"/>
        <v>0</v>
      </c>
      <c r="I83" s="21">
        <f t="shared" si="10"/>
        <v>0</v>
      </c>
      <c r="J83" s="21">
        <f t="shared" si="10"/>
        <v>0</v>
      </c>
      <c r="K83" s="21">
        <f t="shared" si="10"/>
        <v>0</v>
      </c>
      <c r="L83" s="21">
        <f t="shared" si="10"/>
        <v>0</v>
      </c>
      <c r="M83" s="21">
        <f t="shared" si="10"/>
        <v>0</v>
      </c>
      <c r="N83" s="21">
        <f t="shared" si="10"/>
        <v>0</v>
      </c>
      <c r="O83" s="21">
        <f t="shared" si="10"/>
        <v>0</v>
      </c>
      <c r="P83" s="21">
        <f t="shared" si="10"/>
        <v>0</v>
      </c>
      <c r="Q83" s="21">
        <f t="shared" si="10"/>
        <v>0</v>
      </c>
      <c r="R83" s="21">
        <f t="shared" si="10"/>
        <v>0</v>
      </c>
      <c r="S83" s="21">
        <f t="shared" si="10"/>
        <v>0</v>
      </c>
      <c r="T83" s="21">
        <f t="shared" si="10"/>
        <v>0</v>
      </c>
      <c r="U83" s="21">
        <f t="shared" si="10"/>
        <v>0</v>
      </c>
      <c r="V83" s="21">
        <f t="shared" si="10"/>
        <v>0</v>
      </c>
      <c r="W83" s="21">
        <f t="shared" si="10"/>
        <v>0</v>
      </c>
      <c r="X83" s="21">
        <f t="shared" si="10"/>
        <v>0</v>
      </c>
      <c r="Y83" s="21">
        <f t="shared" si="10"/>
        <v>0</v>
      </c>
      <c r="Z83" s="21">
        <f t="shared" si="10"/>
        <v>0</v>
      </c>
      <c r="AA83" s="21">
        <f t="shared" si="10"/>
        <v>0</v>
      </c>
      <c r="AB83" s="21">
        <f t="shared" si="10"/>
        <v>0</v>
      </c>
      <c r="AC83" s="21">
        <f t="shared" si="10"/>
        <v>0</v>
      </c>
      <c r="AD83" s="21">
        <f t="shared" si="10"/>
        <v>0</v>
      </c>
      <c r="AE83" s="21">
        <f t="shared" si="10"/>
        <v>0</v>
      </c>
      <c r="AF83" s="21">
        <f t="shared" si="10"/>
        <v>0</v>
      </c>
      <c r="AG83" s="21">
        <f t="shared" si="10"/>
        <v>0</v>
      </c>
      <c r="AH83" s="21">
        <f t="shared" si="10"/>
        <v>0</v>
      </c>
      <c r="AI83" s="21">
        <f t="shared" si="10"/>
        <v>0</v>
      </c>
      <c r="AJ83" s="21">
        <f t="shared" si="10"/>
        <v>0</v>
      </c>
      <c r="AK83" s="21">
        <f t="shared" ref="AK83:BB83" si="11">AK64-AK82</f>
        <v>0</v>
      </c>
      <c r="AL83" s="21">
        <f t="shared" si="11"/>
        <v>0</v>
      </c>
      <c r="AM83" s="21">
        <f t="shared" si="11"/>
        <v>0</v>
      </c>
      <c r="AN83" s="21">
        <f t="shared" si="11"/>
        <v>0</v>
      </c>
      <c r="AO83" s="21">
        <f t="shared" si="11"/>
        <v>0</v>
      </c>
      <c r="AP83" s="21">
        <f t="shared" si="11"/>
        <v>0</v>
      </c>
      <c r="AQ83" s="21">
        <f t="shared" si="11"/>
        <v>0</v>
      </c>
      <c r="AR83" s="21">
        <f t="shared" si="11"/>
        <v>0</v>
      </c>
      <c r="AS83" s="21">
        <f t="shared" si="11"/>
        <v>0</v>
      </c>
      <c r="AT83" s="21">
        <f t="shared" si="11"/>
        <v>0</v>
      </c>
      <c r="AU83" s="21">
        <f t="shared" si="11"/>
        <v>0</v>
      </c>
      <c r="AV83" s="21">
        <f t="shared" si="11"/>
        <v>0</v>
      </c>
      <c r="AW83" s="21">
        <f t="shared" si="11"/>
        <v>0</v>
      </c>
      <c r="AX83" s="21">
        <f t="shared" si="11"/>
        <v>0</v>
      </c>
      <c r="AY83" s="21">
        <f t="shared" si="11"/>
        <v>0</v>
      </c>
      <c r="AZ83" s="21">
        <f t="shared" si="11"/>
        <v>0</v>
      </c>
      <c r="BA83" s="21">
        <f t="shared" si="11"/>
        <v>0</v>
      </c>
      <c r="BB83" s="21">
        <f t="shared" si="11"/>
        <v>0</v>
      </c>
    </row>
    <row r="84" spans="1:54" ht="15.5" hidden="1" outlineLevel="3">
      <c r="A84" s="8"/>
      <c r="B84" t="s">
        <v>406</v>
      </c>
      <c r="C84" t="s">
        <v>407</v>
      </c>
      <c r="D84" t="s">
        <v>390</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408</v>
      </c>
      <c r="C85" t="s">
        <v>409</v>
      </c>
      <c r="D85" t="s">
        <v>390</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410</v>
      </c>
      <c r="C86" t="s">
        <v>411</v>
      </c>
      <c r="D86" t="s">
        <v>390</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412</v>
      </c>
      <c r="C87" t="s">
        <v>413</v>
      </c>
      <c r="D87" t="s">
        <v>390</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414</v>
      </c>
      <c r="C88" t="s">
        <v>415</v>
      </c>
      <c r="D88" t="s">
        <v>390</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416</v>
      </c>
      <c r="C89" t="s">
        <v>417</v>
      </c>
      <c r="D89" t="s">
        <v>390</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418</v>
      </c>
      <c r="C90" t="s">
        <v>419</v>
      </c>
      <c r="D90" t="s">
        <v>390</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420</v>
      </c>
      <c r="C91" t="s">
        <v>421</v>
      </c>
      <c r="D91" t="s">
        <v>390</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422</v>
      </c>
      <c r="C92" t="s">
        <v>423</v>
      </c>
      <c r="D92" t="s">
        <v>390</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424</v>
      </c>
      <c r="C93" t="s">
        <v>425</v>
      </c>
      <c r="D93" t="s">
        <v>390</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426</v>
      </c>
      <c r="C94" t="s">
        <v>427</v>
      </c>
      <c r="D94" t="s">
        <v>390</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428</v>
      </c>
      <c r="C95" t="s">
        <v>429</v>
      </c>
      <c r="D95" t="s">
        <v>390</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430</v>
      </c>
      <c r="C96" t="s">
        <v>431</v>
      </c>
      <c r="D96" t="s">
        <v>390</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432</v>
      </c>
      <c r="C97" t="s">
        <v>433</v>
      </c>
      <c r="D97" t="s">
        <v>390</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434</v>
      </c>
      <c r="C98" t="s">
        <v>435</v>
      </c>
      <c r="D98" t="s">
        <v>390</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436</v>
      </c>
      <c r="C99" t="s">
        <v>437</v>
      </c>
      <c r="D99" t="s">
        <v>390</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438</v>
      </c>
      <c r="C100" t="s">
        <v>439</v>
      </c>
      <c r="D100" t="s">
        <v>390</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440</v>
      </c>
      <c r="C101" t="s">
        <v>441</v>
      </c>
      <c r="D101" t="s">
        <v>390</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442</v>
      </c>
      <c r="C102" t="s">
        <v>443</v>
      </c>
      <c r="D102" t="s">
        <v>390</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444</v>
      </c>
      <c r="C103" t="s">
        <v>445</v>
      </c>
      <c r="D103" t="s">
        <v>390</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446</v>
      </c>
      <c r="C104" t="s">
        <v>447</v>
      </c>
      <c r="D104" t="s">
        <v>390</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448</v>
      </c>
      <c r="C105" t="s">
        <v>449</v>
      </c>
      <c r="D105" t="s">
        <v>390</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450</v>
      </c>
      <c r="C106" t="s">
        <v>451</v>
      </c>
      <c r="D106" t="s">
        <v>390</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452</v>
      </c>
      <c r="C107" t="s">
        <v>453</v>
      </c>
      <c r="D107" t="s">
        <v>390</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454</v>
      </c>
      <c r="C128" t="s">
        <v>455</v>
      </c>
      <c r="D128" t="s">
        <v>390</v>
      </c>
      <c r="E128" s="21">
        <f>SUM(E84:E127)</f>
        <v>0</v>
      </c>
      <c r="F128" s="21">
        <f t="shared" ref="F128:AW128" si="12">SUM(F84:F127)</f>
        <v>0</v>
      </c>
      <c r="G128" s="21">
        <f t="shared" si="12"/>
        <v>0</v>
      </c>
      <c r="H128" s="21">
        <f t="shared" si="12"/>
        <v>0</v>
      </c>
      <c r="I128" s="21">
        <f t="shared" si="12"/>
        <v>0</v>
      </c>
      <c r="J128" s="21">
        <f t="shared" si="12"/>
        <v>0</v>
      </c>
      <c r="K128" s="21">
        <f t="shared" si="12"/>
        <v>0</v>
      </c>
      <c r="L128" s="21">
        <f t="shared" si="12"/>
        <v>0</v>
      </c>
      <c r="M128" s="21">
        <f t="shared" si="12"/>
        <v>0</v>
      </c>
      <c r="N128" s="21">
        <f t="shared" si="12"/>
        <v>0</v>
      </c>
      <c r="O128" s="21">
        <f t="shared" si="12"/>
        <v>0</v>
      </c>
      <c r="P128" s="21">
        <f t="shared" si="12"/>
        <v>0</v>
      </c>
      <c r="Q128" s="21">
        <f t="shared" si="12"/>
        <v>0</v>
      </c>
      <c r="R128" s="21">
        <f t="shared" si="12"/>
        <v>0</v>
      </c>
      <c r="S128" s="21">
        <f t="shared" si="12"/>
        <v>0</v>
      </c>
      <c r="T128" s="21">
        <f t="shared" si="12"/>
        <v>0</v>
      </c>
      <c r="U128" s="21">
        <f t="shared" si="12"/>
        <v>0</v>
      </c>
      <c r="V128" s="21">
        <f t="shared" si="12"/>
        <v>0</v>
      </c>
      <c r="W128" s="21">
        <f t="shared" si="12"/>
        <v>0</v>
      </c>
      <c r="X128" s="21">
        <f t="shared" si="12"/>
        <v>0</v>
      </c>
      <c r="Y128" s="21">
        <f t="shared" si="12"/>
        <v>0</v>
      </c>
      <c r="Z128" s="21">
        <f t="shared" si="12"/>
        <v>0</v>
      </c>
      <c r="AA128" s="21">
        <f t="shared" si="12"/>
        <v>0</v>
      </c>
      <c r="AB128" s="21">
        <f t="shared" si="12"/>
        <v>0</v>
      </c>
      <c r="AC128" s="21">
        <f t="shared" si="12"/>
        <v>0</v>
      </c>
      <c r="AD128" s="21">
        <f t="shared" si="12"/>
        <v>0</v>
      </c>
      <c r="AE128" s="21">
        <f t="shared" si="12"/>
        <v>0</v>
      </c>
      <c r="AF128" s="21">
        <f t="shared" si="12"/>
        <v>0</v>
      </c>
      <c r="AG128" s="21">
        <f t="shared" si="12"/>
        <v>0</v>
      </c>
      <c r="AH128" s="21">
        <f t="shared" si="12"/>
        <v>0</v>
      </c>
      <c r="AI128" s="21">
        <f t="shared" si="12"/>
        <v>0</v>
      </c>
      <c r="AJ128" s="21">
        <f t="shared" si="12"/>
        <v>0</v>
      </c>
      <c r="AK128" s="21">
        <f t="shared" si="12"/>
        <v>0</v>
      </c>
      <c r="AL128" s="21">
        <f t="shared" si="12"/>
        <v>0</v>
      </c>
      <c r="AM128" s="21">
        <f t="shared" si="12"/>
        <v>0</v>
      </c>
      <c r="AN128" s="21">
        <f t="shared" si="12"/>
        <v>0</v>
      </c>
      <c r="AO128" s="21">
        <f t="shared" si="12"/>
        <v>0</v>
      </c>
      <c r="AP128" s="21">
        <f t="shared" si="12"/>
        <v>0</v>
      </c>
      <c r="AQ128" s="21">
        <f t="shared" si="12"/>
        <v>0</v>
      </c>
      <c r="AR128" s="21">
        <f t="shared" si="12"/>
        <v>0</v>
      </c>
      <c r="AS128" s="21">
        <f t="shared" si="12"/>
        <v>0</v>
      </c>
      <c r="AT128" s="21">
        <f t="shared" si="12"/>
        <v>0</v>
      </c>
      <c r="AU128" s="21">
        <f t="shared" si="12"/>
        <v>0</v>
      </c>
      <c r="AV128" s="21">
        <f t="shared" si="12"/>
        <v>0</v>
      </c>
      <c r="AW128" s="21">
        <f t="shared" si="12"/>
        <v>0</v>
      </c>
      <c r="AX128" s="21">
        <f>SUM(AX84:AX127)</f>
        <v>0</v>
      </c>
      <c r="AY128" s="21">
        <f>SUM(AY84:AY127)</f>
        <v>0</v>
      </c>
      <c r="AZ128" s="21">
        <f>SUM(AZ84:AZ127)</f>
        <v>0</v>
      </c>
      <c r="BA128" s="21">
        <f>SUM(BA84:BA127)</f>
        <v>0</v>
      </c>
      <c r="BB128" s="21">
        <f>SUM(BB84:BB127)</f>
        <v>0</v>
      </c>
    </row>
    <row r="129" spans="1:54" ht="15" customHeight="1" outlineLevel="2">
      <c r="A129" s="8"/>
      <c r="B129" t="s">
        <v>456</v>
      </c>
      <c r="C129" t="s">
        <v>457</v>
      </c>
      <c r="D129" t="s">
        <v>390</v>
      </c>
      <c r="E129" s="21">
        <v>0</v>
      </c>
      <c r="F129" s="21">
        <f>E131</f>
        <v>0</v>
      </c>
      <c r="G129" s="21">
        <f t="shared" ref="G129:AW129" si="13">F131</f>
        <v>0</v>
      </c>
      <c r="H129" s="21">
        <f t="shared" si="13"/>
        <v>0</v>
      </c>
      <c r="I129" s="21">
        <f t="shared" si="13"/>
        <v>0</v>
      </c>
      <c r="J129" s="21">
        <f t="shared" si="13"/>
        <v>0</v>
      </c>
      <c r="K129" s="21">
        <f t="shared" si="13"/>
        <v>0</v>
      </c>
      <c r="L129" s="21">
        <f t="shared" si="13"/>
        <v>0</v>
      </c>
      <c r="M129" s="21">
        <f t="shared" si="13"/>
        <v>0</v>
      </c>
      <c r="N129" s="21">
        <f t="shared" si="13"/>
        <v>0</v>
      </c>
      <c r="O129" s="21">
        <f t="shared" si="13"/>
        <v>0</v>
      </c>
      <c r="P129" s="21">
        <f t="shared" si="13"/>
        <v>0</v>
      </c>
      <c r="Q129" s="21">
        <f t="shared" si="13"/>
        <v>0</v>
      </c>
      <c r="R129" s="21">
        <f t="shared" si="13"/>
        <v>0</v>
      </c>
      <c r="S129" s="21">
        <f t="shared" si="13"/>
        <v>0</v>
      </c>
      <c r="T129" s="21">
        <f t="shared" si="13"/>
        <v>0</v>
      </c>
      <c r="U129" s="21">
        <f t="shared" si="13"/>
        <v>0</v>
      </c>
      <c r="V129" s="21">
        <f t="shared" si="13"/>
        <v>0</v>
      </c>
      <c r="W129" s="21">
        <f t="shared" si="13"/>
        <v>0</v>
      </c>
      <c r="X129" s="21">
        <f t="shared" si="13"/>
        <v>0</v>
      </c>
      <c r="Y129" s="21">
        <f t="shared" si="13"/>
        <v>0</v>
      </c>
      <c r="Z129" s="21">
        <f t="shared" si="13"/>
        <v>0</v>
      </c>
      <c r="AA129" s="21">
        <f t="shared" si="13"/>
        <v>0</v>
      </c>
      <c r="AB129" s="21">
        <f t="shared" si="13"/>
        <v>0</v>
      </c>
      <c r="AC129" s="21">
        <f t="shared" si="13"/>
        <v>0</v>
      </c>
      <c r="AD129" s="21">
        <f t="shared" si="13"/>
        <v>0</v>
      </c>
      <c r="AE129" s="21">
        <f t="shared" si="13"/>
        <v>0</v>
      </c>
      <c r="AF129" s="21">
        <f t="shared" si="13"/>
        <v>0</v>
      </c>
      <c r="AG129" s="21">
        <f t="shared" si="13"/>
        <v>0</v>
      </c>
      <c r="AH129" s="21">
        <f t="shared" si="13"/>
        <v>0</v>
      </c>
      <c r="AI129" s="21">
        <f t="shared" si="13"/>
        <v>0</v>
      </c>
      <c r="AJ129" s="21">
        <f t="shared" si="13"/>
        <v>0</v>
      </c>
      <c r="AK129" s="21">
        <f t="shared" si="13"/>
        <v>0</v>
      </c>
      <c r="AL129" s="21">
        <f t="shared" si="13"/>
        <v>0</v>
      </c>
      <c r="AM129" s="21">
        <f t="shared" si="13"/>
        <v>0</v>
      </c>
      <c r="AN129" s="21">
        <f t="shared" si="13"/>
        <v>0</v>
      </c>
      <c r="AO129" s="21">
        <f t="shared" si="13"/>
        <v>0</v>
      </c>
      <c r="AP129" s="21">
        <f t="shared" si="13"/>
        <v>0</v>
      </c>
      <c r="AQ129" s="21">
        <f t="shared" si="13"/>
        <v>0</v>
      </c>
      <c r="AR129" s="21">
        <f t="shared" si="13"/>
        <v>0</v>
      </c>
      <c r="AS129" s="21">
        <f t="shared" si="13"/>
        <v>0</v>
      </c>
      <c r="AT129" s="21">
        <f t="shared" si="13"/>
        <v>0</v>
      </c>
      <c r="AU129" s="21">
        <f t="shared" si="13"/>
        <v>0</v>
      </c>
      <c r="AV129" s="21">
        <f t="shared" si="13"/>
        <v>0</v>
      </c>
      <c r="AW129" s="21">
        <f t="shared" si="13"/>
        <v>0</v>
      </c>
      <c r="AX129" s="21">
        <f>AW131</f>
        <v>0</v>
      </c>
      <c r="AY129" s="21">
        <f>AX131</f>
        <v>0</v>
      </c>
      <c r="AZ129" s="21">
        <f>AY131</f>
        <v>0</v>
      </c>
      <c r="BA129" s="21">
        <f>AZ131</f>
        <v>0</v>
      </c>
      <c r="BB129" s="21">
        <f>BA131</f>
        <v>0</v>
      </c>
    </row>
    <row r="130" spans="1:54" ht="15" customHeight="1" outlineLevel="2">
      <c r="A130" s="8"/>
      <c r="B130" t="s">
        <v>458</v>
      </c>
      <c r="C130" t="s">
        <v>459</v>
      </c>
      <c r="D130" t="s">
        <v>390</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460</v>
      </c>
      <c r="C131" t="s">
        <v>461</v>
      </c>
      <c r="D131" t="s">
        <v>390</v>
      </c>
      <c r="E131" s="21">
        <f t="shared" ref="E131:AJ131" si="14">E82-E128+E129</f>
        <v>0</v>
      </c>
      <c r="F131" s="21">
        <f t="shared" si="14"/>
        <v>0</v>
      </c>
      <c r="G131" s="21">
        <f t="shared" si="14"/>
        <v>0</v>
      </c>
      <c r="H131" s="21">
        <f t="shared" si="14"/>
        <v>0</v>
      </c>
      <c r="I131" s="21">
        <f t="shared" si="14"/>
        <v>0</v>
      </c>
      <c r="J131" s="21">
        <f t="shared" si="14"/>
        <v>0</v>
      </c>
      <c r="K131" s="21">
        <f t="shared" si="14"/>
        <v>0</v>
      </c>
      <c r="L131" s="21">
        <f t="shared" si="14"/>
        <v>0</v>
      </c>
      <c r="M131" s="21">
        <f t="shared" si="14"/>
        <v>0</v>
      </c>
      <c r="N131" s="21">
        <f t="shared" si="14"/>
        <v>0</v>
      </c>
      <c r="O131" s="21">
        <f t="shared" si="14"/>
        <v>0</v>
      </c>
      <c r="P131" s="21">
        <f t="shared" si="14"/>
        <v>0</v>
      </c>
      <c r="Q131" s="21">
        <f t="shared" si="14"/>
        <v>0</v>
      </c>
      <c r="R131" s="21">
        <f t="shared" si="14"/>
        <v>0</v>
      </c>
      <c r="S131" s="21">
        <f t="shared" si="14"/>
        <v>0</v>
      </c>
      <c r="T131" s="21">
        <f t="shared" si="14"/>
        <v>0</v>
      </c>
      <c r="U131" s="21">
        <f t="shared" si="14"/>
        <v>0</v>
      </c>
      <c r="V131" s="21">
        <f t="shared" si="14"/>
        <v>0</v>
      </c>
      <c r="W131" s="21">
        <f t="shared" si="14"/>
        <v>0</v>
      </c>
      <c r="X131" s="21">
        <f t="shared" si="14"/>
        <v>0</v>
      </c>
      <c r="Y131" s="21">
        <f t="shared" si="14"/>
        <v>0</v>
      </c>
      <c r="Z131" s="21">
        <f t="shared" si="14"/>
        <v>0</v>
      </c>
      <c r="AA131" s="21">
        <f t="shared" si="14"/>
        <v>0</v>
      </c>
      <c r="AB131" s="21">
        <f t="shared" si="14"/>
        <v>0</v>
      </c>
      <c r="AC131" s="21">
        <f t="shared" si="14"/>
        <v>0</v>
      </c>
      <c r="AD131" s="21">
        <f t="shared" si="14"/>
        <v>0</v>
      </c>
      <c r="AE131" s="21">
        <f t="shared" si="14"/>
        <v>0</v>
      </c>
      <c r="AF131" s="21">
        <f t="shared" si="14"/>
        <v>0</v>
      </c>
      <c r="AG131" s="21">
        <f t="shared" si="14"/>
        <v>0</v>
      </c>
      <c r="AH131" s="21">
        <f t="shared" si="14"/>
        <v>0</v>
      </c>
      <c r="AI131" s="21">
        <f t="shared" si="14"/>
        <v>0</v>
      </c>
      <c r="AJ131" s="21">
        <f t="shared" si="14"/>
        <v>0</v>
      </c>
      <c r="AK131" s="21">
        <f t="shared" ref="AK131:BB131" si="15">AK82-AK128+AK129</f>
        <v>0</v>
      </c>
      <c r="AL131" s="21">
        <f t="shared" si="15"/>
        <v>0</v>
      </c>
      <c r="AM131" s="21">
        <f t="shared" si="15"/>
        <v>0</v>
      </c>
      <c r="AN131" s="21">
        <f t="shared" si="15"/>
        <v>0</v>
      </c>
      <c r="AO131" s="21">
        <f t="shared" si="15"/>
        <v>0</v>
      </c>
      <c r="AP131" s="21">
        <f t="shared" si="15"/>
        <v>0</v>
      </c>
      <c r="AQ131" s="21">
        <f t="shared" si="15"/>
        <v>0</v>
      </c>
      <c r="AR131" s="21">
        <f t="shared" si="15"/>
        <v>0</v>
      </c>
      <c r="AS131" s="21">
        <f t="shared" si="15"/>
        <v>0</v>
      </c>
      <c r="AT131" s="21">
        <f t="shared" si="15"/>
        <v>0</v>
      </c>
      <c r="AU131" s="21">
        <f t="shared" si="15"/>
        <v>0</v>
      </c>
      <c r="AV131" s="21">
        <f t="shared" si="15"/>
        <v>0</v>
      </c>
      <c r="AW131" s="21">
        <f t="shared" si="15"/>
        <v>0</v>
      </c>
      <c r="AX131" s="21">
        <f t="shared" si="15"/>
        <v>0</v>
      </c>
      <c r="AY131" s="21">
        <f t="shared" si="15"/>
        <v>0</v>
      </c>
      <c r="AZ131" s="21">
        <f t="shared" si="15"/>
        <v>0</v>
      </c>
      <c r="BA131" s="21">
        <f t="shared" si="15"/>
        <v>0</v>
      </c>
      <c r="BB131" s="21">
        <f t="shared" si="15"/>
        <v>0</v>
      </c>
    </row>
    <row r="132" spans="1:54" ht="14.5" outlineLevel="2">
      <c r="A132" s="8"/>
      <c r="B132" t="s">
        <v>462</v>
      </c>
      <c r="C132" t="s">
        <v>463</v>
      </c>
      <c r="D132" t="s">
        <v>390</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464</v>
      </c>
      <c r="C133" s="7" t="s">
        <v>465</v>
      </c>
      <c r="D133" s="7" t="s">
        <v>390</v>
      </c>
      <c r="E133" s="21">
        <f>E128+E132</f>
        <v>0</v>
      </c>
      <c r="F133" s="21">
        <f t="shared" ref="F133:BB133" si="16">F128+F132</f>
        <v>0</v>
      </c>
      <c r="G133" s="21">
        <f t="shared" si="16"/>
        <v>0</v>
      </c>
      <c r="H133" s="21">
        <f t="shared" si="16"/>
        <v>0</v>
      </c>
      <c r="I133" s="21">
        <f t="shared" si="16"/>
        <v>0</v>
      </c>
      <c r="J133" s="21">
        <f t="shared" si="16"/>
        <v>0</v>
      </c>
      <c r="K133" s="21">
        <f t="shared" si="16"/>
        <v>0</v>
      </c>
      <c r="L133" s="21">
        <f t="shared" si="16"/>
        <v>0</v>
      </c>
      <c r="M133" s="21">
        <f t="shared" si="16"/>
        <v>0</v>
      </c>
      <c r="N133" s="21">
        <f t="shared" si="16"/>
        <v>0</v>
      </c>
      <c r="O133" s="21">
        <f t="shared" si="16"/>
        <v>0</v>
      </c>
      <c r="P133" s="21">
        <f t="shared" si="16"/>
        <v>0</v>
      </c>
      <c r="Q133" s="21">
        <f t="shared" si="16"/>
        <v>0</v>
      </c>
      <c r="R133" s="21">
        <f t="shared" si="16"/>
        <v>0</v>
      </c>
      <c r="S133" s="21">
        <f t="shared" si="16"/>
        <v>0</v>
      </c>
      <c r="T133" s="21">
        <f t="shared" si="16"/>
        <v>0</v>
      </c>
      <c r="U133" s="21">
        <f t="shared" si="16"/>
        <v>0</v>
      </c>
      <c r="V133" s="21">
        <f t="shared" si="16"/>
        <v>0</v>
      </c>
      <c r="W133" s="21">
        <f t="shared" si="16"/>
        <v>0</v>
      </c>
      <c r="X133" s="21">
        <f t="shared" si="16"/>
        <v>0</v>
      </c>
      <c r="Y133" s="21">
        <f t="shared" si="16"/>
        <v>0</v>
      </c>
      <c r="Z133" s="21">
        <f t="shared" si="16"/>
        <v>0</v>
      </c>
      <c r="AA133" s="21">
        <f t="shared" si="16"/>
        <v>0</v>
      </c>
      <c r="AB133" s="21">
        <f t="shared" si="16"/>
        <v>0</v>
      </c>
      <c r="AC133" s="21">
        <f t="shared" si="16"/>
        <v>0</v>
      </c>
      <c r="AD133" s="21">
        <f t="shared" si="16"/>
        <v>0</v>
      </c>
      <c r="AE133" s="21">
        <f t="shared" si="16"/>
        <v>0</v>
      </c>
      <c r="AF133" s="21">
        <f t="shared" si="16"/>
        <v>0</v>
      </c>
      <c r="AG133" s="21">
        <f t="shared" si="16"/>
        <v>0</v>
      </c>
      <c r="AH133" s="21">
        <f t="shared" si="16"/>
        <v>0</v>
      </c>
      <c r="AI133" s="21">
        <f t="shared" si="16"/>
        <v>0</v>
      </c>
      <c r="AJ133" s="21">
        <f t="shared" si="16"/>
        <v>0</v>
      </c>
      <c r="AK133" s="21">
        <f t="shared" si="16"/>
        <v>0</v>
      </c>
      <c r="AL133" s="21">
        <f t="shared" si="16"/>
        <v>0</v>
      </c>
      <c r="AM133" s="21">
        <f t="shared" si="16"/>
        <v>0</v>
      </c>
      <c r="AN133" s="21">
        <f t="shared" si="16"/>
        <v>0</v>
      </c>
      <c r="AO133" s="21">
        <f t="shared" si="16"/>
        <v>0</v>
      </c>
      <c r="AP133" s="21">
        <f t="shared" si="16"/>
        <v>0</v>
      </c>
      <c r="AQ133" s="21">
        <f t="shared" si="16"/>
        <v>0</v>
      </c>
      <c r="AR133" s="21">
        <f t="shared" si="16"/>
        <v>0</v>
      </c>
      <c r="AS133" s="21">
        <f t="shared" si="16"/>
        <v>0</v>
      </c>
      <c r="AT133" s="21">
        <f t="shared" si="16"/>
        <v>0</v>
      </c>
      <c r="AU133" s="21">
        <f t="shared" si="16"/>
        <v>0</v>
      </c>
      <c r="AV133" s="21">
        <f t="shared" si="16"/>
        <v>0</v>
      </c>
      <c r="AW133" s="21">
        <f t="shared" si="16"/>
        <v>0</v>
      </c>
      <c r="AX133" s="21">
        <f t="shared" si="16"/>
        <v>0</v>
      </c>
      <c r="AY133" s="21">
        <f t="shared" si="16"/>
        <v>0</v>
      </c>
      <c r="AZ133" s="21">
        <f t="shared" si="16"/>
        <v>0</v>
      </c>
      <c r="BA133" s="21">
        <f t="shared" si="16"/>
        <v>0</v>
      </c>
      <c r="BB133" s="21">
        <f t="shared" si="16"/>
        <v>0</v>
      </c>
    </row>
    <row r="134" spans="1:54" ht="14" outlineLevel="2" thickBot="1">
      <c r="A134" s="139"/>
      <c r="B134" s="142" t="s">
        <v>466</v>
      </c>
      <c r="C134" s="143"/>
      <c r="D134" s="243"/>
      <c r="E134" s="245">
        <f t="shared" ref="E134:AJ134" si="17">E83+E77+E71</f>
        <v>-1.2881006524165262</v>
      </c>
      <c r="F134" s="245">
        <f t="shared" si="17"/>
        <v>-1.3093117034436292</v>
      </c>
      <c r="G134" s="245">
        <f t="shared" si="17"/>
        <v>-1.3309539657370686</v>
      </c>
      <c r="H134" s="245">
        <f t="shared" si="17"/>
        <v>-1.3530362056307672</v>
      </c>
      <c r="I134" s="245">
        <f t="shared" si="17"/>
        <v>-1.375567367674337</v>
      </c>
      <c r="J134" s="245">
        <f t="shared" si="17"/>
        <v>-1.3985565782561131</v>
      </c>
      <c r="K134" s="245">
        <f t="shared" si="17"/>
        <v>-1.422013149299866</v>
      </c>
      <c r="L134" s="245">
        <f t="shared" si="17"/>
        <v>-1.4459465820366448</v>
      </c>
      <c r="M134" s="245">
        <f t="shared" si="17"/>
        <v>-1.4703665708533196</v>
      </c>
      <c r="N134" s="245">
        <f t="shared" si="17"/>
        <v>-1.495283007219343</v>
      </c>
      <c r="O134" s="245">
        <f t="shared" si="17"/>
        <v>-1.5204010342246173</v>
      </c>
      <c r="P134" s="245">
        <f t="shared" si="17"/>
        <v>-1.5458696369667095</v>
      </c>
      <c r="Q134" s="245">
        <f t="shared" si="17"/>
        <v>-1.5718560051144956</v>
      </c>
      <c r="R134" s="245">
        <f t="shared" si="17"/>
        <v>-1.5983706646091909</v>
      </c>
      <c r="S134" s="245">
        <f t="shared" si="17"/>
        <v>-1.6254243553797314</v>
      </c>
      <c r="T134" s="245">
        <f t="shared" si="17"/>
        <v>-1.6530280356930476</v>
      </c>
      <c r="U134" s="245">
        <f t="shared" si="17"/>
        <v>-1.6811928865927819</v>
      </c>
      <c r="V134" s="245">
        <f t="shared" si="17"/>
        <v>-1.7099303164282404</v>
      </c>
      <c r="W134" s="245">
        <f t="shared" si="17"/>
        <v>-1.7392519654754042</v>
      </c>
      <c r="X134" s="245">
        <f t="shared" si="17"/>
        <v>-1.7691697106519171</v>
      </c>
      <c r="Y134" s="245">
        <f t="shared" si="17"/>
        <v>-1.7996956703278899</v>
      </c>
      <c r="Z134" s="245">
        <f t="shared" si="17"/>
        <v>-1.8308422092345271</v>
      </c>
      <c r="AA134" s="245">
        <f t="shared" si="17"/>
        <v>-1.8626219434725386</v>
      </c>
      <c r="AB134" s="245">
        <f t="shared" si="17"/>
        <v>-1.8950477456223698</v>
      </c>
      <c r="AC134" s="245">
        <f t="shared" si="17"/>
        <v>-18.429153163069383</v>
      </c>
      <c r="AD134" s="245">
        <f t="shared" si="17"/>
        <v>-18.749411312795662</v>
      </c>
      <c r="AE134" s="245">
        <f t="shared" si="17"/>
        <v>-19.0761801687628</v>
      </c>
      <c r="AF134" s="245">
        <f t="shared" si="17"/>
        <v>-19.40959209074305</v>
      </c>
      <c r="AG134" s="245">
        <f t="shared" si="17"/>
        <v>-19.749782129324181</v>
      </c>
      <c r="AH134" s="245">
        <f t="shared" si="17"/>
        <v>-20.09688808061248</v>
      </c>
      <c r="AI134" s="245">
        <f t="shared" si="17"/>
        <v>-20.451050542048097</v>
      </c>
      <c r="AJ134" s="245">
        <f t="shared" si="17"/>
        <v>-20.812412969354742</v>
      </c>
      <c r="AK134" s="245">
        <f t="shared" ref="AK134:BB134" si="18">AK83+AK77+AK71</f>
        <v>-21.181121734647455</v>
      </c>
      <c r="AL134" s="245">
        <f t="shared" si="18"/>
        <v>-21.557326185721493</v>
      </c>
      <c r="AM134" s="245">
        <f t="shared" si="18"/>
        <v>-21.941178706546598</v>
      </c>
      <c r="AN134" s="245">
        <f t="shared" si="18"/>
        <v>-22.306652697505815</v>
      </c>
      <c r="AO134" s="245">
        <f t="shared" si="18"/>
        <v>-22.675297732766335</v>
      </c>
      <c r="AP134" s="245">
        <f t="shared" si="18"/>
        <v>-23.051437158204845</v>
      </c>
      <c r="AQ134" s="245">
        <f t="shared" si="18"/>
        <v>-23.435223331452089</v>
      </c>
      <c r="AR134" s="245">
        <f t="shared" si="18"/>
        <v>-23.82681170750185</v>
      </c>
      <c r="AS134" s="245">
        <f t="shared" si="18"/>
        <v>-24.226360901679051</v>
      </c>
      <c r="AT134" s="245">
        <f t="shared" si="18"/>
        <v>-24.634032753887873</v>
      </c>
      <c r="AU134" s="245">
        <f t="shared" si="18"/>
        <v>-25.049992394166026</v>
      </c>
      <c r="AV134" s="245">
        <f t="shared" si="18"/>
        <v>-25.474408309571665</v>
      </c>
      <c r="AW134" s="245">
        <f t="shared" si="18"/>
        <v>-25.907452412430221</v>
      </c>
      <c r="AX134" s="245">
        <f t="shared" si="18"/>
        <v>-25.988489743950833</v>
      </c>
      <c r="AY134" s="245">
        <f t="shared" si="18"/>
        <v>-26.024554091693545</v>
      </c>
      <c r="AZ134" s="245">
        <f t="shared" si="18"/>
        <v>-26.061351611641598</v>
      </c>
      <c r="BA134" s="245">
        <f t="shared" si="18"/>
        <v>-26.098897208861025</v>
      </c>
      <c r="BB134" s="245">
        <f t="shared" si="18"/>
        <v>-26.136496896593162</v>
      </c>
    </row>
    <row r="135" spans="1:54" ht="14" outlineLevel="2" thickBot="1">
      <c r="A135" s="138"/>
      <c r="B135" s="140" t="s">
        <v>467</v>
      </c>
      <c r="C135" s="141"/>
      <c r="D135" s="244"/>
      <c r="E135" s="245">
        <f>E133+E134</f>
        <v>-1.2881006524165262</v>
      </c>
      <c r="F135" s="245">
        <f t="shared" ref="F135:AW135" si="19">F133+F134</f>
        <v>-1.3093117034436292</v>
      </c>
      <c r="G135" s="245">
        <f t="shared" si="19"/>
        <v>-1.3309539657370686</v>
      </c>
      <c r="H135" s="245">
        <f t="shared" si="19"/>
        <v>-1.3530362056307672</v>
      </c>
      <c r="I135" s="245">
        <f t="shared" si="19"/>
        <v>-1.375567367674337</v>
      </c>
      <c r="J135" s="245">
        <f t="shared" si="19"/>
        <v>-1.3985565782561131</v>
      </c>
      <c r="K135" s="245">
        <f t="shared" si="19"/>
        <v>-1.422013149299866</v>
      </c>
      <c r="L135" s="245">
        <f t="shared" si="19"/>
        <v>-1.4459465820366448</v>
      </c>
      <c r="M135" s="245">
        <f t="shared" si="19"/>
        <v>-1.4703665708533196</v>
      </c>
      <c r="N135" s="245">
        <f t="shared" si="19"/>
        <v>-1.495283007219343</v>
      </c>
      <c r="O135" s="245">
        <f t="shared" si="19"/>
        <v>-1.5204010342246173</v>
      </c>
      <c r="P135" s="245">
        <f t="shared" si="19"/>
        <v>-1.5458696369667095</v>
      </c>
      <c r="Q135" s="245">
        <f t="shared" si="19"/>
        <v>-1.5718560051144956</v>
      </c>
      <c r="R135" s="245">
        <f t="shared" si="19"/>
        <v>-1.5983706646091909</v>
      </c>
      <c r="S135" s="245">
        <f t="shared" si="19"/>
        <v>-1.6254243553797314</v>
      </c>
      <c r="T135" s="245">
        <f t="shared" si="19"/>
        <v>-1.6530280356930476</v>
      </c>
      <c r="U135" s="245">
        <f t="shared" si="19"/>
        <v>-1.6811928865927819</v>
      </c>
      <c r="V135" s="245">
        <f t="shared" si="19"/>
        <v>-1.7099303164282404</v>
      </c>
      <c r="W135" s="245">
        <f t="shared" si="19"/>
        <v>-1.7392519654754042</v>
      </c>
      <c r="X135" s="245">
        <f t="shared" si="19"/>
        <v>-1.7691697106519171</v>
      </c>
      <c r="Y135" s="245">
        <f t="shared" si="19"/>
        <v>-1.7996956703278899</v>
      </c>
      <c r="Z135" s="245">
        <f t="shared" si="19"/>
        <v>-1.8308422092345271</v>
      </c>
      <c r="AA135" s="245">
        <f t="shared" si="19"/>
        <v>-1.8626219434725386</v>
      </c>
      <c r="AB135" s="245">
        <f t="shared" si="19"/>
        <v>-1.8950477456223698</v>
      </c>
      <c r="AC135" s="245">
        <f t="shared" si="19"/>
        <v>-18.429153163069383</v>
      </c>
      <c r="AD135" s="245">
        <f t="shared" si="19"/>
        <v>-18.749411312795662</v>
      </c>
      <c r="AE135" s="245">
        <f t="shared" si="19"/>
        <v>-19.0761801687628</v>
      </c>
      <c r="AF135" s="245">
        <f t="shared" si="19"/>
        <v>-19.40959209074305</v>
      </c>
      <c r="AG135" s="245">
        <f t="shared" si="19"/>
        <v>-19.749782129324181</v>
      </c>
      <c r="AH135" s="245">
        <f t="shared" si="19"/>
        <v>-20.09688808061248</v>
      </c>
      <c r="AI135" s="245">
        <f t="shared" si="19"/>
        <v>-20.451050542048097</v>
      </c>
      <c r="AJ135" s="245">
        <f t="shared" si="19"/>
        <v>-20.812412969354742</v>
      </c>
      <c r="AK135" s="245">
        <f t="shared" si="19"/>
        <v>-21.181121734647455</v>
      </c>
      <c r="AL135" s="245">
        <f t="shared" si="19"/>
        <v>-21.557326185721493</v>
      </c>
      <c r="AM135" s="245">
        <f t="shared" si="19"/>
        <v>-21.941178706546598</v>
      </c>
      <c r="AN135" s="245">
        <f t="shared" si="19"/>
        <v>-22.306652697505815</v>
      </c>
      <c r="AO135" s="245">
        <f t="shared" si="19"/>
        <v>-22.675297732766335</v>
      </c>
      <c r="AP135" s="245">
        <f t="shared" si="19"/>
        <v>-23.051437158204845</v>
      </c>
      <c r="AQ135" s="245">
        <f t="shared" si="19"/>
        <v>-23.435223331452089</v>
      </c>
      <c r="AR135" s="245">
        <f t="shared" si="19"/>
        <v>-23.82681170750185</v>
      </c>
      <c r="AS135" s="245">
        <f t="shared" si="19"/>
        <v>-24.226360901679051</v>
      </c>
      <c r="AT135" s="245">
        <f t="shared" si="19"/>
        <v>-24.634032753887873</v>
      </c>
      <c r="AU135" s="245">
        <f t="shared" si="19"/>
        <v>-25.049992394166026</v>
      </c>
      <c r="AV135" s="245">
        <f t="shared" si="19"/>
        <v>-25.474408309571665</v>
      </c>
      <c r="AW135" s="245">
        <f t="shared" si="19"/>
        <v>-25.907452412430221</v>
      </c>
      <c r="AX135" s="245">
        <f>AX133+AX134</f>
        <v>-25.988489743950833</v>
      </c>
      <c r="AY135" s="245">
        <f>AY133+AY134</f>
        <v>-26.024554091693545</v>
      </c>
      <c r="AZ135" s="245">
        <f>AZ133+AZ134</f>
        <v>-26.061351611641598</v>
      </c>
      <c r="BA135" s="245">
        <f>BA133+BA134</f>
        <v>-26.098897208861025</v>
      </c>
      <c r="BB135" s="245">
        <f>BB133+BB134</f>
        <v>-26.136496896593162</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468</v>
      </c>
      <c r="B139" s="134"/>
      <c r="C139" s="135"/>
      <c r="D139" s="135"/>
      <c r="E139" s="136"/>
      <c r="F139" s="137"/>
      <c r="G139" s="137"/>
      <c r="H139" s="137"/>
      <c r="I139" s="137"/>
      <c r="J139" s="248"/>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469</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470</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2" t="s">
        <v>471</v>
      </c>
      <c r="B143" s="135" t="s">
        <v>286</v>
      </c>
      <c r="C143" s="135" t="s">
        <v>396</v>
      </c>
      <c r="D143" s="135" t="s">
        <v>390</v>
      </c>
      <c r="E143" s="21">
        <f>-(E$158*'Fixed Data'!$B$25*'Fixed Data'!E$47*'Fixed Data'!$B$24*'Fixed Data'!$B$23+E$158*'Fixed Data'!$B$26)*'Fixed Data'!L42/10^6</f>
        <v>-7.6804252611109192</v>
      </c>
      <c r="F143" s="21">
        <f>-(F$158*'Fixed Data'!$B$25*'Fixed Data'!F$47*'Fixed Data'!$B$24*'Fixed Data'!$B$23+F$158*'Fixed Data'!$B$26)*'Fixed Data'!M42/10^6</f>
        <v>-7.9458109928134979</v>
      </c>
      <c r="G143" s="21">
        <f>-(G$158*'Fixed Data'!$B$25*'Fixed Data'!G$47*'Fixed Data'!$B$24*'Fixed Data'!$B$23+G$158*'Fixed Data'!$B$26)*'Fixed Data'!N42/10^6</f>
        <v>-8.190118392429417</v>
      </c>
      <c r="H143" s="21">
        <f>-(H$158*'Fixed Data'!$B$25*'Fixed Data'!H$47*'Fixed Data'!$B$24*'Fixed Data'!$B$23+H$158*'Fixed Data'!$B$26)*'Fixed Data'!O42/10^6</f>
        <v>-8.4408444220384204</v>
      </c>
      <c r="I143" s="21">
        <f>-(I$158*'Fixed Data'!$B$25*'Fixed Data'!I$47*'Fixed Data'!$B$24*'Fixed Data'!$B$23+I$158*'Fixed Data'!$B$26)*'Fixed Data'!P42/10^6</f>
        <v>-8.7273461211972485</v>
      </c>
      <c r="J143" s="21">
        <f>-(J$158*'Fixed Data'!$B$25*'Fixed Data'!J$47*'Fixed Data'!$B$24*'Fixed Data'!$B$23+J$158*'Fixed Data'!$B$26)*'Fixed Data'!Q42/10^6</f>
        <v>-9.0215834599609899</v>
      </c>
      <c r="K143" s="21">
        <f>-(K$158*'Fixed Data'!$B$25*'Fixed Data'!K$47*'Fixed Data'!$B$24*'Fixed Data'!$B$23+K$158*'Fixed Data'!$B$26)*'Fixed Data'!R42/10^6</f>
        <v>-9.2935892943305909</v>
      </c>
      <c r="L143" s="21">
        <f>-(L$158*'Fixed Data'!$B$25*'Fixed Data'!L$47*'Fixed Data'!$B$24*'Fixed Data'!$B$23+L$158*'Fixed Data'!$B$26)*'Fixed Data'!S42/10^6</f>
        <v>-9.603415818647397</v>
      </c>
      <c r="M143" s="21">
        <f>-(M$158*'Fixed Data'!$B$25*'Fixed Data'!M$47*'Fixed Data'!$B$24*'Fixed Data'!$B$23+M$158*'Fixed Data'!$B$26)*'Fixed Data'!T42/10^6</f>
        <v>-9.9216039658235946</v>
      </c>
      <c r="N143" s="21">
        <f>-(N$158*'Fixed Data'!$B$25*'Fixed Data'!N$47*'Fixed Data'!$B$24*'Fixed Data'!$B$23+N$158*'Fixed Data'!$B$26)*'Fixed Data'!U42/10^6</f>
        <v>-10.216647675572853</v>
      </c>
      <c r="O143" s="21">
        <f>-(O$158*'Fixed Data'!$B$25*'Fixed Data'!O$47*'Fixed Data'!$B$24*'Fixed Data'!$B$23+O$158*'Fixed Data'!$B$26)*'Fixed Data'!V42/10^6</f>
        <v>-10.54957724104379</v>
      </c>
      <c r="P143" s="21">
        <f>-(P$158*'Fixed Data'!$B$25*'Fixed Data'!P$47*'Fixed Data'!$B$24*'Fixed Data'!$B$23+P$158*'Fixed Data'!$B$26)*'Fixed Data'!W42/10^6</f>
        <v>-10.890306380409616</v>
      </c>
      <c r="Q143" s="21">
        <f>-(Q$158*'Fixed Data'!$B$25*'Fixed Data'!Q$47*'Fixed Data'!$B$24*'Fixed Data'!$B$23+Q$158*'Fixed Data'!$B$26)*'Fixed Data'!X42/10^6</f>
        <v>-11.240142229799227</v>
      </c>
      <c r="R143" s="21">
        <f>-(R$158*'Fixed Data'!$B$25*'Fixed Data'!R$47*'Fixed Data'!$B$24*'Fixed Data'!$B$23+R$158*'Fixed Data'!$B$26)*'Fixed Data'!Y42/10^6</f>
        <v>-11.633242132027448</v>
      </c>
      <c r="S143" s="21">
        <f>-(S$158*'Fixed Data'!$B$25*'Fixed Data'!S$47*'Fixed Data'!$B$24*'Fixed Data'!$B$23+S$158*'Fixed Data'!$B$26)*'Fixed Data'!Z42/10^6</f>
        <v>-12.002595056960654</v>
      </c>
      <c r="T143" s="21">
        <f>-(T$158*'Fixed Data'!$B$25*'Fixed Data'!T$47*'Fixed Data'!$B$24*'Fixed Data'!$B$23+T$158*'Fixed Data'!$B$26)*'Fixed Data'!AA42/10^6</f>
        <v>-12.381808191198971</v>
      </c>
      <c r="U143" s="21">
        <f>-(U$158*'Fixed Data'!$B$25*'Fixed Data'!U$47*'Fixed Data'!$B$24*'Fixed Data'!$B$23+U$158*'Fixed Data'!$B$26)*'Fixed Data'!AB42/10^6</f>
        <v>-12.771141526401262</v>
      </c>
      <c r="V143" s="21">
        <f>-(V$158*'Fixed Data'!$B$25*'Fixed Data'!V$47*'Fixed Data'!$B$24*'Fixed Data'!$B$23+V$158*'Fixed Data'!$B$26)*'Fixed Data'!AC42/10^6</f>
        <v>-13.207144915274077</v>
      </c>
      <c r="W143" s="21">
        <f>-(W$158*'Fixed Data'!$B$25*'Fixed Data'!W$47*'Fixed Data'!$B$24*'Fixed Data'!$B$23+W$158*'Fixed Data'!$B$26)*'Fixed Data'!AD42/10^6</f>
        <v>-13.618146949766807</v>
      </c>
      <c r="X143" s="21">
        <f>-(X$158*'Fixed Data'!$B$25*'Fixed Data'!X$47*'Fixed Data'!$B$24*'Fixed Data'!$B$23+X$158*'Fixed Data'!$B$26)*'Fixed Data'!AE42/10^6</f>
        <v>-14.077641792721884</v>
      </c>
      <c r="Y143" s="21">
        <f>-(Y$158*'Fixed Data'!$B$25*'Fixed Data'!Y$47*'Fixed Data'!$B$24*'Fixed Data'!$B$23+Y$158*'Fixed Data'!$B$26)*'Fixed Data'!AF42/10^6</f>
        <v>-14.511483611766536</v>
      </c>
      <c r="Z143" s="21">
        <f>-(Z$158*'Fixed Data'!$B$25*'Fixed Data'!Z$47*'Fixed Data'!$B$24*'Fixed Data'!$B$23+Z$158*'Fixed Data'!$B$26)*'Fixed Data'!AG42/10^6</f>
        <v>-14.995721573619328</v>
      </c>
      <c r="AA143" s="21">
        <f>-(AA$158*'Fixed Data'!$B$25*'Fixed Data'!AA$47*'Fixed Data'!$B$24*'Fixed Data'!$B$23+AA$158*'Fixed Data'!$B$26)*'Fixed Data'!AH42/10^6</f>
        <v>-15.493157267581132</v>
      </c>
      <c r="AB143" s="21">
        <f>-(AB$158*'Fixed Data'!$B$25*'Fixed Data'!AB$47*'Fixed Data'!$B$24*'Fixed Data'!$B$23+AB$158*'Fixed Data'!$B$26)*'Fixed Data'!AI42/10^6</f>
        <v>-16.004141251988429</v>
      </c>
      <c r="AC143" s="21">
        <f>-(AC$158*'Fixed Data'!$B$25*'Fixed Data'!AC$47*'Fixed Data'!$B$24*'Fixed Data'!$B$23+AC$158*'Fixed Data'!$B$26)*'Fixed Data'!AJ42/10^6</f>
        <v>-157.89563024787009</v>
      </c>
      <c r="AD143" s="21">
        <f>-(AD$158*'Fixed Data'!$B$25*'Fixed Data'!AD$47*'Fixed Data'!$B$24*'Fixed Data'!$B$23+AD$158*'Fixed Data'!$B$26)*'Fixed Data'!AK42/10^6</f>
        <v>-162.95676853924209</v>
      </c>
      <c r="AE143" s="21">
        <f>-(AE$158*'Fixed Data'!$B$25*'Fixed Data'!AE$47*'Fixed Data'!$B$24*'Fixed Data'!$B$23+AE$158*'Fixed Data'!$B$26)*'Fixed Data'!AL42/10^6</f>
        <v>-168.19420655135087</v>
      </c>
      <c r="AF143" s="21">
        <f>-(AF$158*'Fixed Data'!$B$25*'Fixed Data'!AF$47*'Fixed Data'!$B$24*'Fixed Data'!$B$23+AF$158*'Fixed Data'!$B$26)*'Fixed Data'!AM42/10^6</f>
        <v>-173.55974963808919</v>
      </c>
      <c r="AG143" s="21">
        <f>-(AG$158*'Fixed Data'!$B$25*'Fixed Data'!AG$47*'Fixed Data'!$B$24*'Fixed Data'!$B$23+AG$158*'Fixed Data'!$B$26)*'Fixed Data'!AN42/10^6</f>
        <v>-179.06136708652556</v>
      </c>
      <c r="AH143" s="21">
        <f>-(AH$158*'Fixed Data'!$B$25*'Fixed Data'!AH$47*'Fixed Data'!$B$24*'Fixed Data'!$B$23+AH$158*'Fixed Data'!$B$26)*'Fixed Data'!AO42/10^6</f>
        <v>-184.70885114301808</v>
      </c>
      <c r="AI143" s="21">
        <f>-(AI$158*'Fixed Data'!$B$25*'Fixed Data'!AI$47*'Fixed Data'!$B$24*'Fixed Data'!$B$23+AI$158*'Fixed Data'!$B$26)*'Fixed Data'!AP42/10^6</f>
        <v>-190.51541328577599</v>
      </c>
      <c r="AJ143" s="21">
        <f>-(AJ$158*'Fixed Data'!$B$25*'Fixed Data'!AJ$47*'Fixed Data'!$B$24*'Fixed Data'!$B$23+AJ$158*'Fixed Data'!$B$26)*'Fixed Data'!AQ42/10^6</f>
        <v>-196.47929300425008</v>
      </c>
      <c r="AK143" s="21">
        <f>-(AK$158*'Fixed Data'!$B$25*'Fixed Data'!AK$47*'Fixed Data'!$B$24*'Fixed Data'!$B$23+AK$158*'Fixed Data'!$B$26)*'Fixed Data'!AR42/10^6</f>
        <v>-202.60054381510196</v>
      </c>
      <c r="AL143" s="21">
        <f>-(AL$158*'Fixed Data'!$B$25*'Fixed Data'!AL$47*'Fixed Data'!$B$24*'Fixed Data'!$B$23+AL$158*'Fixed Data'!$B$26)*'Fixed Data'!AS42/10^6</f>
        <v>-208.88606651187979</v>
      </c>
      <c r="AM143" s="21">
        <f>-(AM$158*'Fixed Data'!$B$25*'Fixed Data'!AM$47*'Fixed Data'!$B$24*'Fixed Data'!$B$23+AM$158*'Fixed Data'!$B$26)*'Fixed Data'!AT42/10^6</f>
        <v>-215.34125547759226</v>
      </c>
      <c r="AN143" s="21">
        <f>-(AN$158*'Fixed Data'!$B$25*'Fixed Data'!AN$47*'Fixed Data'!$B$24*'Fixed Data'!$B$23+AN$158*'Fixed Data'!$B$26)*'Fixed Data'!AU42/10^6</f>
        <v>-221.71003518090424</v>
      </c>
      <c r="AO143" s="21">
        <f>-(AO$158*'Fixed Data'!$B$25*'Fixed Data'!AO$47*'Fixed Data'!$B$24*'Fixed Data'!$B$23+AO$158*'Fixed Data'!$B$26)*'Fixed Data'!AV42/10^6</f>
        <v>-228.20147073322232</v>
      </c>
      <c r="AP143" s="21">
        <f>-(AP$158*'Fixed Data'!$B$25*'Fixed Data'!AP$47*'Fixed Data'!$B$24*'Fixed Data'!$B$23+AP$158*'Fixed Data'!$B$26)*'Fixed Data'!AW42/10^6</f>
        <v>-234.86093252229418</v>
      </c>
      <c r="AQ143" s="21">
        <f>-(AQ$158*'Fixed Data'!$B$25*'Fixed Data'!AQ$47*'Fixed Data'!$B$24*'Fixed Data'!$B$23+AQ$158*'Fixed Data'!$B$26)*'Fixed Data'!AX42/10^6</f>
        <v>-241.69321502799508</v>
      </c>
      <c r="AR143" s="21">
        <f>-(AR$158*'Fixed Data'!$B$25*'Fixed Data'!AR$47*'Fixed Data'!$B$24*'Fixed Data'!$B$23+AR$158*'Fixed Data'!$B$26)*'Fixed Data'!AY42/10^6</f>
        <v>-248.70275009354771</v>
      </c>
      <c r="AS143" s="21">
        <f>-(AS$158*'Fixed Data'!$B$25*'Fixed Data'!AS$47*'Fixed Data'!$B$24*'Fixed Data'!$B$23+AS$158*'Fixed Data'!$B$26)*'Fixed Data'!AZ42/10^6</f>
        <v>-255.89399283149004</v>
      </c>
      <c r="AT143" s="21">
        <f>-(AT$158*'Fixed Data'!$B$25*'Fixed Data'!AT$47*'Fixed Data'!$B$24*'Fixed Data'!$B$23+AT$158*'Fixed Data'!$B$26)*'Fixed Data'!BA42/10^6</f>
        <v>-263.27162040384434</v>
      </c>
      <c r="AU143" s="21">
        <f>-(AU$158*'Fixed Data'!$B$25*'Fixed Data'!AU$47*'Fixed Data'!$B$24*'Fixed Data'!$B$23+AU$158*'Fixed Data'!$B$26)*'Fixed Data'!BB42/10^6</f>
        <v>-270.84052909755957</v>
      </c>
      <c r="AV143" s="21">
        <f>-(AV$158*'Fixed Data'!$B$25*'Fixed Data'!AV$47*'Fixed Data'!$B$24*'Fixed Data'!$B$23+AV$158*'Fixed Data'!$B$26)*'Fixed Data'!BC42/10^6</f>
        <v>-278.60568028946204</v>
      </c>
      <c r="AW143" s="21">
        <f>-(AW$158*'Fixed Data'!$B$25*'Fixed Data'!AW$47*'Fixed Data'!$B$24*'Fixed Data'!$B$23+AW$158*'Fixed Data'!$B$26)*'Fixed Data'!BD42/10^6</f>
        <v>-286.57210853937926</v>
      </c>
      <c r="AX143" s="21">
        <f>-(AX$158*'Fixed Data'!$B$25*'Fixed Data'!AX$47*'Fixed Data'!$B$24*'Fixed Data'!$B$23+AX$158*'Fixed Data'!$B$26)*'Fixed Data'!BE42/10^6</f>
        <v>-290.70894573068375</v>
      </c>
      <c r="AY143" s="21">
        <f>-(AY$158*'Fixed Data'!$B$25*'Fixed Data'!AY$47*'Fixed Data'!$B$24*'Fixed Data'!$B$23+AY$158*'Fixed Data'!$B$26)*'Fixed Data'!BF42/10^6</f>
        <v>-294.35731181680313</v>
      </c>
      <c r="AZ143" s="21">
        <f>-(AZ$158*'Fixed Data'!$B$25*'Fixed Data'!AZ$47*'Fixed Data'!$B$24*'Fixed Data'!$B$23+AZ$158*'Fixed Data'!$B$26)*'Fixed Data'!BG42/10^6</f>
        <v>-298.02306065334608</v>
      </c>
      <c r="BA143" s="21">
        <f>-(BA$158*'Fixed Data'!$B$25*'Fixed Data'!BA$47*'Fixed Data'!$B$24*'Fixed Data'!$B$23+BA$158*'Fixed Data'!$B$26)*'Fixed Data'!BH42/10^6</f>
        <v>-301.70663498051636</v>
      </c>
      <c r="BB143" s="21">
        <f>-(BB$158*'Fixed Data'!$B$25*'Fixed Data'!BB$47*'Fixed Data'!$B$24*'Fixed Data'!$B$23+BB$158*'Fixed Data'!$B$26)*'Fixed Data'!BI42/10^6</f>
        <v>-305.4002023398765</v>
      </c>
    </row>
    <row r="144" spans="1:54" outlineLevel="2">
      <c r="A144" s="423"/>
      <c r="B144" s="135" t="s">
        <v>286</v>
      </c>
      <c r="C144" s="135"/>
      <c r="D144" s="135" t="s">
        <v>390</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3"/>
      <c r="B145" s="135" t="s">
        <v>286</v>
      </c>
      <c r="C145" s="135"/>
      <c r="D145" s="135" t="s">
        <v>390</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3"/>
      <c r="B146" s="135" t="s">
        <v>289</v>
      </c>
      <c r="C146" s="135" t="s">
        <v>472</v>
      </c>
      <c r="D146" s="135" t="s">
        <v>390</v>
      </c>
      <c r="E146" s="21">
        <f>-E$161*'Fixed Data'!$B$20*'Fixed Data'!$B$22</f>
        <v>-1.2023525965351087</v>
      </c>
      <c r="F146" s="21">
        <f>-F$161*'Fixed Data'!$B$20*'Fixed Data'!$B$22</f>
        <v>-1.2170486600050114</v>
      </c>
      <c r="G146" s="21">
        <f>-G$161*'Fixed Data'!$B$20*'Fixed Data'!$B$22</f>
        <v>-1.2320434879317486</v>
      </c>
      <c r="H146" s="21">
        <f>-H$161*'Fixed Data'!$B$20*'Fixed Data'!$B$22</f>
        <v>-1.2473431540643121</v>
      </c>
      <c r="I146" s="21">
        <f>-I$161*'Fixed Data'!$B$20*'Fixed Data'!$B$22</f>
        <v>-1.2629538556283151</v>
      </c>
      <c r="J146" s="21">
        <f>-J$161*'Fixed Data'!$B$20*'Fixed Data'!$B$22</f>
        <v>-1.2788819158362252</v>
      </c>
      <c r="K146" s="21">
        <f>-K$161*'Fixed Data'!$B$20*'Fixed Data'!$B$22</f>
        <v>-1.2951337864486145</v>
      </c>
      <c r="L146" s="21">
        <f>-L$161*'Fixed Data'!$B$20*'Fixed Data'!$B$22</f>
        <v>-1.3117160503874898</v>
      </c>
      <c r="M146" s="21">
        <f>-M$161*'Fixed Data'!$B$20*'Fixed Data'!$B$22</f>
        <v>-1.3286354244027418</v>
      </c>
      <c r="N146" s="21">
        <f>-N$161*'Fixed Data'!$B$20*'Fixed Data'!$B$22</f>
        <v>-1.345898761792812</v>
      </c>
      <c r="O146" s="21">
        <f>-O$161*'Fixed Data'!$B$20*'Fixed Data'!$B$22</f>
        <v>-1.3633512319875467</v>
      </c>
      <c r="P146" s="21">
        <f>-P$161*'Fixed Data'!$B$20*'Fixed Data'!$B$22</f>
        <v>-1.3810738288651481</v>
      </c>
      <c r="Q146" s="21">
        <f>-Q$161*'Fixed Data'!$B$20*'Fixed Data'!$B$22</f>
        <v>-1.399156718282359</v>
      </c>
      <c r="R146" s="21">
        <f>-R$161*'Fixed Data'!$B$20*'Fixed Data'!$B$22</f>
        <v>-1.4176072248268237</v>
      </c>
      <c r="S146" s="21">
        <f>-S$161*'Fixed Data'!$B$20*'Fixed Data'!$B$22</f>
        <v>-1.4364328219918041</v>
      </c>
      <c r="T146" s="21">
        <f>-T$161*'Fixed Data'!$B$20*'Fixed Data'!$B$22</f>
        <v>-1.4556411352033711</v>
      </c>
      <c r="U146" s="21">
        <f>-U$161*'Fixed Data'!$B$20*'Fixed Data'!$B$22</f>
        <v>-1.4752399449091262</v>
      </c>
      <c r="V146" s="21">
        <f>-V$161*'Fixed Data'!$B$20*'Fixed Data'!$B$22</f>
        <v>-1.4952371897297214</v>
      </c>
      <c r="W146" s="21">
        <f>-W$161*'Fixed Data'!$B$20*'Fixed Data'!$B$22</f>
        <v>-1.5156409696744519</v>
      </c>
      <c r="X146" s="21">
        <f>-X$161*'Fixed Data'!$B$20*'Fixed Data'!$B$22</f>
        <v>-1.5364595494222055</v>
      </c>
      <c r="Y146" s="21">
        <f>-Y$161*'Fixed Data'!$B$20*'Fixed Data'!$B$22</f>
        <v>-1.5577013616691369</v>
      </c>
      <c r="Z146" s="21">
        <f>-Z$161*'Fixed Data'!$B$20*'Fixed Data'!$B$22</f>
        <v>-1.579375010544368</v>
      </c>
      <c r="AA146" s="21">
        <f>-AA$161*'Fixed Data'!$B$20*'Fixed Data'!$B$22</f>
        <v>-1.6014892750951539</v>
      </c>
      <c r="AB146" s="21">
        <f>-AB$161*'Fixed Data'!$B$20*'Fixed Data'!$B$22</f>
        <v>-1.6240531128428985</v>
      </c>
      <c r="AC146" s="21">
        <f>-AC$161*'Fixed Data'!$B$20*'Fixed Data'!$B$22</f>
        <v>-2.0705342416209929</v>
      </c>
      <c r="AD146" s="21">
        <f>-AD$161*'Fixed Data'!$B$20*'Fixed Data'!$B$22</f>
        <v>-2.0989280108269055</v>
      </c>
      <c r="AE146" s="21">
        <f>-AE$161*'Fixed Data'!$B$20*'Fixed Data'!$B$22</f>
        <v>-2.1278990127762425</v>
      </c>
      <c r="AF146" s="21">
        <f>-AF$161*'Fixed Data'!$B$20*'Fixed Data'!$B$22</f>
        <v>-2.1574589823548447</v>
      </c>
      <c r="AG146" s="21">
        <f>-AG$161*'Fixed Data'!$B$20*'Fixed Data'!$B$22</f>
        <v>-2.1876198930135686</v>
      </c>
      <c r="AH146" s="21">
        <f>-AH$161*'Fixed Data'!$B$20*'Fixed Data'!$B$22</f>
        <v>-2.218393961618232</v>
      </c>
      <c r="AI146" s="21">
        <f>-AI$161*'Fixed Data'!$B$20*'Fixed Data'!$B$22</f>
        <v>-2.249793653398116</v>
      </c>
      <c r="AJ146" s="21">
        <f>-AJ$161*'Fixed Data'!$B$20*'Fixed Data'!$B$22</f>
        <v>-2.2818316869950861</v>
      </c>
      <c r="AK146" s="21">
        <f>-AK$161*'Fixed Data'!$B$20*'Fixed Data'!$B$22</f>
        <v>-2.314521039615359</v>
      </c>
      <c r="AL146" s="21">
        <f>-AL$161*'Fixed Data'!$B$20*'Fixed Data'!$B$22</f>
        <v>-2.3478749522860092</v>
      </c>
      <c r="AM146" s="21">
        <f>-AM$161*'Fixed Data'!$B$20*'Fixed Data'!$B$22</f>
        <v>-2.3819069352183133</v>
      </c>
      <c r="AN146" s="21">
        <f>-AN$161*'Fixed Data'!$B$20*'Fixed Data'!$B$22</f>
        <v>-2.4152383938130213</v>
      </c>
      <c r="AO146" s="21">
        <f>-AO$161*'Fixed Data'!$B$20*'Fixed Data'!$B$22</f>
        <v>-2.4490209762887285</v>
      </c>
      <c r="AP146" s="21">
        <f>-AP$161*'Fixed Data'!$B$20*'Fixed Data'!$B$22</f>
        <v>-2.4834903436932372</v>
      </c>
      <c r="AQ146" s="21">
        <f>-AQ$161*'Fixed Data'!$B$20*'Fixed Data'!$B$22</f>
        <v>-2.5186604580597569</v>
      </c>
      <c r="AR146" s="21">
        <f>-AR$161*'Fixed Data'!$B$20*'Fixed Data'!$B$22</f>
        <v>-2.5545455652634415</v>
      </c>
      <c r="AS146" s="21">
        <f>-AS$161*'Fixed Data'!$B$20*'Fixed Data'!$B$22</f>
        <v>-2.5911602007917773</v>
      </c>
      <c r="AT146" s="21">
        <f>-AT$161*'Fixed Data'!$B$20*'Fixed Data'!$B$22</f>
        <v>-2.6285191956322702</v>
      </c>
      <c r="AU146" s="21">
        <f>-AU$161*'Fixed Data'!$B$20*'Fixed Data'!$B$22</f>
        <v>-2.6666376822798181</v>
      </c>
      <c r="AV146" s="21">
        <f>-AV$161*'Fixed Data'!$B$20*'Fixed Data'!$B$22</f>
        <v>-2.7055311008662426</v>
      </c>
      <c r="AW146" s="21">
        <f>-AW$161*'Fixed Data'!$B$20*'Fixed Data'!$B$22</f>
        <v>-2.7452152054144028</v>
      </c>
      <c r="AX146" s="21">
        <f>-AX$161*'Fixed Data'!$B$20*'Fixed Data'!$B$22</f>
        <v>-2.7590300526449711</v>
      </c>
      <c r="AY146" s="21">
        <f>-AY$161*'Fixed Data'!$B$20*'Fixed Data'!$B$22</f>
        <v>-2.7696789317976784</v>
      </c>
      <c r="AZ146" s="21">
        <f>-AZ$161*'Fixed Data'!$B$20*'Fixed Data'!$B$22</f>
        <v>-2.7805442979438211</v>
      </c>
      <c r="BA146" s="21">
        <f>-BA$161*'Fixed Data'!$B$20*'Fixed Data'!$B$22</f>
        <v>-2.7916305521680291</v>
      </c>
      <c r="BB146" s="21">
        <f>-BB$161*'Fixed Data'!$B$20*'Fixed Data'!$B$22</f>
        <v>-2.8027610081813665</v>
      </c>
    </row>
    <row r="147" spans="1:54" outlineLevel="2">
      <c r="A147" s="423"/>
      <c r="B147" s="135" t="s">
        <v>289</v>
      </c>
      <c r="C147" s="135" t="s">
        <v>473</v>
      </c>
      <c r="D147" s="135" t="s">
        <v>390</v>
      </c>
      <c r="E147" s="21">
        <f>-E$162*'Fixed Data'!$B$21*'Fixed Data'!$B$22</f>
        <v>-1.7971151653668683E-2</v>
      </c>
      <c r="F147" s="21">
        <f>-F$162*'Fixed Data'!$B$21*'Fixed Data'!$B$22</f>
        <v>-1.8190808671161442E-2</v>
      </c>
      <c r="G147" s="21">
        <f>-G$162*'Fixed Data'!$B$21*'Fixed Data'!$B$22</f>
        <v>-1.8414931218464631E-2</v>
      </c>
      <c r="H147" s="21">
        <f>-H$162*'Fixed Data'!$B$21*'Fixed Data'!$B$22</f>
        <v>-1.8643610077820148E-2</v>
      </c>
      <c r="I147" s="21">
        <f>-I$162*'Fixed Data'!$B$21*'Fixed Data'!$B$22</f>
        <v>-1.8876937877032551E-2</v>
      </c>
      <c r="J147" s="21">
        <f>-J$162*'Fixed Data'!$B$21*'Fixed Data'!$B$22</f>
        <v>-1.9115009126988693E-2</v>
      </c>
      <c r="K147" s="21">
        <f>-K$162*'Fixed Data'!$B$21*'Fixed Data'!$B$22</f>
        <v>-1.9357920259939796E-2</v>
      </c>
      <c r="L147" s="21">
        <f>-L$162*'Fixed Data'!$B$21*'Fixed Data'!$B$22</f>
        <v>-1.9605769668562062E-2</v>
      </c>
      <c r="M147" s="21">
        <f>-M$162*'Fixed Data'!$B$21*'Fixed Data'!$B$22</f>
        <v>-1.9858657745811182E-2</v>
      </c>
      <c r="N147" s="21">
        <f>-N$162*'Fixed Data'!$B$21*'Fixed Data'!$B$22</f>
        <v>-2.0116686925587112E-2</v>
      </c>
      <c r="O147" s="21">
        <f>-O$162*'Fixed Data'!$B$21*'Fixed Data'!$B$22</f>
        <v>-2.0377543008490342E-2</v>
      </c>
      <c r="P147" s="21">
        <f>-P$162*'Fixed Data'!$B$21*'Fixed Data'!$B$22</f>
        <v>-2.0642436582224078E-2</v>
      </c>
      <c r="Q147" s="21">
        <f>-Q$162*'Fixed Data'!$B$21*'Fixed Data'!$B$22</f>
        <v>-2.0912715324907152E-2</v>
      </c>
      <c r="R147" s="21">
        <f>-R$162*'Fixed Data'!$B$21*'Fixed Data'!$B$22</f>
        <v>-2.1188488714637493E-2</v>
      </c>
      <c r="S147" s="21">
        <f>-S$162*'Fixed Data'!$B$21*'Fixed Data'!$B$22</f>
        <v>-2.1469868455154303E-2</v>
      </c>
      <c r="T147" s="21">
        <f>-T$162*'Fixed Data'!$B$21*'Fixed Data'!$B$22</f>
        <v>-2.1756968521084202E-2</v>
      </c>
      <c r="U147" s="21">
        <f>-U$162*'Fixed Data'!$B$21*'Fixed Data'!$B$22</f>
        <v>-2.2049905204107587E-2</v>
      </c>
      <c r="V147" s="21">
        <f>-V$162*'Fixed Data'!$B$21*'Fixed Data'!$B$22</f>
        <v>-2.2348797160063001E-2</v>
      </c>
      <c r="W147" s="21">
        <f>-W$162*'Fixed Data'!$B$21*'Fixed Data'!$B$22</f>
        <v>-2.2653765457009752E-2</v>
      </c>
      <c r="X147" s="21">
        <f>-X$162*'Fixed Data'!$B$21*'Fixed Data'!$B$22</f>
        <v>-2.2964933624267072E-2</v>
      </c>
      <c r="Y147" s="21">
        <f>-Y$162*'Fixed Data'!$B$21*'Fixed Data'!$B$22</f>
        <v>-2.3282427702450478E-2</v>
      </c>
      <c r="Z147" s="21">
        <f>-Z$162*'Fixed Data'!$B$21*'Fixed Data'!$B$22</f>
        <v>-2.3606376294525371E-2</v>
      </c>
      <c r="AA147" s="21">
        <f>-AA$162*'Fixed Data'!$B$21*'Fixed Data'!$B$22</f>
        <v>-2.3936910617898405E-2</v>
      </c>
      <c r="AB147" s="21">
        <f>-AB$162*'Fixed Data'!$B$21*'Fixed Data'!$B$22</f>
        <v>-2.4274164557568038E-2</v>
      </c>
      <c r="AC147" s="21">
        <f>-AC$162*'Fixed Data'!$B$21*'Fixed Data'!$B$22</f>
        <v>-3.0947564772193022E-2</v>
      </c>
      <c r="AD147" s="21">
        <f>-AD$162*'Fixed Data'!$B$21*'Fixed Data'!$B$22</f>
        <v>-3.1371956696732622E-2</v>
      </c>
      <c r="AE147" s="21">
        <f>-AE$162*'Fixed Data'!$B$21*'Fixed Data'!$B$22</f>
        <v>-3.1804976321001467E-2</v>
      </c>
      <c r="AF147" s="21">
        <f>-AF$162*'Fixed Data'!$B$21*'Fixed Data'!$B$22</f>
        <v>-3.2246799042311092E-2</v>
      </c>
      <c r="AG147" s="21">
        <f>-AG$162*'Fixed Data'!$B$21*'Fixed Data'!$B$22</f>
        <v>-3.2697603823722728E-2</v>
      </c>
      <c r="AH147" s="21">
        <f>-AH$162*'Fixed Data'!$B$21*'Fixed Data'!$B$22</f>
        <v>-3.3157573266537232E-2</v>
      </c>
      <c r="AI147" s="21">
        <f>-AI$162*'Fixed Data'!$B$21*'Fixed Data'!$B$22</f>
        <v>-3.3626893684259043E-2</v>
      </c>
      <c r="AJ147" s="21">
        <f>-AJ$162*'Fixed Data'!$B$21*'Fixed Data'!$B$22</f>
        <v>-3.4105755178063475E-2</v>
      </c>
      <c r="AK147" s="21">
        <f>-AK$162*'Fixed Data'!$B$21*'Fixed Data'!$B$22</f>
        <v>-3.4594351713798627E-2</v>
      </c>
      <c r="AL147" s="21">
        <f>-AL$162*'Fixed Data'!$B$21*'Fixed Data'!$B$22</f>
        <v>-3.5092881200552165E-2</v>
      </c>
      <c r="AM147" s="21">
        <f>-AM$162*'Fixed Data'!$B$21*'Fixed Data'!$B$22</f>
        <v>-3.5601545570815928E-2</v>
      </c>
      <c r="AN147" s="21">
        <f>-AN$162*'Fixed Data'!$B$21*'Fixed Data'!$B$22</f>
        <v>-3.6099739444201855E-2</v>
      </c>
      <c r="AO147" s="21">
        <f>-AO$162*'Fixed Data'!$B$21*'Fixed Data'!$B$22</f>
        <v>-3.6604676111426634E-2</v>
      </c>
      <c r="AP147" s="21">
        <f>-AP$162*'Fixed Data'!$B$21*'Fixed Data'!$B$22</f>
        <v>-3.7119877917300835E-2</v>
      </c>
      <c r="AQ147" s="21">
        <f>-AQ$162*'Fixed Data'!$B$21*'Fixed Data'!$B$22</f>
        <v>-3.7645553547543613E-2</v>
      </c>
      <c r="AR147" s="21">
        <f>-AR$162*'Fixed Data'!$B$21*'Fixed Data'!$B$22</f>
        <v>-3.8181915930362131E-2</v>
      </c>
      <c r="AS147" s="21">
        <f>-AS$162*'Fixed Data'!$B$21*'Fixed Data'!$B$22</f>
        <v>-3.8729182322699743E-2</v>
      </c>
      <c r="AT147" s="21">
        <f>-AT$162*'Fixed Data'!$B$21*'Fixed Data'!$B$22</f>
        <v>-3.9287574398237171E-2</v>
      </c>
      <c r="AU147" s="21">
        <f>-AU$162*'Fixed Data'!$B$21*'Fixed Data'!$B$22</f>
        <v>-3.985731833718284E-2</v>
      </c>
      <c r="AV147" s="21">
        <f>-AV$162*'Fixed Data'!$B$21*'Fixed Data'!$B$22</f>
        <v>-4.0438644917888442E-2</v>
      </c>
      <c r="AW147" s="21">
        <f>-AW$162*'Fixed Data'!$B$21*'Fixed Data'!$B$22</f>
        <v>-4.103178961032742E-2</v>
      </c>
      <c r="AX147" s="21">
        <f>-AX$162*'Fixed Data'!$B$21*'Fixed Data'!$B$22</f>
        <v>-4.1238275391094377E-2</v>
      </c>
      <c r="AY147" s="21">
        <f>-AY$162*'Fixed Data'!$B$21*'Fixed Data'!$B$22</f>
        <v>-4.1397440533454816E-2</v>
      </c>
      <c r="AZ147" s="21">
        <f>-AZ$162*'Fixed Data'!$B$21*'Fixed Data'!$B$22</f>
        <v>-4.1559841432615076E-2</v>
      </c>
      <c r="BA147" s="21">
        <f>-BA$162*'Fixed Data'!$B$21*'Fixed Data'!$B$22</f>
        <v>-4.1725543870076841E-2</v>
      </c>
      <c r="BB147" s="21">
        <f>-BB$162*'Fixed Data'!$B$21*'Fixed Data'!$B$22</f>
        <v>-4.1891906976512169E-2</v>
      </c>
    </row>
    <row r="148" spans="1:54" outlineLevel="2">
      <c r="A148" s="423"/>
      <c r="B148" s="135" t="s">
        <v>289</v>
      </c>
      <c r="C148" s="135"/>
      <c r="D148" s="135" t="s">
        <v>390</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3"/>
      <c r="B149" s="135" t="s">
        <v>289</v>
      </c>
      <c r="C149" s="135"/>
      <c r="D149" s="135" t="s">
        <v>390</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3"/>
      <c r="B150" s="135" t="s">
        <v>292</v>
      </c>
      <c r="C150" s="135" t="s">
        <v>474</v>
      </c>
      <c r="D150" s="135" t="s">
        <v>390</v>
      </c>
      <c r="E150" s="279">
        <v>-1.2936546749443867</v>
      </c>
      <c r="F150" s="279">
        <v>-1.3146455432915023</v>
      </c>
      <c r="G150" s="279">
        <v>-1.3360623982756676</v>
      </c>
      <c r="H150" s="279">
        <v>-1.3579146484294002</v>
      </c>
      <c r="I150" s="279">
        <v>-1.3802111451435246</v>
      </c>
      <c r="J150" s="279">
        <v>-1.4029609197537158</v>
      </c>
      <c r="K150" s="279">
        <v>-1.4261731871987011</v>
      </c>
      <c r="L150" s="279">
        <v>-1.4498573497528295</v>
      </c>
      <c r="M150" s="279">
        <v>-1.4740230008345196</v>
      </c>
      <c r="N150" s="279">
        <v>-1.4986782482401197</v>
      </c>
      <c r="O150" s="279">
        <v>-1.5234900706728578</v>
      </c>
      <c r="P150" s="279">
        <v>-1.5486208472756733</v>
      </c>
      <c r="Q150" s="279">
        <v>-1.5742625214285</v>
      </c>
      <c r="R150" s="279">
        <v>-1.6004254794520925</v>
      </c>
      <c r="S150" s="279">
        <v>-1.6271203188165013</v>
      </c>
      <c r="T150" s="279">
        <v>-1.654357852433648</v>
      </c>
      <c r="U150" s="279">
        <v>-1.6821491130371617</v>
      </c>
      <c r="V150" s="279">
        <v>-1.7105053576512543</v>
      </c>
      <c r="W150" s="279">
        <v>-1.7394380721504532</v>
      </c>
      <c r="X150" s="279">
        <v>-1.7689589759120208</v>
      </c>
      <c r="Y150" s="279">
        <v>-1.799078399669622</v>
      </c>
      <c r="Z150" s="279">
        <v>-1.8298092396411212</v>
      </c>
      <c r="AA150" s="279">
        <v>-1.8611648239688867</v>
      </c>
      <c r="AB150" s="279">
        <v>-1.8931578534287874</v>
      </c>
      <c r="AC150" s="279">
        <v>-17.954697448098351</v>
      </c>
      <c r="AD150" s="279">
        <v>-18.266281762989976</v>
      </c>
      <c r="AE150" s="279">
        <v>-18.58420044890465</v>
      </c>
      <c r="AF150" s="279">
        <v>-18.908582280797791</v>
      </c>
      <c r="AG150" s="279">
        <v>-19.239558651562586</v>
      </c>
      <c r="AH150" s="279">
        <v>-19.577263625251479</v>
      </c>
      <c r="AI150" s="279">
        <v>-19.921823853349309</v>
      </c>
      <c r="AJ150" s="279">
        <v>-20.273378593440768</v>
      </c>
      <c r="AK150" s="279">
        <v>-20.632080285584109</v>
      </c>
      <c r="AL150" s="279">
        <v>-20.998074224146965</v>
      </c>
      <c r="AM150" s="279">
        <v>-21.371508657266943</v>
      </c>
      <c r="AN150" s="279">
        <v>-21.728629935468526</v>
      </c>
      <c r="AO150" s="279">
        <v>-22.089122864425512</v>
      </c>
      <c r="AP150" s="279">
        <v>-22.456944454852497</v>
      </c>
      <c r="AQ150" s="279">
        <v>-22.83224369518901</v>
      </c>
      <c r="AR150" s="279">
        <v>-23.215172602743493</v>
      </c>
      <c r="AS150" s="279">
        <v>-23.60588628526888</v>
      </c>
      <c r="AT150" s="279">
        <v>-24.004543003790079</v>
      </c>
      <c r="AU150" s="279">
        <v>-24.411304236708343</v>
      </c>
      <c r="AV150" s="279">
        <v>-24.826334745209387</v>
      </c>
      <c r="AW150" s="279">
        <v>-25.249802640000677</v>
      </c>
      <c r="AX150" s="279">
        <v>-25.3291650053552</v>
      </c>
      <c r="AY150" s="279">
        <v>-25.364566412593309</v>
      </c>
      <c r="AZ150" s="279">
        <v>-25.400687514750135</v>
      </c>
      <c r="BA150" s="279">
        <v>-25.437542942904422</v>
      </c>
      <c r="BB150" s="279">
        <v>-25.474451846878353</v>
      </c>
    </row>
    <row r="151" spans="1:54" outlineLevel="2">
      <c r="A151" s="423"/>
      <c r="B151" s="135" t="s">
        <v>292</v>
      </c>
      <c r="C151" s="135" t="s">
        <v>475</v>
      </c>
      <c r="D151" s="135" t="s">
        <v>390</v>
      </c>
      <c r="E151" s="279">
        <v>-6.525944284499585E-3</v>
      </c>
      <c r="F151" s="279">
        <v>-6.6244079546860755E-3</v>
      </c>
      <c r="G151" s="279">
        <v>-6.7248733476469331E-3</v>
      </c>
      <c r="H151" s="279">
        <v>-6.827381157518954E-3</v>
      </c>
      <c r="I151" s="279">
        <v>-6.9319729057327395E-3</v>
      </c>
      <c r="J151" s="279">
        <v>-7.0386909578311124E-3</v>
      </c>
      <c r="K151" s="279">
        <v>-7.1475785406296642E-3</v>
      </c>
      <c r="L151" s="279">
        <v>-7.2586797597259597E-3</v>
      </c>
      <c r="M151" s="279">
        <v>-7.3720396173648107E-3</v>
      </c>
      <c r="N151" s="279">
        <v>-7.48770403066671E-3</v>
      </c>
      <c r="O151" s="279">
        <v>-7.6057599120778968E-3</v>
      </c>
      <c r="P151" s="279">
        <v>-7.7262669740082394E-3</v>
      </c>
      <c r="Q151" s="279">
        <v>-7.8492238910971533E-3</v>
      </c>
      <c r="R151" s="279">
        <v>-7.9746804678141811E-3</v>
      </c>
      <c r="S151" s="279">
        <v>-8.1026875211316959E-3</v>
      </c>
      <c r="T151" s="279">
        <v>-8.233296901108569E-3</v>
      </c>
      <c r="U151" s="279">
        <v>-8.3665615118924085E-3</v>
      </c>
      <c r="V151" s="279">
        <v>-8.5025353331486704E-3</v>
      </c>
      <c r="W151" s="279">
        <v>-8.6412734419255045E-3</v>
      </c>
      <c r="X151" s="279">
        <v>-8.7828320349630316E-3</v>
      </c>
      <c r="Y151" s="279">
        <v>-8.9272684514561766E-3</v>
      </c>
      <c r="Z151" s="279">
        <v>-9.074641196280318E-3</v>
      </c>
      <c r="AA151" s="279">
        <v>-9.2250099636889942E-3</v>
      </c>
      <c r="AB151" s="279">
        <v>-9.3784356614934651E-3</v>
      </c>
      <c r="AC151" s="279">
        <v>-9.5310857486482548E-2</v>
      </c>
      <c r="AD151" s="279">
        <v>-9.6907338315037297E-2</v>
      </c>
      <c r="AE151" s="279">
        <v>-9.8536274891253051E-2</v>
      </c>
      <c r="AF151" s="279">
        <v>-0.10019832702609488</v>
      </c>
      <c r="AG151" s="279">
        <v>-0.10189416794419244</v>
      </c>
      <c r="AH151" s="279">
        <v>-0.1036244845565336</v>
      </c>
      <c r="AI151" s="279">
        <v>-0.10538997773870225</v>
      </c>
      <c r="AJ151" s="279">
        <v>-0.10719136261477216</v>
      </c>
      <c r="AK151" s="279">
        <v>-0.1090293688469727</v>
      </c>
      <c r="AL151" s="279">
        <v>-0.11090474093124283</v>
      </c>
      <c r="AM151" s="279">
        <v>-0.11281823849879405</v>
      </c>
      <c r="AN151" s="279">
        <v>-0.11477063662380373</v>
      </c>
      <c r="AO151" s="279">
        <v>-0.1167627261373636</v>
      </c>
      <c r="AP151" s="279">
        <v>-0.11879531394781125</v>
      </c>
      <c r="AQ151" s="279">
        <v>-0.12086922336757278</v>
      </c>
      <c r="AR151" s="279">
        <v>-0.12298529444665142</v>
      </c>
      <c r="AS151" s="279">
        <v>-0.12514438431289426</v>
      </c>
      <c r="AT151" s="279">
        <v>-0.12734736751917797</v>
      </c>
      <c r="AU151" s="279">
        <v>-0.12959513639765113</v>
      </c>
      <c r="AV151" s="279">
        <v>-0.13188860142117984</v>
      </c>
      <c r="AW151" s="279">
        <v>-0.13422869157214001</v>
      </c>
      <c r="AX151" s="279">
        <v>-0.13661635471870723</v>
      </c>
      <c r="AY151" s="279">
        <v>-0.1390525579987972</v>
      </c>
      <c r="AZ151" s="279">
        <v>-0.14153828821181094</v>
      </c>
      <c r="BA151" s="279">
        <v>-0.14407455221834337</v>
      </c>
      <c r="BB151" s="279">
        <v>-0.14665626424598796</v>
      </c>
    </row>
    <row r="152" spans="1:54" outlineLevel="2">
      <c r="A152" s="423"/>
      <c r="B152" s="135" t="s">
        <v>292</v>
      </c>
      <c r="C152" s="135" t="s">
        <v>476</v>
      </c>
      <c r="D152" s="135" t="s">
        <v>390</v>
      </c>
      <c r="E152" s="279">
        <v>-3.310251348964921</v>
      </c>
      <c r="F152" s="279">
        <v>-3.3507117464106555</v>
      </c>
      <c r="G152" s="279">
        <v>-3.391994685803827</v>
      </c>
      <c r="H152" s="279">
        <v>-3.434116889057659</v>
      </c>
      <c r="I152" s="279">
        <v>-3.4770954180344753</v>
      </c>
      <c r="J152" s="279">
        <v>-3.5209476814566805</v>
      </c>
      <c r="K152" s="279">
        <v>-3.5656914419582986</v>
      </c>
      <c r="L152" s="279">
        <v>-3.6113448232798318</v>
      </c>
      <c r="M152" s="279">
        <v>-3.6579263176093892</v>
      </c>
      <c r="N152" s="279">
        <v>-3.7054547930730761</v>
      </c>
      <c r="O152" s="279">
        <v>-3.7535039786209543</v>
      </c>
      <c r="P152" s="279">
        <v>-3.8022968621646869</v>
      </c>
      <c r="Q152" s="279">
        <v>-3.8520816834051508</v>
      </c>
      <c r="R152" s="279">
        <v>-3.9028786079960791</v>
      </c>
      <c r="S152" s="279">
        <v>-3.9547082115500025</v>
      </c>
      <c r="T152" s="279">
        <v>-4.0075914879725465</v>
      </c>
      <c r="U152" s="279">
        <v>-4.0615498579661278</v>
      </c>
      <c r="V152" s="279">
        <v>-4.1166051777065427</v>
      </c>
      <c r="W152" s="279">
        <v>-4.1727797476959676</v>
      </c>
      <c r="X152" s="279">
        <v>-4.2300963217958873</v>
      </c>
      <c r="Y152" s="279">
        <v>-4.2885781164437233</v>
      </c>
      <c r="Z152" s="279">
        <v>-4.3482488200567735</v>
      </c>
      <c r="AA152" s="279">
        <v>-4.409132602627353</v>
      </c>
      <c r="AB152" s="279">
        <v>-4.4712541255130134</v>
      </c>
      <c r="AC152" s="279">
        <v>-5.7004815277610774</v>
      </c>
      <c r="AD152" s="279">
        <v>-5.7786536987922119</v>
      </c>
      <c r="AE152" s="279">
        <v>-5.858415075413367</v>
      </c>
      <c r="AF152" s="279">
        <v>-5.9397979654698352</v>
      </c>
      <c r="AG152" s="279">
        <v>-6.0228353336110683</v>
      </c>
      <c r="AH152" s="279">
        <v>-6.1075608146432501</v>
      </c>
      <c r="AI152" s="279">
        <v>-6.1940087271532533</v>
      </c>
      <c r="AJ152" s="279">
        <v>-6.2822140874096171</v>
      </c>
      <c r="AK152" s="279">
        <v>-6.3722126235460932</v>
      </c>
      <c r="AL152" s="279">
        <v>-6.4640407900335664</v>
      </c>
      <c r="AM152" s="279">
        <v>-6.5577357824461586</v>
      </c>
      <c r="AN152" s="279">
        <v>-6.6495021296009398</v>
      </c>
      <c r="AO152" s="279">
        <v>-6.7425104863292349</v>
      </c>
      <c r="AP152" s="279">
        <v>-6.83740966172717</v>
      </c>
      <c r="AQ152" s="279">
        <v>-6.93423809530025</v>
      </c>
      <c r="AR152" s="279">
        <v>-7.0330350080121082</v>
      </c>
      <c r="AS152" s="279">
        <v>-7.1338404181711645</v>
      </c>
      <c r="AT152" s="279">
        <v>-7.2366951576403391</v>
      </c>
      <c r="AU152" s="279">
        <v>-7.3416408883762081</v>
      </c>
      <c r="AV152" s="279">
        <v>-7.4487201193044701</v>
      </c>
      <c r="AW152" s="279">
        <v>-7.5579762235384331</v>
      </c>
      <c r="AX152" s="279">
        <v>-7.5960105046740258</v>
      </c>
      <c r="AY152" s="279">
        <v>-7.6253284158107446</v>
      </c>
      <c r="AZ152" s="279">
        <v>-7.6552423470867366</v>
      </c>
      <c r="BA152" s="279">
        <v>-7.6857644153272897</v>
      </c>
      <c r="BB152" s="279">
        <v>-7.7164081775139577</v>
      </c>
    </row>
    <row r="153" spans="1:54" outlineLevel="2">
      <c r="A153" s="423"/>
      <c r="B153" s="135" t="s">
        <v>477</v>
      </c>
      <c r="C153" s="135"/>
      <c r="D153" s="135" t="s">
        <v>390</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4"/>
      <c r="B154" s="135" t="s">
        <v>477</v>
      </c>
      <c r="C154" s="135"/>
      <c r="D154" s="135" t="s">
        <v>390</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6"/>
      <c r="G155" s="136"/>
      <c r="H155" s="136"/>
      <c r="I155" s="136"/>
      <c r="J155" s="136"/>
      <c r="K155" s="136"/>
      <c r="L155" s="136"/>
      <c r="M155" s="136"/>
      <c r="N155" s="136"/>
      <c r="O155" s="136"/>
      <c r="P155" s="136"/>
      <c r="Q155" s="136"/>
      <c r="R155" s="136"/>
      <c r="S155" s="136"/>
      <c r="T155" s="136"/>
      <c r="U155" s="136"/>
      <c r="V155" s="136"/>
      <c r="W155" s="136"/>
      <c r="X155" s="136"/>
      <c r="Y155" s="136"/>
      <c r="Z155" s="136"/>
      <c r="AA155" s="136"/>
      <c r="AB155" s="136"/>
      <c r="AC155" s="136"/>
      <c r="AD155" s="136"/>
      <c r="AE155" s="136"/>
      <c r="AF155" s="136"/>
      <c r="AG155" s="136"/>
      <c r="AH155" s="136"/>
      <c r="AI155" s="136"/>
      <c r="AJ155" s="136"/>
      <c r="AK155" s="136"/>
      <c r="AL155" s="136"/>
      <c r="AM155" s="136"/>
      <c r="AN155" s="136"/>
      <c r="AO155" s="136"/>
      <c r="AP155" s="136"/>
      <c r="AQ155" s="136"/>
      <c r="AR155" s="136"/>
      <c r="AS155" s="136"/>
      <c r="AT155" s="136"/>
      <c r="AU155" s="136"/>
      <c r="AV155" s="136"/>
      <c r="AW155" s="136"/>
      <c r="AX155" s="136"/>
      <c r="AY155" s="136"/>
      <c r="AZ155" s="136"/>
      <c r="BA155" s="136"/>
      <c r="BB155" s="136"/>
    </row>
    <row r="156" spans="1:54" outlineLevel="1">
      <c r="A156" s="134" t="s">
        <v>381</v>
      </c>
      <c r="B156" s="134"/>
      <c r="C156" s="135"/>
      <c r="D156" s="135"/>
      <c r="E156" s="136"/>
      <c r="F156" s="136"/>
      <c r="G156" s="136"/>
      <c r="H156" s="136"/>
      <c r="I156" s="136"/>
      <c r="J156" s="136"/>
      <c r="K156" s="136"/>
      <c r="L156" s="136"/>
      <c r="M156" s="136"/>
      <c r="N156" s="136"/>
      <c r="O156" s="136"/>
      <c r="P156" s="136"/>
      <c r="Q156" s="136"/>
      <c r="R156" s="136"/>
      <c r="S156" s="136"/>
      <c r="T156" s="136"/>
      <c r="U156" s="136"/>
      <c r="V156" s="136"/>
      <c r="W156" s="136"/>
      <c r="X156" s="136"/>
      <c r="Y156" s="136"/>
      <c r="Z156" s="136"/>
      <c r="AA156" s="136"/>
      <c r="AB156" s="136"/>
      <c r="AC156" s="136"/>
      <c r="AD156" s="136"/>
      <c r="AE156" s="136"/>
      <c r="AF156" s="136"/>
      <c r="AG156" s="136"/>
      <c r="AH156" s="136"/>
      <c r="AI156" s="136"/>
      <c r="AJ156" s="136"/>
      <c r="AK156" s="136"/>
      <c r="AL156" s="136"/>
      <c r="AM156" s="136"/>
      <c r="AN156" s="136"/>
      <c r="AO156" s="136"/>
      <c r="AP156" s="136"/>
      <c r="AQ156" s="136"/>
      <c r="AR156" s="136"/>
      <c r="AS156" s="136"/>
      <c r="AT156" s="136"/>
      <c r="AU156" s="136"/>
      <c r="AV156" s="136"/>
      <c r="AW156" s="136"/>
      <c r="AX156" s="136"/>
      <c r="AY156" s="136"/>
      <c r="AZ156" s="136"/>
      <c r="BA156" s="136"/>
      <c r="BB156" s="136"/>
    </row>
    <row r="157" spans="1:54" outlineLevel="2">
      <c r="A157" s="133"/>
      <c r="B157" s="134" t="s">
        <v>470</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2" t="s">
        <v>478</v>
      </c>
      <c r="B158" s="135" t="s">
        <v>286</v>
      </c>
      <c r="C158" s="135" t="s">
        <v>396</v>
      </c>
      <c r="D158" s="135" t="s">
        <v>479</v>
      </c>
      <c r="E158" s="320">
        <v>18.859959205285836</v>
      </c>
      <c r="F158" s="320">
        <v>19.170524653973342</v>
      </c>
      <c r="G158" s="320">
        <v>19.487403760585558</v>
      </c>
      <c r="H158" s="320">
        <v>19.810724878989756</v>
      </c>
      <c r="I158" s="320">
        <v>20.140618972430524</v>
      </c>
      <c r="J158" s="320">
        <v>20.477219666577071</v>
      </c>
      <c r="K158" s="320">
        <v>20.820663303649322</v>
      </c>
      <c r="L158" s="320">
        <v>21.171088997644034</v>
      </c>
      <c r="M158" s="320">
        <v>21.52863869068393</v>
      </c>
      <c r="N158" s="320">
        <v>21.893457210512103</v>
      </c>
      <c r="O158" s="320">
        <v>22.261227356228602</v>
      </c>
      <c r="P158" s="320">
        <v>22.634130520147011</v>
      </c>
      <c r="Q158" s="320">
        <v>23.014614640111809</v>
      </c>
      <c r="R158" s="320">
        <v>23.402833833599413</v>
      </c>
      <c r="S158" s="320">
        <v>23.798945351226237</v>
      </c>
      <c r="T158" s="320">
        <v>24.203109640444026</v>
      </c>
      <c r="U158" s="320">
        <v>24.615490410530136</v>
      </c>
      <c r="V158" s="320">
        <v>25.036254698899</v>
      </c>
      <c r="W158" s="320">
        <v>25.465572938761515</v>
      </c>
      <c r="X158" s="320">
        <v>25.903619028160367</v>
      </c>
      <c r="Y158" s="320">
        <v>26.350570400408319</v>
      </c>
      <c r="Z158" s="320">
        <v>26.806608095958737</v>
      </c>
      <c r="AA158" s="320">
        <v>27.271916835737176</v>
      </c>
      <c r="AB158" s="320">
        <v>27.746685095963734</v>
      </c>
      <c r="AC158" s="320">
        <v>269.83378681735206</v>
      </c>
      <c r="AD158" s="320">
        <v>274.52290457198296</v>
      </c>
      <c r="AE158" s="320">
        <v>279.30735001228021</v>
      </c>
      <c r="AF158" s="320">
        <v>284.18906110784303</v>
      </c>
      <c r="AG158" s="320">
        <v>289.17001522633382</v>
      </c>
      <c r="AH158" s="320">
        <v>294.25222993442196</v>
      </c>
      <c r="AI158" s="320">
        <v>299.43776381501459</v>
      </c>
      <c r="AJ158" s="320">
        <v>304.72871730109551</v>
      </c>
      <c r="AK158" s="320">
        <v>310.12723352652114</v>
      </c>
      <c r="AL158" s="320">
        <v>315.63549919410889</v>
      </c>
      <c r="AM158" s="320">
        <v>321.25574546137545</v>
      </c>
      <c r="AN158" s="320">
        <v>326.60689915200714</v>
      </c>
      <c r="AO158" s="320">
        <v>332.00448226261358</v>
      </c>
      <c r="AP158" s="320">
        <v>337.5117958455711</v>
      </c>
      <c r="AQ158" s="320">
        <v>343.1310706727491</v>
      </c>
      <c r="AR158" s="320">
        <v>348.86458286661963</v>
      </c>
      <c r="AS158" s="320">
        <v>354.71465482221555</v>
      </c>
      <c r="AT158" s="320">
        <v>360.68365614783204</v>
      </c>
      <c r="AU158" s="320">
        <v>366.77400462485042</v>
      </c>
      <c r="AV158" s="320">
        <v>372.98816718707542</v>
      </c>
      <c r="AW158" s="320">
        <v>379.32866091998363</v>
      </c>
      <c r="AX158" s="320">
        <v>380.51518369964117</v>
      </c>
      <c r="AY158" s="320">
        <v>381.04322638475026</v>
      </c>
      <c r="AZ158" s="320">
        <v>381.58200394361108</v>
      </c>
      <c r="BA158" s="320">
        <v>382.13173461144987</v>
      </c>
      <c r="BB158" s="320">
        <v>382.68225725533586</v>
      </c>
    </row>
    <row r="159" spans="1:54" outlineLevel="2">
      <c r="A159" s="423"/>
      <c r="B159" s="135" t="s">
        <v>286</v>
      </c>
      <c r="C159" s="135"/>
      <c r="D159" s="135"/>
      <c r="E159" s="238"/>
      <c r="F159" s="238"/>
      <c r="G159" s="238"/>
      <c r="H159" s="238"/>
      <c r="I159" s="238"/>
      <c r="J159" s="238"/>
      <c r="K159" s="238"/>
      <c r="L159" s="238"/>
      <c r="M159" s="238"/>
      <c r="N159" s="238"/>
      <c r="O159" s="238"/>
      <c r="P159" s="238"/>
      <c r="Q159" s="238"/>
      <c r="R159" s="238"/>
      <c r="S159" s="238"/>
      <c r="T159" s="238"/>
      <c r="U159" s="238"/>
      <c r="V159" s="238"/>
      <c r="W159" s="238"/>
      <c r="X159" s="238"/>
      <c r="Y159" s="238"/>
      <c r="Z159" s="238"/>
      <c r="AA159" s="238"/>
      <c r="AB159" s="238"/>
      <c r="AC159" s="238"/>
      <c r="AD159" s="238"/>
      <c r="AE159" s="238"/>
      <c r="AF159" s="238"/>
      <c r="AG159" s="238"/>
      <c r="AH159" s="238"/>
      <c r="AI159" s="238"/>
      <c r="AJ159" s="238"/>
      <c r="AK159" s="238"/>
      <c r="AL159" s="238"/>
      <c r="AM159" s="238"/>
      <c r="AN159" s="238"/>
      <c r="AO159" s="238"/>
      <c r="AP159" s="238"/>
      <c r="AQ159" s="238"/>
      <c r="AR159" s="238"/>
      <c r="AS159" s="238"/>
      <c r="AT159" s="238"/>
      <c r="AU159" s="238"/>
      <c r="AV159" s="238"/>
      <c r="AW159" s="238"/>
      <c r="AX159" s="238"/>
      <c r="AY159" s="238"/>
      <c r="AZ159" s="238"/>
      <c r="BA159" s="238"/>
      <c r="BB159" s="238"/>
    </row>
    <row r="160" spans="1:54" outlineLevel="2">
      <c r="A160" s="423"/>
      <c r="B160" s="135" t="s">
        <v>286</v>
      </c>
      <c r="C160" s="135"/>
      <c r="D160" s="135"/>
      <c r="E160" s="238"/>
      <c r="F160" s="238"/>
      <c r="G160" s="238"/>
      <c r="H160" s="238"/>
      <c r="I160" s="238"/>
      <c r="J160" s="238"/>
      <c r="K160" s="238"/>
      <c r="L160" s="238"/>
      <c r="M160" s="238"/>
      <c r="N160" s="238"/>
      <c r="O160" s="238"/>
      <c r="P160" s="238"/>
      <c r="Q160" s="238"/>
      <c r="R160" s="238"/>
      <c r="S160" s="238"/>
      <c r="T160" s="238"/>
      <c r="U160" s="238"/>
      <c r="V160" s="238"/>
      <c r="W160" s="238"/>
      <c r="X160" s="238"/>
      <c r="Y160" s="238"/>
      <c r="Z160" s="238"/>
      <c r="AA160" s="238"/>
      <c r="AB160" s="238"/>
      <c r="AC160" s="238"/>
      <c r="AD160" s="238"/>
      <c r="AE160" s="238"/>
      <c r="AF160" s="238"/>
      <c r="AG160" s="238"/>
      <c r="AH160" s="238"/>
      <c r="AI160" s="238"/>
      <c r="AJ160" s="238"/>
      <c r="AK160" s="238"/>
      <c r="AL160" s="238"/>
      <c r="AM160" s="238"/>
      <c r="AN160" s="238"/>
      <c r="AO160" s="238"/>
      <c r="AP160" s="238"/>
      <c r="AQ160" s="238"/>
      <c r="AR160" s="238"/>
      <c r="AS160" s="238"/>
      <c r="AT160" s="238"/>
      <c r="AU160" s="238"/>
      <c r="AV160" s="238"/>
      <c r="AW160" s="238"/>
      <c r="AX160" s="238"/>
      <c r="AY160" s="238"/>
      <c r="AZ160" s="238"/>
      <c r="BA160" s="238"/>
      <c r="BB160" s="238"/>
    </row>
    <row r="161" spans="1:54" outlineLevel="2">
      <c r="A161" s="423"/>
      <c r="B161" s="135" t="s">
        <v>289</v>
      </c>
      <c r="C161" s="135" t="s">
        <v>472</v>
      </c>
      <c r="D161" s="135" t="s">
        <v>480</v>
      </c>
      <c r="E161" s="320">
        <v>5.3672845543511774E-2</v>
      </c>
      <c r="F161" s="320">
        <v>5.4328875685577267E-2</v>
      </c>
      <c r="G161" s="320">
        <v>5.4998242629668861E-2</v>
      </c>
      <c r="H161" s="320">
        <v>5.5681217507060739E-2</v>
      </c>
      <c r="I161" s="320">
        <v>5.6378076961005566E-2</v>
      </c>
      <c r="J161" s="320">
        <v>5.708910325879088E-2</v>
      </c>
      <c r="K161" s="320">
        <v>5.7814584406072976E-2</v>
      </c>
      <c r="L161" s="320">
        <v>5.85548142635356E-2</v>
      </c>
      <c r="M161" s="320">
        <v>5.9310092665919793E-2</v>
      </c>
      <c r="N161" s="320">
        <v>6.0080725543474128E-2</v>
      </c>
      <c r="O161" s="320">
        <v>6.0859801282000539E-2</v>
      </c>
      <c r="P161" s="320">
        <v>6.1650935436476199E-2</v>
      </c>
      <c r="Q161" s="320">
        <v>6.2458152997670213E-2</v>
      </c>
      <c r="R161" s="320">
        <v>6.3281780934112811E-2</v>
      </c>
      <c r="S161" s="320">
        <v>6.4122152861459392E-2</v>
      </c>
      <c r="T161" s="320">
        <v>6.4979609177623895E-2</v>
      </c>
      <c r="U161" s="320">
        <v>6.5854497200658973E-2</v>
      </c>
      <c r="V161" s="320">
        <v>6.6747171309439218E-2</v>
      </c>
      <c r="W161" s="320">
        <v>6.7657993087204923E-2</v>
      </c>
      <c r="X161" s="320">
        <v>6.8587331468023094E-2</v>
      </c>
      <c r="Y161" s="320">
        <v>6.9535562886227156E-2</v>
      </c>
      <c r="Z161" s="320">
        <v>7.0503071428893338E-2</v>
      </c>
      <c r="AA161" s="320">
        <v>7.1490248991417982E-2</v>
      </c>
      <c r="AB161" s="320">
        <v>7.2497495436257497E-2</v>
      </c>
      <c r="AC161" s="320">
        <v>9.2428348275979955E-2</v>
      </c>
      <c r="AD161" s="320">
        <v>9.3695842015652328E-2</v>
      </c>
      <c r="AE161" s="320">
        <v>9.4989103341280565E-2</v>
      </c>
      <c r="AF161" s="320">
        <v>9.6308656096466785E-2</v>
      </c>
      <c r="AG161" s="320">
        <v>9.7655034774320859E-2</v>
      </c>
      <c r="AH161" s="320">
        <v>9.9028784733961178E-2</v>
      </c>
      <c r="AI161" s="320">
        <v>0.10043046242141514</v>
      </c>
      <c r="AJ161" s="320">
        <v>0.10186063559501114</v>
      </c>
      <c r="AK161" s="320">
        <v>0.10331988355535277</v>
      </c>
      <c r="AL161" s="320">
        <v>0.10480879737996836</v>
      </c>
      <c r="AM161" s="320">
        <v>0.10632798016273008</v>
      </c>
      <c r="AN161" s="320">
        <v>0.10781589164065193</v>
      </c>
      <c r="AO161" s="320">
        <v>0.10932394122319934</v>
      </c>
      <c r="AP161" s="320">
        <v>0.11086264878537054</v>
      </c>
      <c r="AQ161" s="320">
        <v>0.11243263759030322</v>
      </c>
      <c r="AR161" s="320">
        <v>0.11403454357179829</v>
      </c>
      <c r="AS161" s="320">
        <v>0.11566901559190922</v>
      </c>
      <c r="AT161" s="320">
        <v>0.11733671570376743</v>
      </c>
      <c r="AU161" s="320">
        <v>0.11903831941975071</v>
      </c>
      <c r="AV161" s="320">
        <v>0.12077451598510434</v>
      </c>
      <c r="AW161" s="320">
        <v>0.1225460086571242</v>
      </c>
      <c r="AX161" s="320">
        <v>0.12316270143406025</v>
      </c>
      <c r="AY161" s="320">
        <v>0.12363806585513096</v>
      </c>
      <c r="AZ161" s="320">
        <v>0.12412309422419358</v>
      </c>
      <c r="BA161" s="320">
        <v>0.1246179830050277</v>
      </c>
      <c r="BB161" s="320">
        <v>0.12511484494731842</v>
      </c>
    </row>
    <row r="162" spans="1:54" outlineLevel="2">
      <c r="A162" s="423"/>
      <c r="B162" s="135" t="s">
        <v>289</v>
      </c>
      <c r="C162" s="135" t="s">
        <v>473</v>
      </c>
      <c r="D162" s="135" t="s">
        <v>481</v>
      </c>
      <c r="E162" s="320">
        <v>0.1192729900966928</v>
      </c>
      <c r="F162" s="320">
        <v>0.12073083485683841</v>
      </c>
      <c r="G162" s="320">
        <v>0.12221831695481969</v>
      </c>
      <c r="H162" s="320">
        <v>0.1237360389045794</v>
      </c>
      <c r="I162" s="320">
        <v>0.12528461546890118</v>
      </c>
      <c r="J162" s="320">
        <v>0.12686467390842415</v>
      </c>
      <c r="K162" s="320">
        <v>0.1284768542357177</v>
      </c>
      <c r="L162" s="320">
        <v>0.13012180947452343</v>
      </c>
      <c r="M162" s="320">
        <v>0.13180020592426617</v>
      </c>
      <c r="N162" s="320">
        <v>0.13351272342994253</v>
      </c>
      <c r="O162" s="320">
        <v>0.13524400284888993</v>
      </c>
      <c r="P162" s="320">
        <v>0.13700207874772483</v>
      </c>
      <c r="Q162" s="320">
        <v>0.1387958955503783</v>
      </c>
      <c r="R162" s="320">
        <v>0.14062617985358394</v>
      </c>
      <c r="S162" s="320">
        <v>0.14249367302546537</v>
      </c>
      <c r="T162" s="320">
        <v>0.14439913150583084</v>
      </c>
      <c r="U162" s="320">
        <v>0.14634332711257558</v>
      </c>
      <c r="V162" s="320">
        <v>0.1483270473543094</v>
      </c>
      <c r="W162" s="320">
        <v>0.15035109574934422</v>
      </c>
      <c r="X162" s="320">
        <v>0.15241629215116256</v>
      </c>
      <c r="Y162" s="320">
        <v>0.15452347308050479</v>
      </c>
      <c r="Z162" s="320">
        <v>0.15667349206420741</v>
      </c>
      <c r="AA162" s="320">
        <v>0.15886721998092893</v>
      </c>
      <c r="AB162" s="320">
        <v>0.16110554541390557</v>
      </c>
      <c r="AC162" s="320">
        <v>0.20539632950217762</v>
      </c>
      <c r="AD162" s="320">
        <v>0.2082129822570051</v>
      </c>
      <c r="AE162" s="320">
        <v>0.21108689631395694</v>
      </c>
      <c r="AF162" s="320">
        <v>0.21401923576992601</v>
      </c>
      <c r="AG162" s="320">
        <v>0.21701118838737976</v>
      </c>
      <c r="AH162" s="320">
        <v>0.22006396607546944</v>
      </c>
      <c r="AI162" s="320">
        <v>0.22317880538092275</v>
      </c>
      <c r="AJ162" s="320">
        <v>0.22635696798891364</v>
      </c>
      <c r="AK162" s="320">
        <v>0.22959974123411744</v>
      </c>
      <c r="AL162" s="320">
        <v>0.23290843862215185</v>
      </c>
      <c r="AM162" s="320">
        <v>0.23628440036162254</v>
      </c>
      <c r="AN162" s="320">
        <v>0.23959087031255982</v>
      </c>
      <c r="AO162" s="320">
        <v>0.24294209160710961</v>
      </c>
      <c r="AP162" s="320">
        <v>0.24636144174526772</v>
      </c>
      <c r="AQ162" s="320">
        <v>0.24985030575622938</v>
      </c>
      <c r="AR162" s="320">
        <v>0.25341009682621862</v>
      </c>
      <c r="AS162" s="320">
        <v>0.25704225687090954</v>
      </c>
      <c r="AT162" s="320">
        <v>0.26074825711948302</v>
      </c>
      <c r="AU162" s="320">
        <v>0.26452959871055709</v>
      </c>
      <c r="AV162" s="320">
        <v>0.26838781330023193</v>
      </c>
      <c r="AW162" s="320">
        <v>0.27232446368249824</v>
      </c>
      <c r="AX162" s="320">
        <v>0.27369489207568903</v>
      </c>
      <c r="AY162" s="320">
        <v>0.2747512574558465</v>
      </c>
      <c r="AZ162" s="320">
        <v>0.27582909827598567</v>
      </c>
      <c r="BA162" s="320">
        <v>0.27692885112228366</v>
      </c>
      <c r="BB162" s="320">
        <v>0.27803298877181848</v>
      </c>
    </row>
    <row r="163" spans="1:54" outlineLevel="2">
      <c r="A163" s="423"/>
      <c r="B163" s="135" t="s">
        <v>289</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3"/>
      <c r="B164" s="135" t="s">
        <v>289</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3"/>
      <c r="B165" s="135" t="s">
        <v>477</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3"/>
      <c r="B166" s="135" t="s">
        <v>477</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3"/>
      <c r="B167" s="135" t="s">
        <v>477</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3"/>
      <c r="B168" s="135" t="s">
        <v>477</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4"/>
      <c r="B169" s="135" t="s">
        <v>477</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482</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2" t="s">
        <v>483</v>
      </c>
      <c r="B172" s="135" t="s">
        <v>286</v>
      </c>
      <c r="C172" s="135" t="s">
        <v>396</v>
      </c>
      <c r="D172" s="135" t="s">
        <v>390</v>
      </c>
      <c r="E172" s="262">
        <f>-(E$158*'Fixed Data'!$B$25*'Fixed Data'!E$47*'Fixed Data'!$B$24*'Fixed Data'!$B$23+E$158*'Fixed Data'!$B$26)*'Fixed Data'!L44/10^6</f>
        <v>-3.8462902877269474</v>
      </c>
      <c r="F172" s="262">
        <f>-(F$158*'Fixed Data'!$B$25*'Fixed Data'!F$47*'Fixed Data'!$B$24*'Fixed Data'!$B$23+F$158*'Fixed Data'!$B$26)*'Fixed Data'!M44/10^6</f>
        <v>-3.969164308539729</v>
      </c>
      <c r="G172" s="262">
        <f>-(G$158*'Fixed Data'!$B$25*'Fixed Data'!G$47*'Fixed Data'!$B$24*'Fixed Data'!$B$23+G$158*'Fixed Data'!$B$26)*'Fixed Data'!N44/10^6</f>
        <v>-4.0962158301516958</v>
      </c>
      <c r="H172" s="262">
        <f>-(H$158*'Fixed Data'!$B$25*'Fixed Data'!H$47*'Fixed Data'!$B$24*'Fixed Data'!$B$23+H$158*'Fixed Data'!$B$26)*'Fixed Data'!O44/10^6</f>
        <v>-4.2275911924489789</v>
      </c>
      <c r="I172" s="262">
        <f>-(I$158*'Fixed Data'!$B$25*'Fixed Data'!I$47*'Fixed Data'!$B$24*'Fixed Data'!$B$23+I$158*'Fixed Data'!$B$26)*'Fixed Data'!P44/10^6</f>
        <v>-4.3634419289498103</v>
      </c>
      <c r="J172" s="262">
        <f>-(J$158*'Fixed Data'!$B$25*'Fixed Data'!J$47*'Fixed Data'!$B$24*'Fixed Data'!$B$23+J$158*'Fixed Data'!$B$26)*'Fixed Data'!Q44/10^6</f>
        <v>-4.5039249576651974</v>
      </c>
      <c r="K172" s="262">
        <f>-(K$158*'Fixed Data'!$B$25*'Fixed Data'!K$47*'Fixed Data'!$B$24*'Fixed Data'!$B$23+K$158*'Fixed Data'!$B$26)*'Fixed Data'!R44/10^6</f>
        <v>-4.6492027640040137</v>
      </c>
      <c r="L172" s="262">
        <f>-(L$158*'Fixed Data'!$B$25*'Fixed Data'!L$47*'Fixed Data'!$B$24*'Fixed Data'!$B$23+L$158*'Fixed Data'!$B$26)*'Fixed Data'!S44/10^6</f>
        <v>-4.7994436110328849</v>
      </c>
      <c r="M172" s="262">
        <f>-(M$158*'Fixed Data'!$B$25*'Fixed Data'!M$47*'Fixed Data'!$B$24*'Fixed Data'!$B$23+M$158*'Fixed Data'!$B$26)*'Fixed Data'!T44/10^6</f>
        <v>-4.9548217392413987</v>
      </c>
      <c r="N172" s="262">
        <f>-(N$158*'Fixed Data'!$B$25*'Fixed Data'!N$47*'Fixed Data'!$B$24*'Fixed Data'!$B$23+N$158*'Fixed Data'!$B$26)*'Fixed Data'!U44/10^6</f>
        <v>-5.115517579305731</v>
      </c>
      <c r="O172" s="262">
        <f>-(O$158*'Fixed Data'!$B$25*'Fixed Data'!O$47*'Fixed Data'!$B$24*'Fixed Data'!$B$23+O$158*'Fixed Data'!$B$26)*'Fixed Data'!V44/10^6</f>
        <v>-5.2806588247009651</v>
      </c>
      <c r="P172" s="262">
        <f>-(P$158*'Fixed Data'!$B$25*'Fixed Data'!P$47*'Fixed Data'!$B$24*'Fixed Data'!$B$23+P$158*'Fixed Data'!$B$26)*'Fixed Data'!W44/10^6</f>
        <v>-5.4508796019583503</v>
      </c>
      <c r="Q172" s="262">
        <f>-(Q$158*'Fixed Data'!$B$25*'Fixed Data'!Q$47*'Fixed Data'!$B$24*'Fixed Data'!$B$23+Q$158*'Fixed Data'!$B$26)*'Fixed Data'!X44/10^6</f>
        <v>-5.6269136498749406</v>
      </c>
      <c r="R172" s="262">
        <f>-(R$158*'Fixed Data'!$B$25*'Fixed Data'!R$47*'Fixed Data'!$B$24*'Fixed Data'!$B$23+R$158*'Fixed Data'!$B$26)*'Fixed Data'!Y44/10^6</f>
        <v>-5.8089650258696901</v>
      </c>
      <c r="S172" s="262">
        <f>-(S$158*'Fixed Data'!$B$25*'Fixed Data'!S$47*'Fixed Data'!$B$24*'Fixed Data'!$B$23+S$158*'Fixed Data'!$B$26)*'Fixed Data'!Z44/10^6</f>
        <v>-5.995895660553316</v>
      </c>
      <c r="T172" s="262">
        <f>-(T$158*'Fixed Data'!$B$25*'Fixed Data'!T$47*'Fixed Data'!$B$24*'Fixed Data'!$B$23+T$158*'Fixed Data'!$B$26)*'Fixed Data'!AA44/10^6</f>
        <v>-6.1891864406578438</v>
      </c>
      <c r="U172" s="262">
        <f>-(U$158*'Fixed Data'!$B$25*'Fixed Data'!U$47*'Fixed Data'!$B$24*'Fixed Data'!$B$23+U$158*'Fixed Data'!$B$26)*'Fixed Data'!AB44/10^6</f>
        <v>-6.3890594894645636</v>
      </c>
      <c r="V172" s="262">
        <f>-(V$158*'Fixed Data'!$B$25*'Fixed Data'!V$47*'Fixed Data'!$B$24*'Fixed Data'!$B$23+V$158*'Fixed Data'!$B$26)*'Fixed Data'!AC44/10^6</f>
        <v>-6.5957447860326006</v>
      </c>
      <c r="W172" s="262">
        <f>-(W$158*'Fixed Data'!$B$25*'Fixed Data'!W$47*'Fixed Data'!$B$24*'Fixed Data'!$B$23+W$158*'Fixed Data'!$B$26)*'Fixed Data'!AD44/10^6</f>
        <v>-6.8094804212816982</v>
      </c>
      <c r="X172" s="262">
        <f>-(X$158*'Fixed Data'!$B$25*'Fixed Data'!X$47*'Fixed Data'!$B$24*'Fixed Data'!$B$23+X$158*'Fixed Data'!$B$26)*'Fixed Data'!AE44/10^6</f>
        <v>-7.0305129141153442</v>
      </c>
      <c r="Y172" s="262">
        <f>-(Y$158*'Fixed Data'!$B$25*'Fixed Data'!Y$47*'Fixed Data'!$B$24*'Fixed Data'!$B$23+Y$158*'Fixed Data'!$B$26)*'Fixed Data'!AF44/10^6</f>
        <v>-7.2590974909982027</v>
      </c>
      <c r="Z172" s="262">
        <f>-(Z$158*'Fixed Data'!$B$25*'Fixed Data'!Z$47*'Fixed Data'!$B$24*'Fixed Data'!$B$23+Z$158*'Fixed Data'!$B$26)*'Fixed Data'!AG44/10^6</f>
        <v>-7.4954984012359365</v>
      </c>
      <c r="AA172" s="262">
        <f>-(AA$158*'Fixed Data'!$B$25*'Fixed Data'!AA$47*'Fixed Data'!$B$24*'Fixed Data'!$B$23+AA$158*'Fixed Data'!$B$26)*'Fixed Data'!AH44/10^6</f>
        <v>-7.7399892359112243</v>
      </c>
      <c r="AB172" s="262">
        <f>-(AB$158*'Fixed Data'!$B$25*'Fixed Data'!AB$47*'Fixed Data'!$B$24*'Fixed Data'!$B$23+AB$158*'Fixed Data'!$B$26)*'Fixed Data'!AI44/10^6</f>
        <v>-7.9928532700451704</v>
      </c>
      <c r="AC172" s="262">
        <f>-(AC$158*'Fixed Data'!$B$25*'Fixed Data'!AC$47*'Fixed Data'!$B$24*'Fixed Data'!$B$23+AC$158*'Fixed Data'!$B$26)*'Fixed Data'!AJ44/10^6</f>
        <v>-78.844924283366808</v>
      </c>
      <c r="AD172" s="262">
        <f>-(AD$158*'Fixed Data'!$B$25*'Fixed Data'!AD$47*'Fixed Data'!$B$24*'Fixed Data'!$B$23+AD$158*'Fixed Data'!$B$26)*'Fixed Data'!AK44/10^6</f>
        <v>-81.359312171149497</v>
      </c>
      <c r="AE172" s="262">
        <f>-(AE$158*'Fixed Data'!$B$25*'Fixed Data'!AE$47*'Fixed Data'!$B$24*'Fixed Data'!$B$23+AE$158*'Fixed Data'!$B$26)*'Fixed Data'!AL44/10^6</f>
        <v>-83.945826030345927</v>
      </c>
      <c r="AF172" s="262">
        <f>-(AF$158*'Fixed Data'!$B$25*'Fixed Data'!AF$47*'Fixed Data'!$B$24*'Fixed Data'!$B$23+AF$158*'Fixed Data'!$B$26)*'Fixed Data'!AM44/10^6</f>
        <v>-86.602463880118805</v>
      </c>
      <c r="AG172" s="262">
        <f>-(AG$158*'Fixed Data'!$B$25*'Fixed Data'!AG$47*'Fixed Data'!$B$24*'Fixed Data'!$B$23+AG$158*'Fixed Data'!$B$26)*'Fixed Data'!AN44/10^6</f>
        <v>-89.328731931528111</v>
      </c>
      <c r="AH172" s="262">
        <f>-(AH$158*'Fixed Data'!$B$25*'Fixed Data'!AH$47*'Fixed Data'!$B$24*'Fixed Data'!$B$23+AH$158*'Fixed Data'!$B$26)*'Fixed Data'!AO44/10^6</f>
        <v>-92.126496841500753</v>
      </c>
      <c r="AI172" s="262">
        <f>-(AI$158*'Fixed Data'!$B$25*'Fixed Data'!AI$47*'Fixed Data'!$B$24*'Fixed Data'!$B$23+AI$158*'Fixed Data'!$B$26)*'Fixed Data'!AP44/10^6</f>
        <v>-95.001437964777622</v>
      </c>
      <c r="AJ172" s="262">
        <f>-(AJ$158*'Fixed Data'!$B$25*'Fixed Data'!AJ$47*'Fixed Data'!$B$24*'Fixed Data'!$B$23+AJ$158*'Fixed Data'!$B$26)*'Fixed Data'!AQ44/10^6</f>
        <v>-97.953744097639301</v>
      </c>
      <c r="AK172" s="262">
        <f>-(AK$158*'Fixed Data'!$B$25*'Fixed Data'!AK$47*'Fixed Data'!$B$24*'Fixed Data'!$B$23+AK$158*'Fixed Data'!$B$26)*'Fixed Data'!AR44/10^6</f>
        <v>-100.98490259742201</v>
      </c>
      <c r="AL172" s="262">
        <f>-(AL$158*'Fixed Data'!$B$25*'Fixed Data'!AL$47*'Fixed Data'!$B$24*'Fixed Data'!$B$23+AL$158*'Fixed Data'!$B$26)*'Fixed Data'!AS44/10^6</f>
        <v>-104.09713730950844</v>
      </c>
      <c r="AM172" s="262">
        <f>-(AM$158*'Fixed Data'!$B$25*'Fixed Data'!AM$47*'Fixed Data'!$B$24*'Fixed Data'!$B$23+AM$158*'Fixed Data'!$B$26)*'Fixed Data'!AT44/10^6</f>
        <v>-107.29290232514646</v>
      </c>
      <c r="AN172" s="262">
        <f>-(AN$158*'Fixed Data'!$B$25*'Fixed Data'!AN$47*'Fixed Data'!$B$24*'Fixed Data'!$B$23+AN$158*'Fixed Data'!$B$26)*'Fixed Data'!AU44/10^6</f>
        <v>-110.44482825082706</v>
      </c>
      <c r="AO172" s="262">
        <f>-(AO$158*'Fixed Data'!$B$25*'Fixed Data'!AO$47*'Fixed Data'!$B$24*'Fixed Data'!$B$23+AO$158*'Fixed Data'!$B$26)*'Fixed Data'!AV44/10^6</f>
        <v>-113.65728231919005</v>
      </c>
      <c r="AP172" s="262">
        <f>-(AP$158*'Fixed Data'!$B$25*'Fixed Data'!AP$47*'Fixed Data'!$B$24*'Fixed Data'!$B$23+AP$158*'Fixed Data'!$B$26)*'Fixed Data'!AW44/10^6</f>
        <v>-116.95280807973472</v>
      </c>
      <c r="AQ172" s="262">
        <f>-(AQ$158*'Fixed Data'!$B$25*'Fixed Data'!AQ$47*'Fixed Data'!$B$24*'Fixed Data'!$B$23+AQ$158*'Fixed Data'!$B$26)*'Fixed Data'!AX44/10^6</f>
        <v>-120.33363227571509</v>
      </c>
      <c r="AR172" s="262">
        <f>-(AR$158*'Fixed Data'!$B$25*'Fixed Data'!AR$47*'Fixed Data'!$B$24*'Fixed Data'!$B$23+AR$158*'Fixed Data'!$B$26)*'Fixed Data'!AY44/10^6</f>
        <v>-123.80198193116601</v>
      </c>
      <c r="AS172" s="262">
        <f>-(AS$158*'Fixed Data'!$B$25*'Fixed Data'!AS$47*'Fixed Data'!$B$24*'Fixed Data'!$B$23+AS$158*'Fixed Data'!$B$26)*'Fixed Data'!AZ44/10^6</f>
        <v>-127.36009557662737</v>
      </c>
      <c r="AT172" s="262">
        <f>-(AT$158*'Fixed Data'!$B$25*'Fixed Data'!AT$47*'Fixed Data'!$B$24*'Fixed Data'!$B$23+AT$158*'Fixed Data'!$B$26)*'Fixed Data'!BA44/10^6</f>
        <v>-131.01027736621302</v>
      </c>
      <c r="AU172" s="262">
        <f>-(AU$158*'Fixed Data'!$B$25*'Fixed Data'!AU$47*'Fixed Data'!$B$24*'Fixed Data'!$B$23+AU$158*'Fixed Data'!$B$26)*'Fixed Data'!BB44/10^6</f>
        <v>-134.75492265569434</v>
      </c>
      <c r="AV172" s="262">
        <f>-(AV$158*'Fixed Data'!$B$25*'Fixed Data'!AV$47*'Fixed Data'!$B$24*'Fixed Data'!$B$23+AV$158*'Fixed Data'!$B$26)*'Fixed Data'!BC44/10^6</f>
        <v>-138.59647460426822</v>
      </c>
      <c r="AW172" s="262">
        <f>-(AW$158*'Fixed Data'!$B$25*'Fixed Data'!AW$47*'Fixed Data'!$B$24*'Fixed Data'!$B$23+AW$158*'Fixed Data'!$B$26)*'Fixed Data'!BD44/10^6</f>
        <v>-142.53742670820537</v>
      </c>
      <c r="AX172" s="262">
        <f>-(AX$158*'Fixed Data'!$B$25*'Fixed Data'!AX$47*'Fixed Data'!$B$24*'Fixed Data'!$B$23+AX$158*'Fixed Data'!$B$26)*'Fixed Data'!BE44/10^6</f>
        <v>-144.57315799703142</v>
      </c>
      <c r="AY172" s="262">
        <f>-(AY$158*'Fixed Data'!$B$25*'Fixed Data'!AY$47*'Fixed Data'!$B$24*'Fixed Data'!$B$23+AY$158*'Fixed Data'!$B$26)*'Fixed Data'!BF44/10^6</f>
        <v>-146.36586883185478</v>
      </c>
      <c r="AZ172" s="262">
        <f>-(AZ$158*'Fixed Data'!$B$25*'Fixed Data'!AZ$47*'Fixed Data'!$B$24*'Fixed Data'!$B$23+AZ$158*'Fixed Data'!$B$26)*'Fixed Data'!BG44/10^6</f>
        <v>-148.16716156687647</v>
      </c>
      <c r="BA172" s="262">
        <f>-(BA$158*'Fixed Data'!$B$25*'Fixed Data'!BA$47*'Fixed Data'!$B$24*'Fixed Data'!$B$23+BA$158*'Fixed Data'!$B$26)*'Fixed Data'!BH44/10^6</f>
        <v>-149.97725583823851</v>
      </c>
      <c r="BB172" s="262">
        <f>-(BB$158*'Fixed Data'!$B$25*'Fixed Data'!BB$47*'Fixed Data'!$B$24*'Fixed Data'!$B$23+BB$158*'Fixed Data'!$B$26)*'Fixed Data'!BI44/10^6</f>
        <v>-151.79225774164149</v>
      </c>
    </row>
    <row r="173" spans="1:54" outlineLevel="2">
      <c r="A173" s="423"/>
      <c r="B173" s="135" t="s">
        <v>286</v>
      </c>
      <c r="C173" s="135"/>
      <c r="D173" s="135" t="s">
        <v>390</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4"/>
      <c r="B174" s="135" t="s">
        <v>286</v>
      </c>
      <c r="C174" s="135"/>
      <c r="D174" s="135" t="s">
        <v>390</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2" t="s">
        <v>484</v>
      </c>
      <c r="B176" s="135" t="s">
        <v>286</v>
      </c>
      <c r="C176" s="135" t="s">
        <v>396</v>
      </c>
      <c r="D176" s="135" t="s">
        <v>390</v>
      </c>
      <c r="E176" s="262">
        <f>-(E$158*'Fixed Data'!$B$25*'Fixed Data'!E$47*'Fixed Data'!$B$24*'Fixed Data'!$B$23+E$158*'Fixed Data'!$B$26)*'Fixed Data'!L46/10^6</f>
        <v>-11.538870860447597</v>
      </c>
      <c r="F176" s="262">
        <f>-(F$158*'Fixed Data'!$B$25*'Fixed Data'!F$47*'Fixed Data'!$B$24*'Fixed Data'!$B$23+F$158*'Fixed Data'!$B$26)*'Fixed Data'!M46/10^6</f>
        <v>-11.90749292284093</v>
      </c>
      <c r="G176" s="262">
        <f>-(G$158*'Fixed Data'!$B$25*'Fixed Data'!G$47*'Fixed Data'!$B$24*'Fixed Data'!$B$23+G$158*'Fixed Data'!$B$26)*'Fixed Data'!N46/10^6</f>
        <v>-12.288647490455089</v>
      </c>
      <c r="H176" s="262">
        <f>-(H$158*'Fixed Data'!$B$25*'Fixed Data'!H$47*'Fixed Data'!$B$24*'Fixed Data'!$B$23+H$158*'Fixed Data'!$B$26)*'Fixed Data'!O46/10^6</f>
        <v>-12.682773577346937</v>
      </c>
      <c r="I176" s="262">
        <f>-(I$158*'Fixed Data'!$B$25*'Fixed Data'!I$47*'Fixed Data'!$B$24*'Fixed Data'!$B$23+I$158*'Fixed Data'!$B$26)*'Fixed Data'!P46/10^6</f>
        <v>-13.090325786849432</v>
      </c>
      <c r="J176" s="262">
        <f>-(J$158*'Fixed Data'!$B$25*'Fixed Data'!J$47*'Fixed Data'!$B$24*'Fixed Data'!$B$23+J$158*'Fixed Data'!$B$26)*'Fixed Data'!Q46/10^6</f>
        <v>-13.511774870027967</v>
      </c>
      <c r="K176" s="262">
        <f>-(K$158*'Fixed Data'!$B$25*'Fixed Data'!K$47*'Fixed Data'!$B$24*'Fixed Data'!$B$23+K$158*'Fixed Data'!$B$26)*'Fixed Data'!R46/10^6</f>
        <v>-13.947608292012042</v>
      </c>
      <c r="L176" s="262">
        <f>-(L$158*'Fixed Data'!$B$25*'Fixed Data'!L$47*'Fixed Data'!$B$24*'Fixed Data'!$B$23+L$158*'Fixed Data'!$B$26)*'Fixed Data'!S46/10^6</f>
        <v>-14.398330833098651</v>
      </c>
      <c r="M176" s="262">
        <f>-(M$158*'Fixed Data'!$B$25*'Fixed Data'!M$47*'Fixed Data'!$B$24*'Fixed Data'!$B$23+M$158*'Fixed Data'!$B$26)*'Fixed Data'!T46/10^6</f>
        <v>-14.864465214604195</v>
      </c>
      <c r="N176" s="262">
        <f>-(N$158*'Fixed Data'!$B$25*'Fixed Data'!N$47*'Fixed Data'!$B$24*'Fixed Data'!$B$23+N$158*'Fixed Data'!$B$26)*'Fixed Data'!U46/10^6</f>
        <v>-15.346552734744318</v>
      </c>
      <c r="O176" s="262">
        <f>-(O$158*'Fixed Data'!$B$25*'Fixed Data'!O$47*'Fixed Data'!$B$24*'Fixed Data'!$B$23+O$158*'Fixed Data'!$B$26)*'Fixed Data'!V46/10^6</f>
        <v>-15.8419764741029</v>
      </c>
      <c r="P176" s="262">
        <f>-(P$158*'Fixed Data'!$B$25*'Fixed Data'!P$47*'Fixed Data'!$B$24*'Fixed Data'!$B$23+P$158*'Fixed Data'!$B$26)*'Fixed Data'!W46/10^6</f>
        <v>-16.352638809155263</v>
      </c>
      <c r="Q176" s="262">
        <f>-(Q$158*'Fixed Data'!$B$25*'Fixed Data'!Q$47*'Fixed Data'!$B$24*'Fixed Data'!$B$23+Q$158*'Fixed Data'!$B$26)*'Fixed Data'!X46/10^6</f>
        <v>-16.880740949624823</v>
      </c>
      <c r="R176" s="262">
        <f>-(R$158*'Fixed Data'!$B$25*'Fixed Data'!R$47*'Fixed Data'!$B$24*'Fixed Data'!$B$23+R$158*'Fixed Data'!$B$26)*'Fixed Data'!Y46/10^6</f>
        <v>-17.426895077609068</v>
      </c>
      <c r="S176" s="262">
        <f>-(S$158*'Fixed Data'!$B$25*'Fixed Data'!S$47*'Fixed Data'!$B$24*'Fixed Data'!$B$23+S$158*'Fixed Data'!$B$26)*'Fixed Data'!Z46/10^6</f>
        <v>-17.987686978210927</v>
      </c>
      <c r="T176" s="262">
        <f>-(T$158*'Fixed Data'!$B$25*'Fixed Data'!T$47*'Fixed Data'!$B$24*'Fixed Data'!$B$23+T$158*'Fixed Data'!$B$26)*'Fixed Data'!AA46/10^6</f>
        <v>-18.567559318465936</v>
      </c>
      <c r="U176" s="262">
        <f>-(U$158*'Fixed Data'!$B$25*'Fixed Data'!U$47*'Fixed Data'!$B$24*'Fixed Data'!$B$23+U$158*'Fixed Data'!$B$26)*'Fixed Data'!AB46/10^6</f>
        <v>-19.167178471961048</v>
      </c>
      <c r="V176" s="262">
        <f>-(V$158*'Fixed Data'!$B$25*'Fixed Data'!V$47*'Fixed Data'!$B$24*'Fixed Data'!$B$23+V$158*'Fixed Data'!$B$26)*'Fixed Data'!AC46/10^6</f>
        <v>-19.787234354469462</v>
      </c>
      <c r="W176" s="262">
        <f>-(W$158*'Fixed Data'!$B$25*'Fixed Data'!W$47*'Fixed Data'!$B$24*'Fixed Data'!$B$23+W$158*'Fixed Data'!$B$26)*'Fixed Data'!AD46/10^6</f>
        <v>-20.428441263845098</v>
      </c>
      <c r="X176" s="262">
        <f>-(X$158*'Fixed Data'!$B$25*'Fixed Data'!X$47*'Fixed Data'!$B$24*'Fixed Data'!$B$23+X$158*'Fixed Data'!$B$26)*'Fixed Data'!AE46/10^6</f>
        <v>-21.091538742346028</v>
      </c>
      <c r="Y176" s="262">
        <f>-(Y$158*'Fixed Data'!$B$25*'Fixed Data'!Y$47*'Fixed Data'!$B$24*'Fixed Data'!$B$23+Y$158*'Fixed Data'!$B$26)*'Fixed Data'!AF46/10^6</f>
        <v>-21.777292472994606</v>
      </c>
      <c r="Z176" s="262">
        <f>-(Z$158*'Fixed Data'!$B$25*'Fixed Data'!Z$47*'Fixed Data'!$B$24*'Fixed Data'!$B$23+Z$158*'Fixed Data'!$B$26)*'Fixed Data'!AG46/10^6</f>
        <v>-22.486495199822912</v>
      </c>
      <c r="AA176" s="262">
        <f>-(AA$158*'Fixed Data'!$B$25*'Fixed Data'!AA$47*'Fixed Data'!$B$24*'Fixed Data'!$B$23+AA$158*'Fixed Data'!$B$26)*'Fixed Data'!AH46/10^6</f>
        <v>-23.219967711686007</v>
      </c>
      <c r="AB176" s="262">
        <f>-(AB$158*'Fixed Data'!$B$25*'Fixed Data'!AB$47*'Fixed Data'!$B$24*'Fixed Data'!$B$23+AB$158*'Fixed Data'!$B$26)*'Fixed Data'!AI46/10^6</f>
        <v>-23.978559810135511</v>
      </c>
      <c r="AC176" s="262">
        <f>-(AC$158*'Fixed Data'!$B$25*'Fixed Data'!AC$47*'Fixed Data'!$B$24*'Fixed Data'!$B$23+AC$158*'Fixed Data'!$B$26)*'Fixed Data'!AJ46/10^6</f>
        <v>-236.53477285233507</v>
      </c>
      <c r="AD176" s="262">
        <f>-(AD$158*'Fixed Data'!$B$25*'Fixed Data'!AD$47*'Fixed Data'!$B$24*'Fixed Data'!$B$23+AD$158*'Fixed Data'!$B$26)*'Fixed Data'!AK46/10^6</f>
        <v>-244.07793651832009</v>
      </c>
      <c r="AE176" s="262">
        <f>-(AE$158*'Fixed Data'!$B$25*'Fixed Data'!AE$47*'Fixed Data'!$B$24*'Fixed Data'!$B$23+AE$158*'Fixed Data'!$B$26)*'Fixed Data'!AL46/10^6</f>
        <v>-251.83747809921366</v>
      </c>
      <c r="AF176" s="262">
        <f>-(AF$158*'Fixed Data'!$B$25*'Fixed Data'!AF$47*'Fixed Data'!$B$24*'Fixed Data'!$B$23+AF$158*'Fixed Data'!$B$26)*'Fixed Data'!AM46/10^6</f>
        <v>-259.80739165271655</v>
      </c>
      <c r="AG176" s="262">
        <f>-(AG$158*'Fixed Data'!$B$25*'Fixed Data'!AG$47*'Fixed Data'!$B$24*'Fixed Data'!$B$23+AG$158*'Fixed Data'!$B$26)*'Fixed Data'!AN46/10^6</f>
        <v>-267.98619580377471</v>
      </c>
      <c r="AH176" s="262">
        <f>-(AH$158*'Fixed Data'!$B$25*'Fixed Data'!AH$47*'Fixed Data'!$B$24*'Fixed Data'!$B$23+AH$158*'Fixed Data'!$B$26)*'Fixed Data'!AO46/10^6</f>
        <v>-276.37949053617513</v>
      </c>
      <c r="AI176" s="262">
        <f>-(AI$158*'Fixed Data'!$B$25*'Fixed Data'!AI$47*'Fixed Data'!$B$24*'Fixed Data'!$B$23+AI$158*'Fixed Data'!$B$26)*'Fixed Data'!AP46/10^6</f>
        <v>-285.00431390803601</v>
      </c>
      <c r="AJ176" s="262">
        <f>-(AJ$158*'Fixed Data'!$B$25*'Fixed Data'!AJ$47*'Fixed Data'!$B$24*'Fixed Data'!$B$23+AJ$158*'Fixed Data'!$B$26)*'Fixed Data'!AQ46/10^6</f>
        <v>-293.86123230825245</v>
      </c>
      <c r="AK176" s="262">
        <f>-(AK$158*'Fixed Data'!$B$25*'Fixed Data'!AK$47*'Fixed Data'!$B$24*'Fixed Data'!$B$23+AK$158*'Fixed Data'!$B$26)*'Fixed Data'!AR46/10^6</f>
        <v>-302.95470780893504</v>
      </c>
      <c r="AL176" s="262">
        <f>-(AL$158*'Fixed Data'!$B$25*'Fixed Data'!AL$47*'Fixed Data'!$B$24*'Fixed Data'!$B$23+AL$158*'Fixed Data'!$B$26)*'Fixed Data'!AS46/10^6</f>
        <v>-312.29141194650941</v>
      </c>
      <c r="AM176" s="262">
        <f>-(AM$158*'Fixed Data'!$B$25*'Fixed Data'!AM$47*'Fixed Data'!$B$24*'Fixed Data'!$B$23+AM$158*'Fixed Data'!$B$26)*'Fixed Data'!AT46/10^6</f>
        <v>-321.87870699532948</v>
      </c>
      <c r="AN176" s="262">
        <f>-(AN$158*'Fixed Data'!$B$25*'Fixed Data'!AN$47*'Fixed Data'!$B$24*'Fixed Data'!$B$23+AN$158*'Fixed Data'!$B$26)*'Fixed Data'!AU46/10^6</f>
        <v>-331.33448477408643</v>
      </c>
      <c r="AO176" s="262">
        <f>-(AO$158*'Fixed Data'!$B$25*'Fixed Data'!AO$47*'Fixed Data'!$B$24*'Fixed Data'!$B$23+AO$158*'Fixed Data'!$B$26)*'Fixed Data'!AV46/10^6</f>
        <v>-340.97184698085988</v>
      </c>
      <c r="AP176" s="262">
        <f>-(AP$158*'Fixed Data'!$B$25*'Fixed Data'!AP$47*'Fixed Data'!$B$24*'Fixed Data'!$B$23+AP$158*'Fixed Data'!$B$26)*'Fixed Data'!AW46/10^6</f>
        <v>-350.85842426424261</v>
      </c>
      <c r="AQ176" s="262">
        <f>-(AQ$158*'Fixed Data'!$B$25*'Fixed Data'!AQ$47*'Fixed Data'!$B$24*'Fixed Data'!$B$23+AQ$158*'Fixed Data'!$B$26)*'Fixed Data'!AX46/10^6</f>
        <v>-361.00089685403123</v>
      </c>
      <c r="AR176" s="262">
        <f>-(AR$158*'Fixed Data'!$B$25*'Fixed Data'!AR$47*'Fixed Data'!$B$24*'Fixed Data'!$B$23+AR$158*'Fixed Data'!$B$26)*'Fixed Data'!AY46/10^6</f>
        <v>-371.40594582230545</v>
      </c>
      <c r="AS176" s="262">
        <f>-(AS$158*'Fixed Data'!$B$25*'Fixed Data'!AS$47*'Fixed Data'!$B$24*'Fixed Data'!$B$23+AS$158*'Fixed Data'!$B$26)*'Fixed Data'!AZ46/10^6</f>
        <v>-382.08028676063157</v>
      </c>
      <c r="AT176" s="262">
        <f>-(AT$158*'Fixed Data'!$B$25*'Fixed Data'!AT$47*'Fixed Data'!$B$24*'Fixed Data'!$B$23+AT$158*'Fixed Data'!$B$26)*'Fixed Data'!BA46/10^6</f>
        <v>-393.03083213139126</v>
      </c>
      <c r="AU176" s="262">
        <f>-(AU$158*'Fixed Data'!$B$25*'Fixed Data'!AU$47*'Fixed Data'!$B$24*'Fixed Data'!$B$23+AU$158*'Fixed Data'!$B$26)*'Fixed Data'!BB46/10^6</f>
        <v>-404.2647680019079</v>
      </c>
      <c r="AV176" s="262">
        <f>-(AV$158*'Fixed Data'!$B$25*'Fixed Data'!AV$47*'Fixed Data'!$B$24*'Fixed Data'!$B$23+AV$158*'Fixed Data'!$B$26)*'Fixed Data'!BC46/10^6</f>
        <v>-415.78942384976779</v>
      </c>
      <c r="AW176" s="262">
        <f>-(AW$158*'Fixed Data'!$B$25*'Fixed Data'!AW$47*'Fixed Data'!$B$24*'Fixed Data'!$B$23+AW$158*'Fixed Data'!$B$26)*'Fixed Data'!BD46/10^6</f>
        <v>-427.61228016377879</v>
      </c>
      <c r="AX176" s="262">
        <f>-(AX$158*'Fixed Data'!$B$25*'Fixed Data'!AX$47*'Fixed Data'!$B$24*'Fixed Data'!$B$23+AX$158*'Fixed Data'!$B$26)*'Fixed Data'!BE46/10^6</f>
        <v>-433.7194740319527</v>
      </c>
      <c r="AY176" s="262">
        <f>-(AY$158*'Fixed Data'!$B$25*'Fixed Data'!AY$47*'Fixed Data'!$B$24*'Fixed Data'!$B$23+AY$158*'Fixed Data'!$B$26)*'Fixed Data'!BF46/10^6</f>
        <v>-439.09760653805705</v>
      </c>
      <c r="AZ176" s="262">
        <f>-(AZ$158*'Fixed Data'!$B$25*'Fixed Data'!AZ$47*'Fixed Data'!$B$24*'Fixed Data'!$B$23+AZ$158*'Fixed Data'!$B$26)*'Fixed Data'!BG46/10^6</f>
        <v>-444.50148474476265</v>
      </c>
      <c r="BA176" s="262">
        <f>-(BA$158*'Fixed Data'!$B$25*'Fixed Data'!BA$47*'Fixed Data'!$B$24*'Fixed Data'!$B$23+BA$158*'Fixed Data'!$B$26)*'Fixed Data'!BH46/10^6</f>
        <v>-449.93176756049473</v>
      </c>
      <c r="BB176" s="262">
        <f>-(BB$158*'Fixed Data'!$B$25*'Fixed Data'!BB$47*'Fixed Data'!$B$24*'Fixed Data'!$B$23+BB$158*'Fixed Data'!$B$26)*'Fixed Data'!BI46/10^6</f>
        <v>-455.37677327235389</v>
      </c>
    </row>
    <row r="177" spans="1:54" outlineLevel="2">
      <c r="A177" s="423"/>
      <c r="B177" s="135" t="s">
        <v>286</v>
      </c>
      <c r="C177" s="135"/>
      <c r="D177" s="135" t="s">
        <v>390</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4"/>
      <c r="B178" s="135" t="s">
        <v>286</v>
      </c>
      <c r="C178" s="135"/>
      <c r="D178" s="135" t="s">
        <v>390</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485</v>
      </c>
      <c r="B182" s="19"/>
      <c r="C182" s="19"/>
      <c r="D182" s="19"/>
      <c r="E182" s="15"/>
    </row>
    <row r="183" spans="1:54" ht="15" outlineLevel="1">
      <c r="A183" s="12"/>
      <c r="B183" s="19"/>
      <c r="C183" s="19"/>
      <c r="D183" s="19"/>
      <c r="E183" s="15"/>
    </row>
    <row r="184" spans="1:54" s="4" customFormat="1" outlineLevel="1">
      <c r="A184" s="4" t="s">
        <v>486</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29" t="s">
        <v>487</v>
      </c>
      <c r="B186" s="150" t="s">
        <v>488</v>
      </c>
      <c r="C186" s="6" t="s">
        <v>489</v>
      </c>
      <c r="D186" s="10" t="s">
        <v>401</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0"/>
      <c r="B187" s="150" t="s">
        <v>490</v>
      </c>
      <c r="C187" s="6" t="s">
        <v>491</v>
      </c>
      <c r="D187" s="10" t="s">
        <v>401</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2" t="s">
        <v>492</v>
      </c>
      <c r="B190" s="150" t="s">
        <v>352</v>
      </c>
      <c r="C190" s="19"/>
      <c r="D190" s="135" t="s">
        <v>390</v>
      </c>
      <c r="E190" s="21">
        <f>(E133+E83)*E186</f>
        <v>0</v>
      </c>
      <c r="F190" s="21">
        <f t="shared" ref="F190:BB190" si="20">(F133+F83)*F186</f>
        <v>0</v>
      </c>
      <c r="G190" s="21">
        <f t="shared" si="20"/>
        <v>0</v>
      </c>
      <c r="H190" s="21">
        <f t="shared" si="20"/>
        <v>0</v>
      </c>
      <c r="I190" s="21">
        <f t="shared" si="20"/>
        <v>0</v>
      </c>
      <c r="J190" s="21">
        <f t="shared" si="20"/>
        <v>0</v>
      </c>
      <c r="K190" s="21">
        <f t="shared" si="20"/>
        <v>0</v>
      </c>
      <c r="L190" s="21">
        <f t="shared" si="20"/>
        <v>0</v>
      </c>
      <c r="M190" s="21">
        <f t="shared" si="20"/>
        <v>0</v>
      </c>
      <c r="N190" s="21">
        <f t="shared" si="20"/>
        <v>0</v>
      </c>
      <c r="O190" s="21">
        <f t="shared" si="20"/>
        <v>0</v>
      </c>
      <c r="P190" s="21">
        <f t="shared" si="20"/>
        <v>0</v>
      </c>
      <c r="Q190" s="21">
        <f t="shared" si="20"/>
        <v>0</v>
      </c>
      <c r="R190" s="21">
        <f t="shared" si="20"/>
        <v>0</v>
      </c>
      <c r="S190" s="21">
        <f t="shared" si="20"/>
        <v>0</v>
      </c>
      <c r="T190" s="21">
        <f t="shared" si="20"/>
        <v>0</v>
      </c>
      <c r="U190" s="21">
        <f t="shared" si="20"/>
        <v>0</v>
      </c>
      <c r="V190" s="21">
        <f t="shared" si="20"/>
        <v>0</v>
      </c>
      <c r="W190" s="21">
        <f t="shared" si="20"/>
        <v>0</v>
      </c>
      <c r="X190" s="21">
        <f t="shared" si="20"/>
        <v>0</v>
      </c>
      <c r="Y190" s="21">
        <f t="shared" si="20"/>
        <v>0</v>
      </c>
      <c r="Z190" s="21">
        <f t="shared" si="20"/>
        <v>0</v>
      </c>
      <c r="AA190" s="21">
        <f t="shared" si="20"/>
        <v>0</v>
      </c>
      <c r="AB190" s="21">
        <f t="shared" si="20"/>
        <v>0</v>
      </c>
      <c r="AC190" s="21">
        <f t="shared" si="20"/>
        <v>0</v>
      </c>
      <c r="AD190" s="21">
        <f t="shared" si="20"/>
        <v>0</v>
      </c>
      <c r="AE190" s="21">
        <f t="shared" si="20"/>
        <v>0</v>
      </c>
      <c r="AF190" s="21">
        <f t="shared" si="20"/>
        <v>0</v>
      </c>
      <c r="AG190" s="21">
        <f t="shared" si="20"/>
        <v>0</v>
      </c>
      <c r="AH190" s="21">
        <f t="shared" si="20"/>
        <v>0</v>
      </c>
      <c r="AI190" s="21">
        <f t="shared" si="20"/>
        <v>0</v>
      </c>
      <c r="AJ190" s="21">
        <f t="shared" si="20"/>
        <v>0</v>
      </c>
      <c r="AK190" s="21">
        <f t="shared" si="20"/>
        <v>0</v>
      </c>
      <c r="AL190" s="21">
        <f t="shared" si="20"/>
        <v>0</v>
      </c>
      <c r="AM190" s="21">
        <f t="shared" si="20"/>
        <v>0</v>
      </c>
      <c r="AN190" s="21">
        <f t="shared" si="20"/>
        <v>0</v>
      </c>
      <c r="AO190" s="21">
        <f t="shared" si="20"/>
        <v>0</v>
      </c>
      <c r="AP190" s="21">
        <f t="shared" si="20"/>
        <v>0</v>
      </c>
      <c r="AQ190" s="21">
        <f t="shared" si="20"/>
        <v>0</v>
      </c>
      <c r="AR190" s="21">
        <f t="shared" si="20"/>
        <v>0</v>
      </c>
      <c r="AS190" s="21">
        <f t="shared" si="20"/>
        <v>0</v>
      </c>
      <c r="AT190" s="21">
        <f t="shared" si="20"/>
        <v>0</v>
      </c>
      <c r="AU190" s="21">
        <f t="shared" si="20"/>
        <v>0</v>
      </c>
      <c r="AV190" s="21">
        <f t="shared" si="20"/>
        <v>0</v>
      </c>
      <c r="AW190" s="21">
        <f t="shared" si="20"/>
        <v>0</v>
      </c>
      <c r="AX190" s="21">
        <f t="shared" si="20"/>
        <v>0</v>
      </c>
      <c r="AY190" s="21">
        <f t="shared" si="20"/>
        <v>0</v>
      </c>
      <c r="AZ190" s="21">
        <f t="shared" si="20"/>
        <v>0</v>
      </c>
      <c r="BA190" s="21">
        <f t="shared" si="20"/>
        <v>0</v>
      </c>
      <c r="BB190" s="21">
        <f t="shared" si="20"/>
        <v>0</v>
      </c>
    </row>
    <row r="191" spans="1:54" outlineLevel="2">
      <c r="A191" s="423"/>
      <c r="B191" s="150" t="s">
        <v>493</v>
      </c>
      <c r="C191" s="19"/>
      <c r="D191" s="135" t="s">
        <v>390</v>
      </c>
      <c r="E191" s="21">
        <f>E71*E186</f>
        <v>0</v>
      </c>
      <c r="F191" s="21">
        <f t="shared" ref="F191:BB191" si="21">F71*F186</f>
        <v>0</v>
      </c>
      <c r="G191" s="21">
        <f t="shared" si="21"/>
        <v>0</v>
      </c>
      <c r="H191" s="21">
        <f t="shared" si="21"/>
        <v>0</v>
      </c>
      <c r="I191" s="21">
        <f t="shared" si="21"/>
        <v>0</v>
      </c>
      <c r="J191" s="21">
        <f t="shared" si="21"/>
        <v>0</v>
      </c>
      <c r="K191" s="21">
        <f t="shared" si="21"/>
        <v>0</v>
      </c>
      <c r="L191" s="21">
        <f t="shared" si="21"/>
        <v>0</v>
      </c>
      <c r="M191" s="21">
        <f t="shared" si="21"/>
        <v>0</v>
      </c>
      <c r="N191" s="21">
        <f t="shared" si="21"/>
        <v>0</v>
      </c>
      <c r="O191" s="21">
        <f t="shared" si="21"/>
        <v>0</v>
      </c>
      <c r="P191" s="21">
        <f t="shared" si="21"/>
        <v>0</v>
      </c>
      <c r="Q191" s="21">
        <f t="shared" si="21"/>
        <v>0</v>
      </c>
      <c r="R191" s="21">
        <f t="shared" si="21"/>
        <v>0</v>
      </c>
      <c r="S191" s="21">
        <f t="shared" si="21"/>
        <v>0</v>
      </c>
      <c r="T191" s="21">
        <f t="shared" si="21"/>
        <v>0</v>
      </c>
      <c r="U191" s="21">
        <f t="shared" si="21"/>
        <v>0</v>
      </c>
      <c r="V191" s="21">
        <f t="shared" si="21"/>
        <v>0</v>
      </c>
      <c r="W191" s="21">
        <f t="shared" si="21"/>
        <v>0</v>
      </c>
      <c r="X191" s="21">
        <f t="shared" si="21"/>
        <v>0</v>
      </c>
      <c r="Y191" s="21">
        <f t="shared" si="21"/>
        <v>0</v>
      </c>
      <c r="Z191" s="21">
        <f t="shared" si="21"/>
        <v>0</v>
      </c>
      <c r="AA191" s="21">
        <f t="shared" si="21"/>
        <v>0</v>
      </c>
      <c r="AB191" s="21">
        <f t="shared" si="21"/>
        <v>0</v>
      </c>
      <c r="AC191" s="21">
        <f t="shared" si="21"/>
        <v>0</v>
      </c>
      <c r="AD191" s="21">
        <f t="shared" si="21"/>
        <v>0</v>
      </c>
      <c r="AE191" s="21">
        <f t="shared" si="21"/>
        <v>0</v>
      </c>
      <c r="AF191" s="21">
        <f t="shared" si="21"/>
        <v>0</v>
      </c>
      <c r="AG191" s="21">
        <f t="shared" si="21"/>
        <v>0</v>
      </c>
      <c r="AH191" s="21">
        <f t="shared" si="21"/>
        <v>0</v>
      </c>
      <c r="AI191" s="21">
        <f t="shared" si="21"/>
        <v>0</v>
      </c>
      <c r="AJ191" s="21">
        <f t="shared" si="21"/>
        <v>0</v>
      </c>
      <c r="AK191" s="21">
        <f t="shared" si="21"/>
        <v>0</v>
      </c>
      <c r="AL191" s="21">
        <f t="shared" si="21"/>
        <v>0</v>
      </c>
      <c r="AM191" s="21">
        <f t="shared" si="21"/>
        <v>0</v>
      </c>
      <c r="AN191" s="21">
        <f t="shared" si="21"/>
        <v>0</v>
      </c>
      <c r="AO191" s="21">
        <f t="shared" si="21"/>
        <v>0</v>
      </c>
      <c r="AP191" s="21">
        <f t="shared" si="21"/>
        <v>0</v>
      </c>
      <c r="AQ191" s="21">
        <f t="shared" si="21"/>
        <v>0</v>
      </c>
      <c r="AR191" s="21">
        <f t="shared" si="21"/>
        <v>0</v>
      </c>
      <c r="AS191" s="21">
        <f t="shared" si="21"/>
        <v>0</v>
      </c>
      <c r="AT191" s="21">
        <f t="shared" si="21"/>
        <v>0</v>
      </c>
      <c r="AU191" s="21">
        <f t="shared" si="21"/>
        <v>0</v>
      </c>
      <c r="AV191" s="21">
        <f t="shared" si="21"/>
        <v>0</v>
      </c>
      <c r="AW191" s="21">
        <f t="shared" si="21"/>
        <v>0</v>
      </c>
      <c r="AX191" s="21">
        <f t="shared" si="21"/>
        <v>0</v>
      </c>
      <c r="AY191" s="21">
        <f t="shared" si="21"/>
        <v>0</v>
      </c>
      <c r="AZ191" s="21">
        <f t="shared" si="21"/>
        <v>0</v>
      </c>
      <c r="BA191" s="21">
        <f t="shared" si="21"/>
        <v>0</v>
      </c>
      <c r="BB191" s="21">
        <f t="shared" si="21"/>
        <v>0</v>
      </c>
    </row>
    <row r="192" spans="1:54" outlineLevel="2">
      <c r="A192" s="423"/>
      <c r="B192" s="150" t="s">
        <v>395</v>
      </c>
      <c r="C192" s="19"/>
      <c r="D192" s="135" t="s">
        <v>390</v>
      </c>
      <c r="E192" s="21">
        <f>E77*E186</f>
        <v>-1.2881006524165262</v>
      </c>
      <c r="F192" s="21">
        <f t="shared" ref="F192:BB192" si="22">F77*F186</f>
        <v>-1.2650354622643762</v>
      </c>
      <c r="G192" s="21">
        <f t="shared" si="22"/>
        <v>-1.2424597687106524</v>
      </c>
      <c r="H192" s="21">
        <f t="shared" si="22"/>
        <v>-1.2203611361734088</v>
      </c>
      <c r="I192" s="21">
        <f t="shared" si="22"/>
        <v>-1.1987274912355854</v>
      </c>
      <c r="J192" s="21">
        <f t="shared" si="22"/>
        <v>-1.177547111225121</v>
      </c>
      <c r="K192" s="21">
        <f t="shared" si="22"/>
        <v>-1.1568086131695376</v>
      </c>
      <c r="L192" s="21">
        <f t="shared" si="22"/>
        <v>-1.1365009431124671</v>
      </c>
      <c r="M192" s="21">
        <f t="shared" si="22"/>
        <v>-1.1166133657800712</v>
      </c>
      <c r="N192" s="21">
        <f t="shared" si="22"/>
        <v>-1.0971354545856584</v>
      </c>
      <c r="O192" s="21">
        <f t="shared" si="22"/>
        <v>-1.0778408975456264</v>
      </c>
      <c r="P192" s="21">
        <f t="shared" si="22"/>
        <v>-1.0588367818245372</v>
      </c>
      <c r="Q192" s="21">
        <f t="shared" si="22"/>
        <v>-1.0402280515002449</v>
      </c>
      <c r="R192" s="21">
        <f t="shared" si="22"/>
        <v>-1.0220048408827611</v>
      </c>
      <c r="S192" s="21">
        <f t="shared" si="22"/>
        <v>-1.0041575682257977</v>
      </c>
      <c r="T192" s="21">
        <f t="shared" si="22"/>
        <v>-0.98667692682896935</v>
      </c>
      <c r="U192" s="21">
        <f t="shared" si="22"/>
        <v>-0.96955387643090551</v>
      </c>
      <c r="V192" s="21">
        <f t="shared" si="22"/>
        <v>-0.95277963488357831</v>
      </c>
      <c r="W192" s="21">
        <f t="shared" si="22"/>
        <v>-0.93634567009846592</v>
      </c>
      <c r="X192" s="21">
        <f t="shared" si="22"/>
        <v>-0.92024369225552616</v>
      </c>
      <c r="Y192" s="21">
        <f t="shared" si="22"/>
        <v>-0.90446564626618431</v>
      </c>
      <c r="Z192" s="21">
        <f t="shared" si="22"/>
        <v>-0.88900370448191701</v>
      </c>
      <c r="AA192" s="21">
        <f t="shared" si="22"/>
        <v>-0.87385025964023788</v>
      </c>
      <c r="AB192" s="21">
        <f t="shared" si="22"/>
        <v>-0.85899791804019576</v>
      </c>
      <c r="AC192" s="21">
        <f t="shared" si="22"/>
        <v>-8.0711790993994903</v>
      </c>
      <c r="AD192" s="21">
        <f t="shared" si="22"/>
        <v>-7.9337569475941532</v>
      </c>
      <c r="AE192" s="21">
        <f t="shared" si="22"/>
        <v>-7.7990610678104799</v>
      </c>
      <c r="AF192" s="21">
        <f t="shared" si="22"/>
        <v>-7.6670264941132906</v>
      </c>
      <c r="AG192" s="21">
        <f t="shared" si="22"/>
        <v>-7.537590071560591</v>
      </c>
      <c r="AH192" s="21">
        <f t="shared" si="22"/>
        <v>-7.4106904004324239</v>
      </c>
      <c r="AI192" s="21">
        <f t="shared" si="22"/>
        <v>-7.2862677822682507</v>
      </c>
      <c r="AJ192" s="21">
        <f t="shared" si="22"/>
        <v>-7.1990421490489824</v>
      </c>
      <c r="AK192" s="21">
        <f t="shared" si="22"/>
        <v>-7.1131835105986205</v>
      </c>
      <c r="AL192" s="21">
        <f t="shared" si="22"/>
        <v>-7.0286630698099763</v>
      </c>
      <c r="AM192" s="21">
        <f t="shared" si="22"/>
        <v>-6.9454527648784037</v>
      </c>
      <c r="AN192" s="21">
        <f t="shared" si="22"/>
        <v>-6.8554787389028489</v>
      </c>
      <c r="AO192" s="21">
        <f t="shared" si="22"/>
        <v>-6.7658000069578792</v>
      </c>
      <c r="AP192" s="21">
        <f t="shared" si="22"/>
        <v>-6.6777005542653107</v>
      </c>
      <c r="AQ192" s="21">
        <f t="shared" si="22"/>
        <v>-6.5911440784058977</v>
      </c>
      <c r="AR192" s="21">
        <f t="shared" si="22"/>
        <v>-6.5060952432787271</v>
      </c>
      <c r="AS192" s="21">
        <f t="shared" si="22"/>
        <v>-6.4225196518107488</v>
      </c>
      <c r="AT192" s="21">
        <f t="shared" si="22"/>
        <v>-6.3403838194531144</v>
      </c>
      <c r="AU192" s="21">
        <f t="shared" si="22"/>
        <v>-6.2596551484415217</v>
      </c>
      <c r="AV192" s="21">
        <f t="shared" si="22"/>
        <v>-6.1803019027983819</v>
      </c>
      <c r="AW192" s="21">
        <f t="shared" si="22"/>
        <v>-6.1022931840552967</v>
      </c>
      <c r="AX192" s="21">
        <f t="shared" si="22"/>
        <v>-5.9430882323142509</v>
      </c>
      <c r="AY192" s="21">
        <f t="shared" si="22"/>
        <v>-5.7779956149670726</v>
      </c>
      <c r="AZ192" s="21">
        <f t="shared" si="22"/>
        <v>-5.6176363441205686</v>
      </c>
      <c r="BA192" s="21">
        <f t="shared" si="22"/>
        <v>-5.4618732611276206</v>
      </c>
      <c r="BB192" s="21">
        <f t="shared" si="22"/>
        <v>-5.3104291009942584</v>
      </c>
    </row>
    <row r="193" spans="1:54" outlineLevel="2">
      <c r="A193" s="423"/>
      <c r="B193" s="150" t="s">
        <v>494</v>
      </c>
      <c r="C193" s="19"/>
      <c r="D193" s="135" t="s">
        <v>390</v>
      </c>
      <c r="E193" s="21">
        <f t="shared" ref="E193:AJ193" si="23">SUMIF($B$143:$B$154,"Environmental",E$143:E$154)*E186</f>
        <v>-7.6804252611109192</v>
      </c>
      <c r="F193" s="21">
        <f t="shared" si="23"/>
        <v>-7.6771120703512059</v>
      </c>
      <c r="G193" s="21">
        <f t="shared" si="23"/>
        <v>-7.6455631566005442</v>
      </c>
      <c r="H193" s="21">
        <f t="shared" si="23"/>
        <v>-7.6131580561361671</v>
      </c>
      <c r="I193" s="21">
        <f t="shared" si="23"/>
        <v>-7.6053779457526254</v>
      </c>
      <c r="J193" s="21">
        <f t="shared" si="23"/>
        <v>-7.5959311958618363</v>
      </c>
      <c r="K193" s="21">
        <f t="shared" si="23"/>
        <v>-7.5603408788695692</v>
      </c>
      <c r="L193" s="21">
        <f t="shared" si="23"/>
        <v>-7.5481980251448526</v>
      </c>
      <c r="M193" s="21">
        <f t="shared" si="23"/>
        <v>-7.534580707847419</v>
      </c>
      <c r="N193" s="21">
        <f t="shared" si="23"/>
        <v>-7.4962708315168305</v>
      </c>
      <c r="O193" s="21">
        <f t="shared" si="23"/>
        <v>-7.4787937828603752</v>
      </c>
      <c r="P193" s="21">
        <f t="shared" si="23"/>
        <v>-7.4592686764598533</v>
      </c>
      <c r="Q193" s="21">
        <f t="shared" si="23"/>
        <v>-7.4385383980754574</v>
      </c>
      <c r="R193" s="21">
        <f t="shared" si="23"/>
        <v>-7.438343331332546</v>
      </c>
      <c r="S193" s="21">
        <f t="shared" si="23"/>
        <v>-7.4149846622550992</v>
      </c>
      <c r="T193" s="21">
        <f t="shared" si="23"/>
        <v>-7.3905851509384313</v>
      </c>
      <c r="U193" s="21">
        <f t="shared" si="23"/>
        <v>-7.3651928176218222</v>
      </c>
      <c r="V193" s="21">
        <f t="shared" si="23"/>
        <v>-7.3590710623308757</v>
      </c>
      <c r="W193" s="21">
        <f t="shared" si="23"/>
        <v>-7.3314811104401221</v>
      </c>
      <c r="X193" s="21">
        <f t="shared" si="23"/>
        <v>-7.3225654857110269</v>
      </c>
      <c r="Y193" s="21">
        <f t="shared" si="23"/>
        <v>-7.2929765957631432</v>
      </c>
      <c r="Z193" s="21">
        <f t="shared" si="23"/>
        <v>-7.2814860631276161</v>
      </c>
      <c r="AA193" s="21">
        <f t="shared" si="23"/>
        <v>-7.268624504488673</v>
      </c>
      <c r="AB193" s="21">
        <f t="shared" si="23"/>
        <v>-7.2544473073232911</v>
      </c>
      <c r="AC193" s="21">
        <f t="shared" si="23"/>
        <v>-69.151517677813175</v>
      </c>
      <c r="AD193" s="21">
        <f t="shared" si="23"/>
        <v>-68.954665988546722</v>
      </c>
      <c r="AE193" s="21">
        <f t="shared" si="23"/>
        <v>-68.764127647206521</v>
      </c>
      <c r="AF193" s="21">
        <f t="shared" si="23"/>
        <v>-68.558225879540217</v>
      </c>
      <c r="AG193" s="21">
        <f t="shared" si="23"/>
        <v>-68.339547946073807</v>
      </c>
      <c r="AH193" s="21">
        <f t="shared" si="23"/>
        <v>-68.111048066241153</v>
      </c>
      <c r="AI193" s="21">
        <f t="shared" si="23"/>
        <v>-67.876528640697032</v>
      </c>
      <c r="AJ193" s="21">
        <f t="shared" si="23"/>
        <v>-67.962456531862415</v>
      </c>
      <c r="AK193" s="21">
        <f t="shared" ref="AK193:BB193" si="24">SUMIF($B$143:$B$154,"Environmental",AK$143:AK$154)*AK186</f>
        <v>-68.038646184943588</v>
      </c>
      <c r="AL193" s="21">
        <f t="shared" si="24"/>
        <v>-68.106302648163123</v>
      </c>
      <c r="AM193" s="21">
        <f t="shared" si="24"/>
        <v>-68.166005949487769</v>
      </c>
      <c r="AN193" s="21">
        <f t="shared" si="24"/>
        <v>-68.137898276151503</v>
      </c>
      <c r="AO193" s="21">
        <f t="shared" si="24"/>
        <v>-68.09019799742552</v>
      </c>
      <c r="AP193" s="21">
        <f t="shared" si="24"/>
        <v>-68.036147530227439</v>
      </c>
      <c r="AQ193" s="21">
        <f t="shared" si="24"/>
        <v>-67.976087980551185</v>
      </c>
      <c r="AR193" s="21">
        <f t="shared" si="24"/>
        <v>-67.910209693079352</v>
      </c>
      <c r="AS193" s="21">
        <f t="shared" si="24"/>
        <v>-67.838673930869206</v>
      </c>
      <c r="AT193" s="21">
        <f t="shared" si="24"/>
        <v>-67.761666910436674</v>
      </c>
      <c r="AU193" s="21">
        <f t="shared" si="24"/>
        <v>-67.679394296622803</v>
      </c>
      <c r="AV193" s="21">
        <f t="shared" si="24"/>
        <v>-67.592039630472257</v>
      </c>
      <c r="AW193" s="21">
        <f t="shared" si="24"/>
        <v>-67.499767898489779</v>
      </c>
      <c r="AX193" s="21">
        <f t="shared" si="24"/>
        <v>-66.479773600643952</v>
      </c>
      <c r="AY193" s="21">
        <f t="shared" si="24"/>
        <v>-65.353483134369611</v>
      </c>
      <c r="AZ193" s="21">
        <f t="shared" si="24"/>
        <v>-64.240151541657866</v>
      </c>
      <c r="BA193" s="21">
        <f t="shared" si="24"/>
        <v>-63.139962930900722</v>
      </c>
      <c r="BB193" s="21">
        <f t="shared" si="24"/>
        <v>-62.051396113708485</v>
      </c>
    </row>
    <row r="194" spans="1:54" outlineLevel="2">
      <c r="A194" s="423"/>
      <c r="B194" s="150" t="s">
        <v>495</v>
      </c>
      <c r="C194" s="19"/>
      <c r="D194" s="135" t="s">
        <v>390</v>
      </c>
      <c r="E194" s="21">
        <f t="shared" ref="E194:AJ194" si="25">SUM(E172:E174)*E186</f>
        <v>-3.8462902877269474</v>
      </c>
      <c r="F194" s="21">
        <f t="shared" si="25"/>
        <v>-3.8349413609079512</v>
      </c>
      <c r="G194" s="21">
        <f t="shared" si="25"/>
        <v>-3.8238613084568565</v>
      </c>
      <c r="H194" s="21">
        <f t="shared" si="25"/>
        <v>-3.8130450385757331</v>
      </c>
      <c r="I194" s="21">
        <f t="shared" si="25"/>
        <v>-3.8024875549973784</v>
      </c>
      <c r="J194" s="21">
        <f t="shared" si="25"/>
        <v>-3.7921839598985105</v>
      </c>
      <c r="K194" s="21">
        <f t="shared" si="25"/>
        <v>-3.7821294440346502</v>
      </c>
      <c r="L194" s="21">
        <f t="shared" si="25"/>
        <v>-3.7723192945835553</v>
      </c>
      <c r="M194" s="21">
        <f t="shared" si="25"/>
        <v>-3.7627488877714197</v>
      </c>
      <c r="N194" s="21">
        <f t="shared" si="25"/>
        <v>-3.7534136867170558</v>
      </c>
      <c r="O194" s="21">
        <f t="shared" si="25"/>
        <v>-3.7435583896130478</v>
      </c>
      <c r="P194" s="21">
        <f t="shared" si="25"/>
        <v>-3.7335566194155643</v>
      </c>
      <c r="Q194" s="21">
        <f t="shared" si="25"/>
        <v>-3.723797474402359</v>
      </c>
      <c r="R194" s="21">
        <f t="shared" si="25"/>
        <v>-3.7142763618031305</v>
      </c>
      <c r="S194" s="21">
        <f t="shared" si="25"/>
        <v>-3.7041551554887624</v>
      </c>
      <c r="T194" s="21">
        <f t="shared" si="25"/>
        <v>-3.694267323348515</v>
      </c>
      <c r="U194" s="21">
        <f t="shared" si="25"/>
        <v>-3.6846083778716756</v>
      </c>
      <c r="V194" s="21">
        <f t="shared" si="25"/>
        <v>-3.6751739229632725</v>
      </c>
      <c r="W194" s="21">
        <f t="shared" si="25"/>
        <v>-3.6659596393467826</v>
      </c>
      <c r="X194" s="21">
        <f t="shared" si="25"/>
        <v>-3.6569612986148332</v>
      </c>
      <c r="Y194" s="21">
        <f t="shared" si="25"/>
        <v>-3.6481747507392326</v>
      </c>
      <c r="Z194" s="21">
        <f t="shared" si="25"/>
        <v>-3.6395959258679347</v>
      </c>
      <c r="AA194" s="21">
        <f t="shared" si="25"/>
        <v>-3.6312208320729407</v>
      </c>
      <c r="AB194" s="21">
        <f t="shared" si="25"/>
        <v>-3.6230455586303436</v>
      </c>
      <c r="AC194" s="21">
        <f t="shared" si="25"/>
        <v>-34.530697061267333</v>
      </c>
      <c r="AD194" s="21">
        <f t="shared" si="25"/>
        <v>-34.42694799429907</v>
      </c>
      <c r="AE194" s="21">
        <f t="shared" si="25"/>
        <v>-34.32021598697888</v>
      </c>
      <c r="AF194" s="21">
        <f t="shared" si="25"/>
        <v>-34.209033446974473</v>
      </c>
      <c r="AG194" s="21">
        <f t="shared" si="25"/>
        <v>-34.092698263868108</v>
      </c>
      <c r="AH194" s="21">
        <f t="shared" si="25"/>
        <v>-33.971475734464597</v>
      </c>
      <c r="AI194" s="21">
        <f t="shared" si="25"/>
        <v>-33.846961323024196</v>
      </c>
      <c r="AJ194" s="21">
        <f t="shared" si="25"/>
        <v>-33.88233423267144</v>
      </c>
      <c r="AK194" s="21">
        <f t="shared" ref="AK194:BB194" si="26">SUM(AK172:AK174)*AK186</f>
        <v>-33.913413698027931</v>
      </c>
      <c r="AL194" s="21">
        <f t="shared" si="26"/>
        <v>-33.940373605558655</v>
      </c>
      <c r="AM194" s="21">
        <f t="shared" si="26"/>
        <v>-33.963434465973883</v>
      </c>
      <c r="AN194" s="21">
        <f t="shared" si="26"/>
        <v>-33.942886105004071</v>
      </c>
      <c r="AO194" s="21">
        <f t="shared" si="26"/>
        <v>-33.912782560503807</v>
      </c>
      <c r="AP194" s="21">
        <f t="shared" si="26"/>
        <v>-33.879702422759848</v>
      </c>
      <c r="AQ194" s="21">
        <f t="shared" si="26"/>
        <v>-33.843769977762278</v>
      </c>
      <c r="AR194" s="21">
        <f t="shared" si="26"/>
        <v>-33.805088806625243</v>
      </c>
      <c r="AS194" s="21">
        <f t="shared" si="26"/>
        <v>-33.763746854802839</v>
      </c>
      <c r="AT194" s="21">
        <f t="shared" si="26"/>
        <v>-33.719831872177046</v>
      </c>
      <c r="AU194" s="21">
        <f t="shared" si="26"/>
        <v>-33.673437185394363</v>
      </c>
      <c r="AV194" s="21">
        <f t="shared" si="26"/>
        <v>-33.624649699756233</v>
      </c>
      <c r="AW194" s="21">
        <f t="shared" si="26"/>
        <v>-33.573550715350784</v>
      </c>
      <c r="AX194" s="21">
        <f t="shared" si="26"/>
        <v>-33.061214501726063</v>
      </c>
      <c r="AY194" s="21">
        <f t="shared" si="26"/>
        <v>-32.496285827284609</v>
      </c>
      <c r="AZ194" s="21">
        <f t="shared" si="26"/>
        <v>-31.938068455799485</v>
      </c>
      <c r="BA194" s="21">
        <f t="shared" si="26"/>
        <v>-31.386642772095879</v>
      </c>
      <c r="BB194" s="21">
        <f t="shared" si="26"/>
        <v>-30.841241885093829</v>
      </c>
    </row>
    <row r="195" spans="1:54" outlineLevel="2">
      <c r="A195" s="423"/>
      <c r="B195" s="150" t="s">
        <v>496</v>
      </c>
      <c r="C195" s="19"/>
      <c r="D195" s="135" t="s">
        <v>390</v>
      </c>
      <c r="E195" s="21">
        <f t="shared" ref="E195:AJ195" si="27">SUM(E176:E178)*E186</f>
        <v>-11.538870860447597</v>
      </c>
      <c r="F195" s="21">
        <f t="shared" si="27"/>
        <v>-11.504824080039548</v>
      </c>
      <c r="G195" s="21">
        <f t="shared" si="27"/>
        <v>-11.471583925370572</v>
      </c>
      <c r="H195" s="21">
        <f t="shared" si="27"/>
        <v>-11.439135115727201</v>
      </c>
      <c r="I195" s="21">
        <f t="shared" si="27"/>
        <v>-11.407462664992137</v>
      </c>
      <c r="J195" s="21">
        <f t="shared" si="27"/>
        <v>-11.376551877196871</v>
      </c>
      <c r="K195" s="21">
        <f t="shared" si="27"/>
        <v>-11.346388332103952</v>
      </c>
      <c r="L195" s="21">
        <f t="shared" si="27"/>
        <v>-11.316957883750662</v>
      </c>
      <c r="M195" s="21">
        <f t="shared" si="27"/>
        <v>-11.288246660944894</v>
      </c>
      <c r="N195" s="21">
        <f t="shared" si="27"/>
        <v>-11.26024105782313</v>
      </c>
      <c r="O195" s="21">
        <f t="shared" si="27"/>
        <v>-11.230675168839147</v>
      </c>
      <c r="P195" s="21">
        <f t="shared" si="27"/>
        <v>-11.200669860493459</v>
      </c>
      <c r="Q195" s="21">
        <f t="shared" si="27"/>
        <v>-11.171392423207077</v>
      </c>
      <c r="R195" s="21">
        <f t="shared" si="27"/>
        <v>-11.142829085409389</v>
      </c>
      <c r="S195" s="21">
        <f t="shared" si="27"/>
        <v>-11.112465464335544</v>
      </c>
      <c r="T195" s="21">
        <f t="shared" si="27"/>
        <v>-11.082801967951895</v>
      </c>
      <c r="U195" s="21">
        <f t="shared" si="27"/>
        <v>-11.053825135672342</v>
      </c>
      <c r="V195" s="21">
        <f t="shared" si="27"/>
        <v>-11.025521766868094</v>
      </c>
      <c r="W195" s="21">
        <f t="shared" si="27"/>
        <v>-10.99787891804035</v>
      </c>
      <c r="X195" s="21">
        <f t="shared" si="27"/>
        <v>-10.970883895844498</v>
      </c>
      <c r="Y195" s="21">
        <f t="shared" si="27"/>
        <v>-10.944524252217697</v>
      </c>
      <c r="Z195" s="21">
        <f t="shared" si="27"/>
        <v>-10.91878777571741</v>
      </c>
      <c r="AA195" s="21">
        <f t="shared" si="27"/>
        <v>-10.893662498073061</v>
      </c>
      <c r="AB195" s="21">
        <f t="shared" si="27"/>
        <v>-10.869136675891031</v>
      </c>
      <c r="AC195" s="21">
        <f t="shared" si="27"/>
        <v>-103.59209118478068</v>
      </c>
      <c r="AD195" s="21">
        <f t="shared" si="27"/>
        <v>-103.28084398495861</v>
      </c>
      <c r="AE195" s="21">
        <f t="shared" si="27"/>
        <v>-102.96064796427923</v>
      </c>
      <c r="AF195" s="21">
        <f t="shared" si="27"/>
        <v>-102.62710034580581</v>
      </c>
      <c r="AG195" s="21">
        <f t="shared" si="27"/>
        <v>-102.27809479511185</v>
      </c>
      <c r="AH195" s="21">
        <f t="shared" si="27"/>
        <v>-101.91442720769814</v>
      </c>
      <c r="AI195" s="21">
        <f t="shared" si="27"/>
        <v>-101.54088397395473</v>
      </c>
      <c r="AJ195" s="21">
        <f t="shared" si="27"/>
        <v>-101.64700270331856</v>
      </c>
      <c r="AK195" s="21">
        <f t="shared" ref="AK195:BB195" si="28">SUM(AK176:AK178)*AK186</f>
        <v>-101.74024109968168</v>
      </c>
      <c r="AL195" s="21">
        <f t="shared" si="28"/>
        <v>-101.8211208225396</v>
      </c>
      <c r="AM195" s="21">
        <f t="shared" si="28"/>
        <v>-101.89030340421783</v>
      </c>
      <c r="AN195" s="21">
        <f t="shared" si="28"/>
        <v>-101.82865832165213</v>
      </c>
      <c r="AO195" s="21">
        <f t="shared" si="28"/>
        <v>-101.73834768846055</v>
      </c>
      <c r="AP195" s="21">
        <f t="shared" si="28"/>
        <v>-101.63910727553285</v>
      </c>
      <c r="AQ195" s="21">
        <f t="shared" si="28"/>
        <v>-101.5313099408485</v>
      </c>
      <c r="AR195" s="21">
        <f t="shared" si="28"/>
        <v>-101.41526642774183</v>
      </c>
      <c r="AS195" s="21">
        <f t="shared" si="28"/>
        <v>-101.29124057256034</v>
      </c>
      <c r="AT195" s="21">
        <f t="shared" si="28"/>
        <v>-101.159495624961</v>
      </c>
      <c r="AU195" s="21">
        <f t="shared" si="28"/>
        <v>-101.02031156488535</v>
      </c>
      <c r="AV195" s="21">
        <f t="shared" si="28"/>
        <v>-100.87394910823625</v>
      </c>
      <c r="AW195" s="21">
        <f t="shared" si="28"/>
        <v>-100.72065215527681</v>
      </c>
      <c r="AX195" s="21">
        <f t="shared" si="28"/>
        <v>-99.183643514521762</v>
      </c>
      <c r="AY195" s="21">
        <f t="shared" si="28"/>
        <v>-97.488857491288087</v>
      </c>
      <c r="AZ195" s="21">
        <f t="shared" si="28"/>
        <v>-95.814205376911559</v>
      </c>
      <c r="BA195" s="21">
        <f t="shared" si="28"/>
        <v>-94.159928325868123</v>
      </c>
      <c r="BB195" s="21">
        <f t="shared" si="28"/>
        <v>-92.523725664918231</v>
      </c>
    </row>
    <row r="196" spans="1:54" outlineLevel="2">
      <c r="A196" s="423"/>
      <c r="B196" s="150" t="s">
        <v>289</v>
      </c>
      <c r="C196" s="19"/>
      <c r="D196" s="135" t="s">
        <v>390</v>
      </c>
      <c r="E196" s="21">
        <f t="shared" ref="E196:AJ196" si="29">SUMIF($B$143:$B$154,"Safety",E$143:E$154)*E187</f>
        <v>-1.2203237481887774</v>
      </c>
      <c r="F196" s="21">
        <f t="shared" si="29"/>
        <v>-1.2169846982031263</v>
      </c>
      <c r="G196" s="21">
        <f t="shared" si="29"/>
        <v>-1.2137721557428849</v>
      </c>
      <c r="H196" s="21">
        <f t="shared" si="29"/>
        <v>-1.2106846564003322</v>
      </c>
      <c r="I196" s="21">
        <f t="shared" si="29"/>
        <v>-1.2077207595366573</v>
      </c>
      <c r="J196" s="21">
        <f t="shared" si="29"/>
        <v>-1.2048790479418729</v>
      </c>
      <c r="K196" s="21">
        <f t="shared" si="29"/>
        <v>-1.202158127499801</v>
      </c>
      <c r="L196" s="21">
        <f t="shared" si="29"/>
        <v>-1.1995566268580748</v>
      </c>
      <c r="M196" s="21">
        <f t="shared" si="29"/>
        <v>-1.197073197103073</v>
      </c>
      <c r="N196" s="21">
        <f t="shared" si="29"/>
        <v>-1.1947065114397244</v>
      </c>
      <c r="O196" s="21">
        <f t="shared" si="29"/>
        <v>-1.1923137430051649</v>
      </c>
      <c r="P196" s="21">
        <f t="shared" si="29"/>
        <v>-1.1899635212886661</v>
      </c>
      <c r="Q196" s="21">
        <f t="shared" si="29"/>
        <v>-1.1877282124872375</v>
      </c>
      <c r="R196" s="21">
        <f t="shared" si="29"/>
        <v>-1.1856065393922071</v>
      </c>
      <c r="S196" s="21">
        <f t="shared" si="29"/>
        <v>-1.1835972458805544</v>
      </c>
      <c r="T196" s="21">
        <f t="shared" si="29"/>
        <v>-1.1816990966149084</v>
      </c>
      <c r="U196" s="21">
        <f t="shared" si="29"/>
        <v>-1.1799108767480369</v>
      </c>
      <c r="V196" s="21">
        <f t="shared" si="29"/>
        <v>-1.1782313916317668</v>
      </c>
      <c r="W196" s="21">
        <f t="shared" si="29"/>
        <v>-1.1766594665302712</v>
      </c>
      <c r="X196" s="21">
        <f t="shared" si="29"/>
        <v>-1.175193946337644</v>
      </c>
      <c r="Y196" s="21">
        <f t="shared" si="29"/>
        <v>-1.1738336952997279</v>
      </c>
      <c r="Z196" s="21">
        <f t="shared" si="29"/>
        <v>-1.1725775967400958</v>
      </c>
      <c r="AA196" s="21">
        <f t="shared" si="29"/>
        <v>-1.1714245527901601</v>
      </c>
      <c r="AB196" s="21">
        <f t="shared" si="29"/>
        <v>-1.170373484123336</v>
      </c>
      <c r="AC196" s="21">
        <f t="shared" si="29"/>
        <v>-1.4700788196123755</v>
      </c>
      <c r="AD196" s="21">
        <f t="shared" si="29"/>
        <v>-1.4682151615788115</v>
      </c>
      <c r="AE196" s="21">
        <f t="shared" si="29"/>
        <v>-1.4664833347116395</v>
      </c>
      <c r="AF196" s="21">
        <f t="shared" si="29"/>
        <v>-1.4648819383693854</v>
      </c>
      <c r="AG196" s="21">
        <f t="shared" si="29"/>
        <v>-1.4634095954850508</v>
      </c>
      <c r="AH196" s="21">
        <f t="shared" si="29"/>
        <v>-1.4620649522328333</v>
      </c>
      <c r="AI196" s="21">
        <f t="shared" si="29"/>
        <v>-1.4608466776998301</v>
      </c>
      <c r="AJ196" s="21">
        <f t="shared" si="29"/>
        <v>-1.4628376730408135</v>
      </c>
      <c r="AK196" s="21">
        <f t="shared" ref="AK196:BB196" si="30">SUMIF($B$143:$B$154,"Safety",AK$143:AK$154)*AK187</f>
        <v>-1.4649548582839362</v>
      </c>
      <c r="AL196" s="21">
        <f t="shared" si="30"/>
        <v>-1.4671977482725662</v>
      </c>
      <c r="AM196" s="21">
        <f t="shared" si="30"/>
        <v>-1.4695658722478291</v>
      </c>
      <c r="AN196" s="21">
        <f t="shared" si="30"/>
        <v>-1.4712106241318363</v>
      </c>
      <c r="AO196" s="21">
        <f t="shared" si="30"/>
        <v>-1.4728480133917508</v>
      </c>
      <c r="AP196" s="21">
        <f t="shared" si="30"/>
        <v>-1.474614444871494</v>
      </c>
      <c r="AQ196" s="21">
        <f t="shared" si="30"/>
        <v>-1.476509385124581</v>
      </c>
      <c r="AR196" s="21">
        <f t="shared" si="30"/>
        <v>-1.478532315626361</v>
      </c>
      <c r="AS196" s="21">
        <f t="shared" si="30"/>
        <v>-1.4806827326446605</v>
      </c>
      <c r="AT196" s="21">
        <f t="shared" si="30"/>
        <v>-1.4829601471125027</v>
      </c>
      <c r="AU196" s="21">
        <f t="shared" si="30"/>
        <v>-1.485364084502885</v>
      </c>
      <c r="AV196" s="21">
        <f t="shared" si="30"/>
        <v>-1.4878940847056166</v>
      </c>
      <c r="AW196" s="21">
        <f t="shared" si="30"/>
        <v>-1.490549701906154</v>
      </c>
      <c r="AX196" s="21">
        <f t="shared" si="30"/>
        <v>-1.4790303199611388</v>
      </c>
      <c r="AY196" s="21">
        <f t="shared" si="30"/>
        <v>-1.4658875395780009</v>
      </c>
      <c r="AZ196" s="21">
        <f t="shared" si="30"/>
        <v>-1.4529531937061189</v>
      </c>
      <c r="BA196" s="21">
        <f t="shared" si="30"/>
        <v>-1.4402249424358649</v>
      </c>
      <c r="BB196" s="21">
        <f t="shared" si="30"/>
        <v>-1.4276081939869678</v>
      </c>
    </row>
    <row r="197" spans="1:54" outlineLevel="2">
      <c r="A197" s="423"/>
      <c r="B197" s="150" t="s">
        <v>292</v>
      </c>
      <c r="C197" s="19"/>
      <c r="D197" s="135" t="s">
        <v>390</v>
      </c>
      <c r="E197" s="21">
        <f>SUMIF($B$143:$B$154,"Financial",E$143:E$154)*E186</f>
        <v>-4.6104319681938071</v>
      </c>
      <c r="F197" s="21">
        <f t="shared" ref="F197:BB197" si="31">SUMIF($B$143:$B$154,"Financial",F$143:F$154)*F186</f>
        <v>-4.5139919784124096</v>
      </c>
      <c r="G197" s="21">
        <f t="shared" si="31"/>
        <v>-4.4199696211600203</v>
      </c>
      <c r="H197" s="21">
        <f t="shared" si="31"/>
        <v>-4.3282957972014113</v>
      </c>
      <c r="I197" s="21">
        <f t="shared" si="31"/>
        <v>-4.23890286594205</v>
      </c>
      <c r="J197" s="21">
        <f t="shared" si="31"/>
        <v>-4.1517253071993467</v>
      </c>
      <c r="K197" s="21">
        <f t="shared" si="31"/>
        <v>-4.0666996518643437</v>
      </c>
      <c r="L197" s="21">
        <f t="shared" si="31"/>
        <v>-3.9837644148746181</v>
      </c>
      <c r="M197" s="21">
        <f t="shared" si="31"/>
        <v>-3.9028600304207264</v>
      </c>
      <c r="N197" s="21">
        <f t="shared" si="31"/>
        <v>-3.8239275561647141</v>
      </c>
      <c r="O197" s="21">
        <f t="shared" si="31"/>
        <v>-3.7463522276731278</v>
      </c>
      <c r="P197" s="21">
        <f t="shared" si="31"/>
        <v>-3.6703802230460782</v>
      </c>
      <c r="Q197" s="21">
        <f t="shared" si="31"/>
        <v>-3.5962584508025741</v>
      </c>
      <c r="R197" s="21">
        <f t="shared" si="31"/>
        <v>-3.5239345321954483</v>
      </c>
      <c r="S197" s="21">
        <f t="shared" si="31"/>
        <v>-3.4533577153100863</v>
      </c>
      <c r="T197" s="21">
        <f t="shared" si="31"/>
        <v>-3.384478822097984</v>
      </c>
      <c r="U197" s="21">
        <f t="shared" si="31"/>
        <v>-3.3172501971723727</v>
      </c>
      <c r="V197" s="21">
        <f t="shared" si="31"/>
        <v>-3.2516256583068142</v>
      </c>
      <c r="W197" s="21">
        <f t="shared" si="31"/>
        <v>-3.1875604485795663</v>
      </c>
      <c r="X197" s="21">
        <f t="shared" si="31"/>
        <v>-3.125011190108419</v>
      </c>
      <c r="Y197" s="21">
        <f t="shared" si="31"/>
        <v>-3.063935021701591</v>
      </c>
      <c r="Z197" s="21">
        <f t="shared" si="31"/>
        <v>-3.0042916115178673</v>
      </c>
      <c r="AA197" s="21">
        <f t="shared" si="31"/>
        <v>-2.9460419119589818</v>
      </c>
      <c r="AB197" s="21">
        <f t="shared" si="31"/>
        <v>-2.8891476263943252</v>
      </c>
      <c r="AC197" s="21">
        <f t="shared" si="31"/>
        <v>-10.401696456001172</v>
      </c>
      <c r="AD197" s="21">
        <f t="shared" si="31"/>
        <v>-10.215548096290497</v>
      </c>
      <c r="AE197" s="21">
        <f t="shared" si="31"/>
        <v>-10.033347340147991</v>
      </c>
      <c r="AF197" s="21">
        <f t="shared" si="31"/>
        <v>-9.8549939647179556</v>
      </c>
      <c r="AG197" s="21">
        <f t="shared" si="31"/>
        <v>-9.6803906647290798</v>
      </c>
      <c r="AH197" s="21">
        <f t="shared" si="31"/>
        <v>-9.5094429605167257</v>
      </c>
      <c r="AI197" s="21">
        <f t="shared" si="31"/>
        <v>-9.3420554970994356</v>
      </c>
      <c r="AJ197" s="21">
        <f t="shared" si="31"/>
        <v>-9.2226935157652363</v>
      </c>
      <c r="AK197" s="21">
        <f t="shared" si="31"/>
        <v>-9.1053740855365302</v>
      </c>
      <c r="AL197" s="21">
        <f t="shared" si="31"/>
        <v>-8.9900511782513899</v>
      </c>
      <c r="AM197" s="21">
        <f t="shared" si="31"/>
        <v>-8.876679979966994</v>
      </c>
      <c r="AN197" s="21">
        <f t="shared" si="31"/>
        <v>-8.7566920653642732</v>
      </c>
      <c r="AO197" s="21">
        <f t="shared" si="31"/>
        <v>-8.6375517837384397</v>
      </c>
      <c r="AP197" s="21">
        <f t="shared" si="31"/>
        <v>-8.5206055877089426</v>
      </c>
      <c r="AQ197" s="21">
        <f t="shared" si="31"/>
        <v>-8.4058015521380156</v>
      </c>
      <c r="AR197" s="21">
        <f t="shared" si="31"/>
        <v>-8.2930891517904382</v>
      </c>
      <c r="AS197" s="21">
        <f t="shared" si="31"/>
        <v>-8.1824192216157385</v>
      </c>
      <c r="AT197" s="21">
        <f t="shared" si="31"/>
        <v>-8.0737439181773194</v>
      </c>
      <c r="AU197" s="21">
        <f t="shared" si="31"/>
        <v>-7.9670166821951032</v>
      </c>
      <c r="AV197" s="21">
        <f t="shared" si="31"/>
        <v>-7.862192202169564</v>
      </c>
      <c r="AW197" s="21">
        <f t="shared" si="31"/>
        <v>-7.7592263790554954</v>
      </c>
      <c r="AX197" s="21">
        <f t="shared" si="31"/>
        <v>-7.5606219563544252</v>
      </c>
      <c r="AY197" s="21">
        <f t="shared" si="31"/>
        <v>-7.3553195975106886</v>
      </c>
      <c r="AZ197" s="21">
        <f t="shared" si="31"/>
        <v>-7.1558569329609485</v>
      </c>
      <c r="BA197" s="21">
        <f t="shared" si="31"/>
        <v>-6.9620651888201932</v>
      </c>
      <c r="BB197" s="21">
        <f t="shared" si="31"/>
        <v>-6.7735365360738626</v>
      </c>
    </row>
    <row r="198" spans="1:54" outlineLevel="2">
      <c r="A198" s="424"/>
      <c r="B198" s="150" t="s">
        <v>477</v>
      </c>
      <c r="C198" s="19"/>
      <c r="D198" s="135" t="s">
        <v>390</v>
      </c>
      <c r="E198" s="21">
        <f>SUMIF($B$143:$B$154,"Other",E$143:E$154)*E186</f>
        <v>0</v>
      </c>
      <c r="F198" s="21">
        <f t="shared" ref="F198:BB198" si="32">SUMIF($B$143:$B$154,"Other",F$143:F$154)*F186</f>
        <v>0</v>
      </c>
      <c r="G198" s="21">
        <f t="shared" si="32"/>
        <v>0</v>
      </c>
      <c r="H198" s="21">
        <f t="shared" si="32"/>
        <v>0</v>
      </c>
      <c r="I198" s="21">
        <f t="shared" si="32"/>
        <v>0</v>
      </c>
      <c r="J198" s="21">
        <f t="shared" si="32"/>
        <v>0</v>
      </c>
      <c r="K198" s="21">
        <f t="shared" si="32"/>
        <v>0</v>
      </c>
      <c r="L198" s="21">
        <f t="shared" si="32"/>
        <v>0</v>
      </c>
      <c r="M198" s="21">
        <f t="shared" si="32"/>
        <v>0</v>
      </c>
      <c r="N198" s="21">
        <f t="shared" si="32"/>
        <v>0</v>
      </c>
      <c r="O198" s="21">
        <f t="shared" si="32"/>
        <v>0</v>
      </c>
      <c r="P198" s="21">
        <f t="shared" si="32"/>
        <v>0</v>
      </c>
      <c r="Q198" s="21">
        <f t="shared" si="32"/>
        <v>0</v>
      </c>
      <c r="R198" s="21">
        <f t="shared" si="32"/>
        <v>0</v>
      </c>
      <c r="S198" s="21">
        <f t="shared" si="32"/>
        <v>0</v>
      </c>
      <c r="T198" s="21">
        <f t="shared" si="32"/>
        <v>0</v>
      </c>
      <c r="U198" s="21">
        <f t="shared" si="32"/>
        <v>0</v>
      </c>
      <c r="V198" s="21">
        <f t="shared" si="32"/>
        <v>0</v>
      </c>
      <c r="W198" s="21">
        <f t="shared" si="32"/>
        <v>0</v>
      </c>
      <c r="X198" s="21">
        <f t="shared" si="32"/>
        <v>0</v>
      </c>
      <c r="Y198" s="21">
        <f t="shared" si="32"/>
        <v>0</v>
      </c>
      <c r="Z198" s="21">
        <f t="shared" si="32"/>
        <v>0</v>
      </c>
      <c r="AA198" s="21">
        <f t="shared" si="32"/>
        <v>0</v>
      </c>
      <c r="AB198" s="21">
        <f t="shared" si="32"/>
        <v>0</v>
      </c>
      <c r="AC198" s="21">
        <f t="shared" si="32"/>
        <v>0</v>
      </c>
      <c r="AD198" s="21">
        <f t="shared" si="32"/>
        <v>0</v>
      </c>
      <c r="AE198" s="21">
        <f t="shared" si="32"/>
        <v>0</v>
      </c>
      <c r="AF198" s="21">
        <f t="shared" si="32"/>
        <v>0</v>
      </c>
      <c r="AG198" s="21">
        <f t="shared" si="32"/>
        <v>0</v>
      </c>
      <c r="AH198" s="21">
        <f t="shared" si="32"/>
        <v>0</v>
      </c>
      <c r="AI198" s="21">
        <f t="shared" si="32"/>
        <v>0</v>
      </c>
      <c r="AJ198" s="21">
        <f t="shared" si="32"/>
        <v>0</v>
      </c>
      <c r="AK198" s="21">
        <f t="shared" si="32"/>
        <v>0</v>
      </c>
      <c r="AL198" s="21">
        <f t="shared" si="32"/>
        <v>0</v>
      </c>
      <c r="AM198" s="21">
        <f t="shared" si="32"/>
        <v>0</v>
      </c>
      <c r="AN198" s="21">
        <f t="shared" si="32"/>
        <v>0</v>
      </c>
      <c r="AO198" s="21">
        <f t="shared" si="32"/>
        <v>0</v>
      </c>
      <c r="AP198" s="21">
        <f t="shared" si="32"/>
        <v>0</v>
      </c>
      <c r="AQ198" s="21">
        <f t="shared" si="32"/>
        <v>0</v>
      </c>
      <c r="AR198" s="21">
        <f t="shared" si="32"/>
        <v>0</v>
      </c>
      <c r="AS198" s="21">
        <f t="shared" si="32"/>
        <v>0</v>
      </c>
      <c r="AT198" s="21">
        <f t="shared" si="32"/>
        <v>0</v>
      </c>
      <c r="AU198" s="21">
        <f t="shared" si="32"/>
        <v>0</v>
      </c>
      <c r="AV198" s="21">
        <f t="shared" si="32"/>
        <v>0</v>
      </c>
      <c r="AW198" s="21">
        <f t="shared" si="32"/>
        <v>0</v>
      </c>
      <c r="AX198" s="21">
        <f t="shared" si="32"/>
        <v>0</v>
      </c>
      <c r="AY198" s="21">
        <f t="shared" si="32"/>
        <v>0</v>
      </c>
      <c r="AZ198" s="21">
        <f t="shared" si="32"/>
        <v>0</v>
      </c>
      <c r="BA198" s="21">
        <f t="shared" si="32"/>
        <v>0</v>
      </c>
      <c r="BB198" s="21">
        <f t="shared" si="32"/>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2" t="s">
        <v>497</v>
      </c>
      <c r="B200" s="150" t="s">
        <v>498</v>
      </c>
      <c r="C200" s="19"/>
      <c r="D200" s="135" t="s">
        <v>390</v>
      </c>
      <c r="E200" s="21">
        <f>SUM(E190:E193,E196:E198)</f>
        <v>-14.79928162991003</v>
      </c>
      <c r="F200" s="21">
        <f t="shared" ref="F200:BB200" si="33">SUM(F190:F193,F196:F198)</f>
        <v>-14.673124209231117</v>
      </c>
      <c r="G200" s="21">
        <f t="shared" si="33"/>
        <v>-14.521764702214103</v>
      </c>
      <c r="H200" s="21">
        <f t="shared" si="33"/>
        <v>-14.372499645911319</v>
      </c>
      <c r="I200" s="21">
        <f t="shared" si="33"/>
        <v>-14.250729062466919</v>
      </c>
      <c r="J200" s="21">
        <f t="shared" si="33"/>
        <v>-14.130082662228176</v>
      </c>
      <c r="K200" s="21">
        <f t="shared" si="33"/>
        <v>-13.986007271403253</v>
      </c>
      <c r="L200" s="21">
        <f t="shared" si="33"/>
        <v>-13.868020009990012</v>
      </c>
      <c r="M200" s="21">
        <f t="shared" si="33"/>
        <v>-13.751127301151289</v>
      </c>
      <c r="N200" s="21">
        <f t="shared" si="33"/>
        <v>-13.612040353706927</v>
      </c>
      <c r="O200" s="21">
        <f t="shared" si="33"/>
        <v>-13.495300651084296</v>
      </c>
      <c r="P200" s="21">
        <f t="shared" si="33"/>
        <v>-13.378449202619134</v>
      </c>
      <c r="Q200" s="21">
        <f t="shared" si="33"/>
        <v>-13.262753112865513</v>
      </c>
      <c r="R200" s="21">
        <f t="shared" si="33"/>
        <v>-13.169889243802963</v>
      </c>
      <c r="S200" s="21">
        <f t="shared" si="33"/>
        <v>-13.056097191671537</v>
      </c>
      <c r="T200" s="21">
        <f t="shared" si="33"/>
        <v>-12.943439996480294</v>
      </c>
      <c r="U200" s="21">
        <f t="shared" si="33"/>
        <v>-12.831907767973137</v>
      </c>
      <c r="V200" s="21">
        <f t="shared" si="33"/>
        <v>-12.741707747153036</v>
      </c>
      <c r="W200" s="21">
        <f t="shared" si="33"/>
        <v>-12.632046695648425</v>
      </c>
      <c r="X200" s="21">
        <f t="shared" si="33"/>
        <v>-12.543014314412614</v>
      </c>
      <c r="Y200" s="21">
        <f t="shared" si="33"/>
        <v>-12.435210959030645</v>
      </c>
      <c r="Z200" s="21">
        <f t="shared" si="33"/>
        <v>-12.347358975867497</v>
      </c>
      <c r="AA200" s="21">
        <f t="shared" si="33"/>
        <v>-12.259941228878054</v>
      </c>
      <c r="AB200" s="21">
        <f t="shared" si="33"/>
        <v>-12.172966335881149</v>
      </c>
      <c r="AC200" s="21">
        <f t="shared" si="33"/>
        <v>-89.09447205282622</v>
      </c>
      <c r="AD200" s="21">
        <f t="shared" si="33"/>
        <v>-88.572186194010186</v>
      </c>
      <c r="AE200" s="21">
        <f t="shared" si="33"/>
        <v>-88.063019389876644</v>
      </c>
      <c r="AF200" s="21">
        <f t="shared" si="33"/>
        <v>-87.545128276740854</v>
      </c>
      <c r="AG200" s="21">
        <f t="shared" si="33"/>
        <v>-87.020938277848515</v>
      </c>
      <c r="AH200" s="21">
        <f t="shared" si="33"/>
        <v>-86.493246379423141</v>
      </c>
      <c r="AI200" s="21">
        <f t="shared" si="33"/>
        <v>-85.965698597764558</v>
      </c>
      <c r="AJ200" s="21">
        <f t="shared" si="33"/>
        <v>-85.847029869717431</v>
      </c>
      <c r="AK200" s="21">
        <f t="shared" si="33"/>
        <v>-85.722158639362661</v>
      </c>
      <c r="AL200" s="21">
        <f t="shared" si="33"/>
        <v>-85.592214644497062</v>
      </c>
      <c r="AM200" s="21">
        <f t="shared" si="33"/>
        <v>-85.457704566580986</v>
      </c>
      <c r="AN200" s="21">
        <f t="shared" si="33"/>
        <v>-85.221279704550469</v>
      </c>
      <c r="AO200" s="21">
        <f t="shared" si="33"/>
        <v>-84.966397801513594</v>
      </c>
      <c r="AP200" s="21">
        <f t="shared" si="33"/>
        <v>-84.709068117073187</v>
      </c>
      <c r="AQ200" s="21">
        <f t="shared" si="33"/>
        <v>-84.449542996219691</v>
      </c>
      <c r="AR200" s="21">
        <f t="shared" si="33"/>
        <v>-84.187926403774881</v>
      </c>
      <c r="AS200" s="21">
        <f t="shared" si="33"/>
        <v>-83.924295536940349</v>
      </c>
      <c r="AT200" s="21">
        <f t="shared" si="33"/>
        <v>-83.658754795179604</v>
      </c>
      <c r="AU200" s="21">
        <f t="shared" si="33"/>
        <v>-83.391430211762327</v>
      </c>
      <c r="AV200" s="21">
        <f t="shared" si="33"/>
        <v>-83.122427820145816</v>
      </c>
      <c r="AW200" s="21">
        <f t="shared" si="33"/>
        <v>-82.851837163506715</v>
      </c>
      <c r="AX200" s="21">
        <f t="shared" si="33"/>
        <v>-81.462514109273769</v>
      </c>
      <c r="AY200" s="21">
        <f t="shared" si="33"/>
        <v>-79.952685886425371</v>
      </c>
      <c r="AZ200" s="21">
        <f t="shared" si="33"/>
        <v>-78.466598012445502</v>
      </c>
      <c r="BA200" s="21">
        <f t="shared" si="33"/>
        <v>-77.004126323284396</v>
      </c>
      <c r="BB200" s="21">
        <f t="shared" si="33"/>
        <v>-75.56296994476358</v>
      </c>
    </row>
    <row r="201" spans="1:54" outlineLevel="2">
      <c r="A201" s="423"/>
      <c r="B201" s="150" t="s">
        <v>499</v>
      </c>
      <c r="C201" s="19"/>
      <c r="D201" s="135" t="s">
        <v>390</v>
      </c>
      <c r="E201" s="21">
        <f>SUM(E190:E192,E194,E196:E198)</f>
        <v>-10.965146656526059</v>
      </c>
      <c r="F201" s="21">
        <f t="shared" ref="F201:BB201" si="34">SUM(F190:F192,F194,F196:F198)</f>
        <v>-10.830953499787864</v>
      </c>
      <c r="G201" s="21">
        <f t="shared" si="34"/>
        <v>-10.700062854070413</v>
      </c>
      <c r="H201" s="21">
        <f t="shared" si="34"/>
        <v>-10.572386628350884</v>
      </c>
      <c r="I201" s="21">
        <f t="shared" si="34"/>
        <v>-10.447838671711672</v>
      </c>
      <c r="J201" s="21">
        <f t="shared" si="34"/>
        <v>-10.326335426264851</v>
      </c>
      <c r="K201" s="21">
        <f t="shared" si="34"/>
        <v>-10.207795836568334</v>
      </c>
      <c r="L201" s="21">
        <f t="shared" si="34"/>
        <v>-10.092141279428716</v>
      </c>
      <c r="M201" s="21">
        <f t="shared" si="34"/>
        <v>-9.9792954810752903</v>
      </c>
      <c r="N201" s="21">
        <f t="shared" si="34"/>
        <v>-9.8691832089071525</v>
      </c>
      <c r="O201" s="21">
        <f t="shared" si="34"/>
        <v>-9.7600652578369669</v>
      </c>
      <c r="P201" s="21">
        <f t="shared" si="34"/>
        <v>-9.6527371455748465</v>
      </c>
      <c r="Q201" s="21">
        <f t="shared" si="34"/>
        <v>-9.5480121891924146</v>
      </c>
      <c r="R201" s="21">
        <f t="shared" si="34"/>
        <v>-9.4458222742735458</v>
      </c>
      <c r="S201" s="21">
        <f t="shared" si="34"/>
        <v>-9.345267684905199</v>
      </c>
      <c r="T201" s="21">
        <f t="shared" si="34"/>
        <v>-9.2471221688903764</v>
      </c>
      <c r="U201" s="21">
        <f t="shared" si="34"/>
        <v>-9.1513233282229898</v>
      </c>
      <c r="V201" s="21">
        <f t="shared" si="34"/>
        <v>-9.0578106077854326</v>
      </c>
      <c r="W201" s="21">
        <f t="shared" si="34"/>
        <v>-8.9665252245550864</v>
      </c>
      <c r="X201" s="21">
        <f t="shared" si="34"/>
        <v>-8.8774101273164217</v>
      </c>
      <c r="Y201" s="21">
        <f t="shared" si="34"/>
        <v>-8.7904091140067369</v>
      </c>
      <c r="Z201" s="21">
        <f t="shared" si="34"/>
        <v>-8.7054688386078158</v>
      </c>
      <c r="AA201" s="21">
        <f t="shared" si="34"/>
        <v>-8.622537556462321</v>
      </c>
      <c r="AB201" s="21">
        <f t="shared" si="34"/>
        <v>-8.5415645871882013</v>
      </c>
      <c r="AC201" s="21">
        <f t="shared" si="34"/>
        <v>-54.473651436280363</v>
      </c>
      <c r="AD201" s="21">
        <f t="shared" si="34"/>
        <v>-54.044468199762534</v>
      </c>
      <c r="AE201" s="21">
        <f t="shared" si="34"/>
        <v>-53.619107729648988</v>
      </c>
      <c r="AF201" s="21">
        <f t="shared" si="34"/>
        <v>-53.195935844175104</v>
      </c>
      <c r="AG201" s="21">
        <f t="shared" si="34"/>
        <v>-52.774088595642837</v>
      </c>
      <c r="AH201" s="21">
        <f t="shared" si="34"/>
        <v>-52.353674047646578</v>
      </c>
      <c r="AI201" s="21">
        <f t="shared" si="34"/>
        <v>-51.936131280091708</v>
      </c>
      <c r="AJ201" s="21">
        <f t="shared" si="34"/>
        <v>-51.766907570526477</v>
      </c>
      <c r="AK201" s="21">
        <f t="shared" si="34"/>
        <v>-51.596926152447026</v>
      </c>
      <c r="AL201" s="21">
        <f t="shared" si="34"/>
        <v>-51.426285601892587</v>
      </c>
      <c r="AM201" s="21">
        <f t="shared" si="34"/>
        <v>-51.255133083067108</v>
      </c>
      <c r="AN201" s="21">
        <f t="shared" si="34"/>
        <v>-51.026267533403029</v>
      </c>
      <c r="AO201" s="21">
        <f t="shared" si="34"/>
        <v>-50.788982364591881</v>
      </c>
      <c r="AP201" s="21">
        <f t="shared" si="34"/>
        <v>-50.552623009605597</v>
      </c>
      <c r="AQ201" s="21">
        <f t="shared" si="34"/>
        <v>-50.31722499343077</v>
      </c>
      <c r="AR201" s="21">
        <f t="shared" si="34"/>
        <v>-50.082805517320772</v>
      </c>
      <c r="AS201" s="21">
        <f t="shared" si="34"/>
        <v>-49.84936846087399</v>
      </c>
      <c r="AT201" s="21">
        <f t="shared" si="34"/>
        <v>-49.616919756919984</v>
      </c>
      <c r="AU201" s="21">
        <f t="shared" si="34"/>
        <v>-49.385473100533872</v>
      </c>
      <c r="AV201" s="21">
        <f t="shared" si="34"/>
        <v>-49.155037889429799</v>
      </c>
      <c r="AW201" s="21">
        <f t="shared" si="34"/>
        <v>-48.925619980367735</v>
      </c>
      <c r="AX201" s="21">
        <f t="shared" si="34"/>
        <v>-48.04395501035588</v>
      </c>
      <c r="AY201" s="21">
        <f t="shared" si="34"/>
        <v>-47.095488579340369</v>
      </c>
      <c r="AZ201" s="21">
        <f t="shared" si="34"/>
        <v>-46.164514926587124</v>
      </c>
      <c r="BA201" s="21">
        <f t="shared" si="34"/>
        <v>-45.250806164479549</v>
      </c>
      <c r="BB201" s="21">
        <f t="shared" si="34"/>
        <v>-44.352815716148918</v>
      </c>
    </row>
    <row r="202" spans="1:54" outlineLevel="2">
      <c r="A202" s="424"/>
      <c r="B202" s="150" t="s">
        <v>500</v>
      </c>
      <c r="C202" s="19"/>
      <c r="D202" s="135" t="s">
        <v>390</v>
      </c>
      <c r="E202" s="21">
        <f>SUM(E190:E192,E195:E198)</f>
        <v>-18.657727229246706</v>
      </c>
      <c r="F202" s="21">
        <f t="shared" ref="F202:BB202" si="35">SUM(F190:F192,F195:F198)</f>
        <v>-18.50083621891946</v>
      </c>
      <c r="G202" s="21">
        <f t="shared" si="35"/>
        <v>-18.347785470984132</v>
      </c>
      <c r="H202" s="21">
        <f t="shared" si="35"/>
        <v>-18.198476705502351</v>
      </c>
      <c r="I202" s="21">
        <f t="shared" si="35"/>
        <v>-18.05281378170643</v>
      </c>
      <c r="J202" s="21">
        <f t="shared" si="35"/>
        <v>-17.91070334356321</v>
      </c>
      <c r="K202" s="21">
        <f t="shared" si="35"/>
        <v>-17.772054724637634</v>
      </c>
      <c r="L202" s="21">
        <f t="shared" si="35"/>
        <v>-17.636779868595823</v>
      </c>
      <c r="M202" s="21">
        <f t="shared" si="35"/>
        <v>-17.504793254248764</v>
      </c>
      <c r="N202" s="21">
        <f t="shared" si="35"/>
        <v>-17.376010580013226</v>
      </c>
      <c r="O202" s="21">
        <f t="shared" si="35"/>
        <v>-17.247182037063066</v>
      </c>
      <c r="P202" s="21">
        <f t="shared" si="35"/>
        <v>-17.11985038665274</v>
      </c>
      <c r="Q202" s="21">
        <f t="shared" si="35"/>
        <v>-16.995607137997133</v>
      </c>
      <c r="R202" s="21">
        <f t="shared" si="35"/>
        <v>-16.874374997879805</v>
      </c>
      <c r="S202" s="21">
        <f t="shared" si="35"/>
        <v>-16.753577993751982</v>
      </c>
      <c r="T202" s="21">
        <f t="shared" si="35"/>
        <v>-16.635656813493757</v>
      </c>
      <c r="U202" s="21">
        <f t="shared" si="35"/>
        <v>-16.520540086023658</v>
      </c>
      <c r="V202" s="21">
        <f t="shared" si="35"/>
        <v>-16.408158451690255</v>
      </c>
      <c r="W202" s="21">
        <f t="shared" si="35"/>
        <v>-16.298444503248653</v>
      </c>
      <c r="X202" s="21">
        <f t="shared" si="35"/>
        <v>-16.19133272454609</v>
      </c>
      <c r="Y202" s="21">
        <f t="shared" si="35"/>
        <v>-16.086758615485198</v>
      </c>
      <c r="Z202" s="21">
        <f t="shared" si="35"/>
        <v>-15.984660688457291</v>
      </c>
      <c r="AA202" s="21">
        <f t="shared" si="35"/>
        <v>-15.884979222462441</v>
      </c>
      <c r="AB202" s="21">
        <f t="shared" si="35"/>
        <v>-15.787655704448888</v>
      </c>
      <c r="AC202" s="21">
        <f t="shared" si="35"/>
        <v>-123.53504555979373</v>
      </c>
      <c r="AD202" s="21">
        <f t="shared" si="35"/>
        <v>-122.89836419042206</v>
      </c>
      <c r="AE202" s="21">
        <f t="shared" si="35"/>
        <v>-122.25953970694934</v>
      </c>
      <c r="AF202" s="21">
        <f t="shared" si="35"/>
        <v>-121.61400274300644</v>
      </c>
      <c r="AG202" s="21">
        <f t="shared" si="35"/>
        <v>-120.95948512688656</v>
      </c>
      <c r="AH202" s="21">
        <f t="shared" si="35"/>
        <v>-120.29662552088013</v>
      </c>
      <c r="AI202" s="21">
        <f t="shared" si="35"/>
        <v>-119.63005393102226</v>
      </c>
      <c r="AJ202" s="21">
        <f t="shared" si="35"/>
        <v>-119.53157604117359</v>
      </c>
      <c r="AK202" s="21">
        <f t="shared" si="35"/>
        <v>-119.42375355410076</v>
      </c>
      <c r="AL202" s="21">
        <f t="shared" si="35"/>
        <v>-119.30703281887354</v>
      </c>
      <c r="AM202" s="21">
        <f t="shared" si="35"/>
        <v>-119.18200202131106</v>
      </c>
      <c r="AN202" s="21">
        <f t="shared" si="35"/>
        <v>-118.91203975005109</v>
      </c>
      <c r="AO202" s="21">
        <f t="shared" si="35"/>
        <v>-118.61454749254862</v>
      </c>
      <c r="AP202" s="21">
        <f t="shared" si="35"/>
        <v>-118.3120278623786</v>
      </c>
      <c r="AQ202" s="21">
        <f t="shared" si="35"/>
        <v>-118.00476495651701</v>
      </c>
      <c r="AR202" s="21">
        <f t="shared" si="35"/>
        <v>-117.69298313843736</v>
      </c>
      <c r="AS202" s="21">
        <f t="shared" si="35"/>
        <v>-117.37686217863148</v>
      </c>
      <c r="AT202" s="21">
        <f t="shared" si="35"/>
        <v>-117.05658350970393</v>
      </c>
      <c r="AU202" s="21">
        <f t="shared" si="35"/>
        <v>-116.73234748002487</v>
      </c>
      <c r="AV202" s="21">
        <f t="shared" si="35"/>
        <v>-116.40433729790981</v>
      </c>
      <c r="AW202" s="21">
        <f t="shared" si="35"/>
        <v>-116.07272142029375</v>
      </c>
      <c r="AX202" s="21">
        <f t="shared" si="35"/>
        <v>-114.16638402315158</v>
      </c>
      <c r="AY202" s="21">
        <f t="shared" si="35"/>
        <v>-112.08806024334385</v>
      </c>
      <c r="AZ202" s="21">
        <f t="shared" si="35"/>
        <v>-110.04065184769919</v>
      </c>
      <c r="BA202" s="21">
        <f t="shared" si="35"/>
        <v>-108.0240917182518</v>
      </c>
      <c r="BB202" s="21">
        <f t="shared" si="35"/>
        <v>-106.03529949597332</v>
      </c>
    </row>
    <row r="203" spans="1:54" outlineLevel="1">
      <c r="B203" s="19"/>
      <c r="C203" s="19"/>
      <c r="D203" s="19"/>
      <c r="E203" s="15"/>
    </row>
    <row r="204" spans="1:54" outlineLevel="1">
      <c r="A204" s="422" t="s">
        <v>501</v>
      </c>
      <c r="B204" s="150" t="s">
        <v>502</v>
      </c>
      <c r="C204" s="19"/>
      <c r="D204" s="135" t="s">
        <v>390</v>
      </c>
      <c r="E204" s="21">
        <f>E200</f>
        <v>-14.79928162991003</v>
      </c>
      <c r="F204" s="21">
        <f>F200+E204</f>
        <v>-29.472405839141146</v>
      </c>
      <c r="G204" s="21">
        <f t="shared" ref="G204:BB206" si="36">G200+F204</f>
        <v>-43.994170541355246</v>
      </c>
      <c r="H204" s="21">
        <f t="shared" si="36"/>
        <v>-58.366670187266564</v>
      </c>
      <c r="I204" s="21">
        <f t="shared" si="36"/>
        <v>-72.617399249733481</v>
      </c>
      <c r="J204" s="21">
        <f t="shared" si="36"/>
        <v>-86.747481911961657</v>
      </c>
      <c r="K204" s="21">
        <f t="shared" si="36"/>
        <v>-100.73348918336491</v>
      </c>
      <c r="L204" s="21">
        <f t="shared" si="36"/>
        <v>-114.60150919335493</v>
      </c>
      <c r="M204" s="21">
        <f t="shared" si="36"/>
        <v>-128.35263649450621</v>
      </c>
      <c r="N204" s="21">
        <f t="shared" si="36"/>
        <v>-141.96467684821314</v>
      </c>
      <c r="O204" s="21">
        <f t="shared" si="36"/>
        <v>-155.45997749929745</v>
      </c>
      <c r="P204" s="21">
        <f t="shared" si="36"/>
        <v>-168.83842670191657</v>
      </c>
      <c r="Q204" s="21">
        <f t="shared" si="36"/>
        <v>-182.10117981478209</v>
      </c>
      <c r="R204" s="21">
        <f t="shared" si="36"/>
        <v>-195.27106905858506</v>
      </c>
      <c r="S204" s="21">
        <f t="shared" si="36"/>
        <v>-208.3271662502566</v>
      </c>
      <c r="T204" s="21">
        <f t="shared" si="36"/>
        <v>-221.27060624673689</v>
      </c>
      <c r="U204" s="21">
        <f t="shared" si="36"/>
        <v>-234.10251401471004</v>
      </c>
      <c r="V204" s="21">
        <f t="shared" si="36"/>
        <v>-246.84422176186308</v>
      </c>
      <c r="W204" s="21">
        <f t="shared" si="36"/>
        <v>-259.47626845751148</v>
      </c>
      <c r="X204" s="21">
        <f t="shared" si="36"/>
        <v>-272.01928277192411</v>
      </c>
      <c r="Y204" s="21">
        <f t="shared" si="36"/>
        <v>-284.45449373095477</v>
      </c>
      <c r="Z204" s="21">
        <f t="shared" si="36"/>
        <v>-296.80185270682227</v>
      </c>
      <c r="AA204" s="21">
        <f t="shared" si="36"/>
        <v>-309.06179393570034</v>
      </c>
      <c r="AB204" s="21">
        <f t="shared" si="36"/>
        <v>-321.23476027158148</v>
      </c>
      <c r="AC204" s="21">
        <f t="shared" si="36"/>
        <v>-410.32923232440771</v>
      </c>
      <c r="AD204" s="21">
        <f t="shared" si="36"/>
        <v>-498.90141851841793</v>
      </c>
      <c r="AE204" s="21">
        <f t="shared" si="36"/>
        <v>-586.9644379082946</v>
      </c>
      <c r="AF204" s="21">
        <f t="shared" si="36"/>
        <v>-674.50956618503551</v>
      </c>
      <c r="AG204" s="21">
        <f t="shared" si="36"/>
        <v>-761.53050446288398</v>
      </c>
      <c r="AH204" s="21">
        <f t="shared" si="36"/>
        <v>-848.02375084230709</v>
      </c>
      <c r="AI204" s="21">
        <f t="shared" si="36"/>
        <v>-933.98944944007167</v>
      </c>
      <c r="AJ204" s="21">
        <f t="shared" si="36"/>
        <v>-1019.8364793097891</v>
      </c>
      <c r="AK204" s="21">
        <f t="shared" si="36"/>
        <v>-1105.5586379491517</v>
      </c>
      <c r="AL204" s="21">
        <f t="shared" si="36"/>
        <v>-1191.1508525936488</v>
      </c>
      <c r="AM204" s="21">
        <f t="shared" si="36"/>
        <v>-1276.6085571602298</v>
      </c>
      <c r="AN204" s="21">
        <f t="shared" si="36"/>
        <v>-1361.8298368647802</v>
      </c>
      <c r="AO204" s="21">
        <f t="shared" si="36"/>
        <v>-1446.7962346662937</v>
      </c>
      <c r="AP204" s="21">
        <f t="shared" si="36"/>
        <v>-1531.5053027833669</v>
      </c>
      <c r="AQ204" s="21">
        <f t="shared" si="36"/>
        <v>-1615.9548457795865</v>
      </c>
      <c r="AR204" s="21">
        <f t="shared" si="36"/>
        <v>-1700.1427721833613</v>
      </c>
      <c r="AS204" s="21">
        <f t="shared" si="36"/>
        <v>-1784.0670677203016</v>
      </c>
      <c r="AT204" s="21">
        <f t="shared" si="36"/>
        <v>-1867.7258225154812</v>
      </c>
      <c r="AU204" s="21">
        <f t="shared" si="36"/>
        <v>-1951.1172527272436</v>
      </c>
      <c r="AV204" s="21">
        <f t="shared" si="36"/>
        <v>-2034.2396805473893</v>
      </c>
      <c r="AW204" s="21">
        <f t="shared" si="36"/>
        <v>-2117.0915177108959</v>
      </c>
      <c r="AX204" s="21">
        <f t="shared" si="36"/>
        <v>-2198.5540318201697</v>
      </c>
      <c r="AY204" s="21">
        <f t="shared" si="36"/>
        <v>-2278.5067177065953</v>
      </c>
      <c r="AZ204" s="21">
        <f t="shared" si="36"/>
        <v>-2356.9733157190408</v>
      </c>
      <c r="BA204" s="21">
        <f t="shared" si="36"/>
        <v>-2433.977442042325</v>
      </c>
      <c r="BB204" s="21">
        <f t="shared" si="36"/>
        <v>-2509.5404119870886</v>
      </c>
    </row>
    <row r="205" spans="1:54" outlineLevel="1">
      <c r="A205" s="423"/>
      <c r="B205" s="150" t="s">
        <v>503</v>
      </c>
      <c r="C205" s="19"/>
      <c r="D205" s="135" t="s">
        <v>390</v>
      </c>
      <c r="E205" s="21">
        <f>E201</f>
        <v>-10.965146656526059</v>
      </c>
      <c r="F205" s="21">
        <f t="shared" ref="F205:U206" si="37">F201+E205</f>
        <v>-21.796100156313923</v>
      </c>
      <c r="G205" s="21">
        <f t="shared" si="37"/>
        <v>-32.496163010384336</v>
      </c>
      <c r="H205" s="21">
        <f t="shared" si="37"/>
        <v>-43.06854963873522</v>
      </c>
      <c r="I205" s="21">
        <f t="shared" si="37"/>
        <v>-53.516388310446892</v>
      </c>
      <c r="J205" s="21">
        <f t="shared" si="37"/>
        <v>-63.842723736711747</v>
      </c>
      <c r="K205" s="21">
        <f t="shared" si="37"/>
        <v>-74.050519573280084</v>
      </c>
      <c r="L205" s="21">
        <f t="shared" si="37"/>
        <v>-84.142660852708801</v>
      </c>
      <c r="M205" s="21">
        <f t="shared" si="37"/>
        <v>-94.121956333784084</v>
      </c>
      <c r="N205" s="21">
        <f t="shared" si="37"/>
        <v>-103.99113954269123</v>
      </c>
      <c r="O205" s="21">
        <f t="shared" si="37"/>
        <v>-113.7512048005282</v>
      </c>
      <c r="P205" s="21">
        <f t="shared" si="37"/>
        <v>-123.40394194610305</v>
      </c>
      <c r="Q205" s="21">
        <f t="shared" si="37"/>
        <v>-132.95195413529547</v>
      </c>
      <c r="R205" s="21">
        <f t="shared" si="37"/>
        <v>-142.39777640956902</v>
      </c>
      <c r="S205" s="21">
        <f t="shared" si="37"/>
        <v>-151.74304409447421</v>
      </c>
      <c r="T205" s="21">
        <f t="shared" si="37"/>
        <v>-160.99016626336459</v>
      </c>
      <c r="U205" s="21">
        <f t="shared" si="37"/>
        <v>-170.14148959158757</v>
      </c>
      <c r="V205" s="21">
        <f t="shared" si="36"/>
        <v>-179.199300199373</v>
      </c>
      <c r="W205" s="21">
        <f t="shared" si="36"/>
        <v>-188.16582542392808</v>
      </c>
      <c r="X205" s="21">
        <f t="shared" si="36"/>
        <v>-197.04323555124449</v>
      </c>
      <c r="Y205" s="21">
        <f t="shared" si="36"/>
        <v>-205.83364466525123</v>
      </c>
      <c r="Z205" s="21">
        <f t="shared" si="36"/>
        <v>-214.53911350385906</v>
      </c>
      <c r="AA205" s="21">
        <f t="shared" si="36"/>
        <v>-223.16165106032139</v>
      </c>
      <c r="AB205" s="21">
        <f t="shared" si="36"/>
        <v>-231.70321564750958</v>
      </c>
      <c r="AC205" s="21">
        <f t="shared" si="36"/>
        <v>-286.17686708378994</v>
      </c>
      <c r="AD205" s="21">
        <f t="shared" si="36"/>
        <v>-340.22133528355249</v>
      </c>
      <c r="AE205" s="21">
        <f t="shared" si="36"/>
        <v>-393.84044301320148</v>
      </c>
      <c r="AF205" s="21">
        <f t="shared" si="36"/>
        <v>-447.03637885737658</v>
      </c>
      <c r="AG205" s="21">
        <f t="shared" si="36"/>
        <v>-499.81046745301944</v>
      </c>
      <c r="AH205" s="21">
        <f t="shared" si="36"/>
        <v>-552.16414150066601</v>
      </c>
      <c r="AI205" s="21">
        <f t="shared" si="36"/>
        <v>-604.10027278075768</v>
      </c>
      <c r="AJ205" s="21">
        <f t="shared" si="36"/>
        <v>-655.86718035128411</v>
      </c>
      <c r="AK205" s="21">
        <f t="shared" si="36"/>
        <v>-707.46410650373116</v>
      </c>
      <c r="AL205" s="21">
        <f t="shared" si="36"/>
        <v>-758.89039210562373</v>
      </c>
      <c r="AM205" s="21">
        <f t="shared" si="36"/>
        <v>-810.14552518869084</v>
      </c>
      <c r="AN205" s="21">
        <f t="shared" si="36"/>
        <v>-861.17179272209387</v>
      </c>
      <c r="AO205" s="21">
        <f t="shared" si="36"/>
        <v>-911.96077508668577</v>
      </c>
      <c r="AP205" s="21">
        <f t="shared" si="36"/>
        <v>-962.51339809629133</v>
      </c>
      <c r="AQ205" s="21">
        <f t="shared" si="36"/>
        <v>-1012.8306230897221</v>
      </c>
      <c r="AR205" s="21">
        <f t="shared" si="36"/>
        <v>-1062.9134286070428</v>
      </c>
      <c r="AS205" s="21">
        <f t="shared" si="36"/>
        <v>-1112.7627970679168</v>
      </c>
      <c r="AT205" s="21">
        <f t="shared" si="36"/>
        <v>-1162.3797168248368</v>
      </c>
      <c r="AU205" s="21">
        <f t="shared" si="36"/>
        <v>-1211.7651899253706</v>
      </c>
      <c r="AV205" s="21">
        <f t="shared" si="36"/>
        <v>-1260.9202278148005</v>
      </c>
      <c r="AW205" s="21">
        <f t="shared" si="36"/>
        <v>-1309.8458477951681</v>
      </c>
      <c r="AX205" s="21">
        <f t="shared" si="36"/>
        <v>-1357.8898028055239</v>
      </c>
      <c r="AY205" s="21">
        <f t="shared" si="36"/>
        <v>-1404.9852913848642</v>
      </c>
      <c r="AZ205" s="21">
        <f t="shared" si="36"/>
        <v>-1451.1498063114514</v>
      </c>
      <c r="BA205" s="21">
        <f t="shared" si="36"/>
        <v>-1496.400612475931</v>
      </c>
      <c r="BB205" s="21">
        <f t="shared" si="36"/>
        <v>-1540.7534281920798</v>
      </c>
    </row>
    <row r="206" spans="1:54" outlineLevel="1">
      <c r="A206" s="424"/>
      <c r="B206" s="150" t="s">
        <v>504</v>
      </c>
      <c r="C206" s="19"/>
      <c r="D206" s="135" t="s">
        <v>390</v>
      </c>
      <c r="E206" s="21">
        <f>E202</f>
        <v>-18.657727229246706</v>
      </c>
      <c r="F206" s="21">
        <f t="shared" si="37"/>
        <v>-37.158563448166163</v>
      </c>
      <c r="G206" s="21">
        <f t="shared" si="36"/>
        <v>-55.506348919150298</v>
      </c>
      <c r="H206" s="21">
        <f t="shared" si="36"/>
        <v>-73.704825624652642</v>
      </c>
      <c r="I206" s="21">
        <f t="shared" si="36"/>
        <v>-91.757639406359075</v>
      </c>
      <c r="J206" s="21">
        <f t="shared" si="36"/>
        <v>-109.66834274992229</v>
      </c>
      <c r="K206" s="21">
        <f t="shared" si="36"/>
        <v>-127.44039747455992</v>
      </c>
      <c r="L206" s="21">
        <f t="shared" si="36"/>
        <v>-145.07717734315574</v>
      </c>
      <c r="M206" s="21">
        <f t="shared" si="36"/>
        <v>-162.58197059740451</v>
      </c>
      <c r="N206" s="21">
        <f t="shared" si="36"/>
        <v>-179.95798117741774</v>
      </c>
      <c r="O206" s="21">
        <f t="shared" si="36"/>
        <v>-197.20516321448079</v>
      </c>
      <c r="P206" s="21">
        <f t="shared" si="36"/>
        <v>-214.32501360113352</v>
      </c>
      <c r="Q206" s="21">
        <f t="shared" si="36"/>
        <v>-231.32062073913065</v>
      </c>
      <c r="R206" s="21">
        <f t="shared" si="36"/>
        <v>-248.19499573701046</v>
      </c>
      <c r="S206" s="21">
        <f t="shared" si="36"/>
        <v>-264.94857373076246</v>
      </c>
      <c r="T206" s="21">
        <f t="shared" si="36"/>
        <v>-281.58423054425623</v>
      </c>
      <c r="U206" s="21">
        <f t="shared" si="36"/>
        <v>-298.10477063027986</v>
      </c>
      <c r="V206" s="21">
        <f t="shared" si="36"/>
        <v>-314.51292908197013</v>
      </c>
      <c r="W206" s="21">
        <f t="shared" si="36"/>
        <v>-330.8113735852188</v>
      </c>
      <c r="X206" s="21">
        <f t="shared" si="36"/>
        <v>-347.0027063097649</v>
      </c>
      <c r="Y206" s="21">
        <f t="shared" si="36"/>
        <v>-363.08946492525013</v>
      </c>
      <c r="Z206" s="21">
        <f t="shared" si="36"/>
        <v>-379.07412561370739</v>
      </c>
      <c r="AA206" s="21">
        <f t="shared" si="36"/>
        <v>-394.95910483616984</v>
      </c>
      <c r="AB206" s="21">
        <f t="shared" si="36"/>
        <v>-410.74676054061871</v>
      </c>
      <c r="AC206" s="21">
        <f t="shared" si="36"/>
        <v>-534.2818061004125</v>
      </c>
      <c r="AD206" s="21">
        <f t="shared" si="36"/>
        <v>-657.18017029083455</v>
      </c>
      <c r="AE206" s="21">
        <f t="shared" si="36"/>
        <v>-779.43970999778389</v>
      </c>
      <c r="AF206" s="21">
        <f t="shared" si="36"/>
        <v>-901.05371274079039</v>
      </c>
      <c r="AG206" s="21">
        <f t="shared" si="36"/>
        <v>-1022.0131978676769</v>
      </c>
      <c r="AH206" s="21">
        <f t="shared" si="36"/>
        <v>-1142.3098233885571</v>
      </c>
      <c r="AI206" s="21">
        <f t="shared" si="36"/>
        <v>-1261.9398773195794</v>
      </c>
      <c r="AJ206" s="21">
        <f t="shared" si="36"/>
        <v>-1381.471453360753</v>
      </c>
      <c r="AK206" s="21">
        <f t="shared" si="36"/>
        <v>-1500.8952069148538</v>
      </c>
      <c r="AL206" s="21">
        <f t="shared" si="36"/>
        <v>-1620.2022397337273</v>
      </c>
      <c r="AM206" s="21">
        <f t="shared" si="36"/>
        <v>-1739.3842417550384</v>
      </c>
      <c r="AN206" s="21">
        <f t="shared" si="36"/>
        <v>-1858.2962815050894</v>
      </c>
      <c r="AO206" s="21">
        <f t="shared" si="36"/>
        <v>-1976.910828997638</v>
      </c>
      <c r="AP206" s="21">
        <f t="shared" si="36"/>
        <v>-2095.2228568600167</v>
      </c>
      <c r="AQ206" s="21">
        <f t="shared" si="36"/>
        <v>-2213.2276218165339</v>
      </c>
      <c r="AR206" s="21">
        <f t="shared" si="36"/>
        <v>-2330.9206049549712</v>
      </c>
      <c r="AS206" s="21">
        <f t="shared" si="36"/>
        <v>-2448.2974671336028</v>
      </c>
      <c r="AT206" s="21">
        <f t="shared" si="36"/>
        <v>-2565.3540506433069</v>
      </c>
      <c r="AU206" s="21">
        <f t="shared" si="36"/>
        <v>-2682.0863981233319</v>
      </c>
      <c r="AV206" s="21">
        <f t="shared" si="36"/>
        <v>-2798.4907354212419</v>
      </c>
      <c r="AW206" s="21">
        <f t="shared" si="36"/>
        <v>-2914.5634568415358</v>
      </c>
      <c r="AX206" s="21">
        <f t="shared" si="36"/>
        <v>-3028.7298408646875</v>
      </c>
      <c r="AY206" s="21">
        <f t="shared" si="36"/>
        <v>-3140.8179011080315</v>
      </c>
      <c r="AZ206" s="21">
        <f t="shared" si="36"/>
        <v>-3250.8585529557308</v>
      </c>
      <c r="BA206" s="21">
        <f t="shared" si="36"/>
        <v>-3358.8826446739827</v>
      </c>
      <c r="BB206" s="21">
        <f t="shared" si="36"/>
        <v>-3464.9179441699562</v>
      </c>
    </row>
    <row r="207" spans="1:54" outlineLevel="1">
      <c r="B207" s="19"/>
      <c r="C207" s="19"/>
      <c r="D207" s="19"/>
      <c r="E207" s="15"/>
    </row>
    <row r="208" spans="1:54" ht="14" outlineLevel="1" thickBot="1">
      <c r="B208" s="19"/>
      <c r="C208" s="19"/>
      <c r="D208" s="19"/>
      <c r="E208" s="130">
        <v>2027</v>
      </c>
      <c r="F208" s="130">
        <v>2028</v>
      </c>
      <c r="G208" s="130">
        <v>2029</v>
      </c>
      <c r="H208" s="130">
        <v>2030</v>
      </c>
      <c r="I208" s="130">
        <v>2031</v>
      </c>
      <c r="J208" s="130">
        <v>2032</v>
      </c>
      <c r="K208" s="130">
        <v>2033</v>
      </c>
      <c r="L208" s="130">
        <v>2034</v>
      </c>
      <c r="M208" s="130">
        <v>2035</v>
      </c>
      <c r="N208" s="130">
        <v>2036</v>
      </c>
      <c r="O208" s="130">
        <v>2037</v>
      </c>
      <c r="P208" s="130">
        <v>2038</v>
      </c>
      <c r="Q208" s="130">
        <v>2039</v>
      </c>
      <c r="R208" s="130">
        <v>2040</v>
      </c>
      <c r="S208" s="130">
        <v>2041</v>
      </c>
      <c r="T208" s="130">
        <v>2042</v>
      </c>
      <c r="U208" s="130">
        <v>2043</v>
      </c>
      <c r="V208" s="130">
        <v>2044</v>
      </c>
      <c r="W208" s="130">
        <v>2045</v>
      </c>
      <c r="X208" s="130">
        <v>2046</v>
      </c>
      <c r="Y208" s="130">
        <v>2047</v>
      </c>
      <c r="Z208" s="130">
        <v>2048</v>
      </c>
      <c r="AA208" s="130">
        <v>2049</v>
      </c>
      <c r="AB208" s="130">
        <v>2050</v>
      </c>
      <c r="AC208" s="130">
        <v>2051</v>
      </c>
      <c r="AD208" s="130">
        <v>2052</v>
      </c>
      <c r="AE208" s="130">
        <v>2053</v>
      </c>
      <c r="AF208" s="130">
        <v>2054</v>
      </c>
      <c r="AG208" s="130">
        <v>2055</v>
      </c>
      <c r="AH208" s="130">
        <v>2056</v>
      </c>
      <c r="AI208" s="130">
        <v>2057</v>
      </c>
      <c r="AJ208" s="130">
        <v>2058</v>
      </c>
      <c r="AK208" s="130">
        <v>2059</v>
      </c>
      <c r="AL208" s="130">
        <v>2060</v>
      </c>
      <c r="AM208" s="130">
        <v>2061</v>
      </c>
      <c r="AN208" s="130">
        <v>2062</v>
      </c>
      <c r="AO208" s="130">
        <v>2063</v>
      </c>
      <c r="AP208" s="130">
        <v>2064</v>
      </c>
      <c r="AQ208" s="130">
        <v>2065</v>
      </c>
      <c r="AR208" s="130">
        <v>2066</v>
      </c>
      <c r="AS208" s="130">
        <v>2067</v>
      </c>
      <c r="AT208" s="130">
        <v>2068</v>
      </c>
      <c r="AU208" s="130">
        <v>2069</v>
      </c>
      <c r="AV208" s="130">
        <v>2070</v>
      </c>
      <c r="AW208" s="130">
        <v>2071</v>
      </c>
      <c r="AX208" s="130">
        <v>2072</v>
      </c>
      <c r="AY208" s="130">
        <v>2073</v>
      </c>
      <c r="AZ208" s="130">
        <v>2074</v>
      </c>
      <c r="BA208" s="130">
        <v>2075</v>
      </c>
      <c r="BB208" s="130">
        <v>2076</v>
      </c>
    </row>
    <row r="209" spans="1:54" ht="14.5" outlineLevel="1" thickTop="1" thickBot="1">
      <c r="A209" s="57"/>
      <c r="B209" s="56" t="s">
        <v>505</v>
      </c>
      <c r="C209" s="57"/>
      <c r="D209" s="56" t="s">
        <v>390</v>
      </c>
      <c r="E209" s="279">
        <v>-15.88335994164955</v>
      </c>
      <c r="F209" s="279">
        <v>-16.238430105276759</v>
      </c>
      <c r="G209" s="279">
        <v>-16.561911295164837</v>
      </c>
      <c r="H209" s="279">
        <v>-16.893185435053518</v>
      </c>
      <c r="I209" s="279">
        <v>-17.977822912594732</v>
      </c>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3"/>
    </row>
    <row r="210" spans="1:54" ht="14" outlineLevel="1" thickTop="1">
      <c r="B210" s="19"/>
      <c r="C210" s="19"/>
      <c r="D210" s="19"/>
      <c r="E210" s="15"/>
    </row>
    <row r="211" spans="1:54">
      <c r="B211" s="19"/>
      <c r="C211" s="19"/>
      <c r="D211" s="19"/>
      <c r="E211" s="15"/>
    </row>
    <row r="212" spans="1:54">
      <c r="B212" s="19"/>
      <c r="C212" s="19"/>
      <c r="D212" s="19"/>
      <c r="E212" s="15"/>
    </row>
    <row r="213" spans="1:54">
      <c r="B213" s="19"/>
      <c r="C213" s="19"/>
      <c r="D213" s="19"/>
      <c r="E213" s="15"/>
    </row>
    <row r="214" spans="1:54">
      <c r="B214" s="19"/>
      <c r="C214" s="19"/>
      <c r="D214" s="19"/>
      <c r="E214" s="15"/>
    </row>
    <row r="215" spans="1:54">
      <c r="B215" s="19"/>
      <c r="C215" s="19"/>
      <c r="D215" s="19"/>
      <c r="E215" s="15"/>
    </row>
    <row r="216" spans="1:54">
      <c r="B216" s="19"/>
      <c r="C216" s="19"/>
      <c r="D216" s="19"/>
      <c r="E216" s="15"/>
    </row>
    <row r="217" spans="1:54">
      <c r="B217" s="19"/>
      <c r="C217" s="19"/>
      <c r="D217" s="19"/>
      <c r="E217" s="15"/>
    </row>
    <row r="218" spans="1:54">
      <c r="B218" s="19"/>
      <c r="C218" s="19"/>
      <c r="D218" s="19"/>
      <c r="E218" s="15"/>
    </row>
    <row r="219" spans="1:54">
      <c r="B219" s="19"/>
      <c r="C219" s="19"/>
      <c r="D219" s="19"/>
      <c r="E219" s="15"/>
    </row>
    <row r="220" spans="1:54">
      <c r="B220" s="19"/>
      <c r="C220" s="19"/>
      <c r="D220" s="19"/>
      <c r="E220" s="15"/>
    </row>
    <row r="222" spans="1:54">
      <c r="B222" s="19"/>
      <c r="C222" s="19"/>
      <c r="D222" s="19"/>
      <c r="E222" s="15"/>
    </row>
    <row r="223" spans="1:54">
      <c r="B223" s="19"/>
      <c r="C223" s="19"/>
      <c r="D223" s="19"/>
      <c r="E223" s="15"/>
    </row>
    <row r="224" spans="1:54">
      <c r="B224" s="19"/>
      <c r="C224" s="19"/>
      <c r="D224" s="19"/>
      <c r="E224" s="15"/>
    </row>
    <row r="225" spans="2:5">
      <c r="B225" s="19"/>
      <c r="C225" s="19"/>
      <c r="D225" s="19"/>
      <c r="E225" s="15"/>
    </row>
    <row r="226" spans="2:5">
      <c r="B226" s="19"/>
      <c r="C226" s="19"/>
      <c r="D226" s="19"/>
      <c r="E226" s="15"/>
    </row>
    <row r="227" spans="2:5">
      <c r="B227" s="19"/>
      <c r="C227" s="19"/>
      <c r="D227" s="19"/>
      <c r="E227" s="15"/>
    </row>
    <row r="228" spans="2:5">
      <c r="B228" s="19"/>
      <c r="C228" s="19"/>
      <c r="D228" s="19"/>
      <c r="E228" s="15"/>
    </row>
    <row r="229" spans="2:5">
      <c r="B229" s="19"/>
      <c r="C229" s="19"/>
      <c r="D229" s="19"/>
      <c r="E229" s="15"/>
    </row>
    <row r="230" spans="2:5">
      <c r="B230" s="19"/>
      <c r="C230" s="19"/>
      <c r="D230" s="19"/>
      <c r="E230" s="15"/>
    </row>
    <row r="231" spans="2:5">
      <c r="B231" s="19"/>
      <c r="C231" s="19"/>
      <c r="D231" s="19"/>
      <c r="E231" s="15"/>
    </row>
    <row r="232" spans="2:5">
      <c r="B232" s="19"/>
      <c r="C232" s="19"/>
      <c r="D232" s="19"/>
      <c r="E232" s="15"/>
    </row>
    <row r="233" spans="2:5">
      <c r="B233" s="19"/>
      <c r="C233" s="19"/>
      <c r="D233" s="19"/>
      <c r="E233" s="15"/>
    </row>
    <row r="234" spans="2:5">
      <c r="B234" s="19"/>
      <c r="C234" s="19"/>
      <c r="D234" s="19"/>
      <c r="E234" s="15"/>
    </row>
    <row r="235" spans="2:5">
      <c r="B235" s="19"/>
      <c r="C235" s="19"/>
      <c r="D235" s="19"/>
      <c r="E235" s="15"/>
    </row>
    <row r="236" spans="2:5">
      <c r="B236" s="19"/>
      <c r="C236" s="19"/>
      <c r="D236" s="19"/>
      <c r="E236" s="15"/>
    </row>
    <row r="237" spans="2:5">
      <c r="B237" s="19"/>
      <c r="C237" s="19"/>
      <c r="D237" s="19"/>
      <c r="E237" s="15"/>
    </row>
    <row r="238" spans="2:5">
      <c r="B238" s="19"/>
      <c r="C238" s="19"/>
      <c r="D238" s="19"/>
      <c r="E238" s="15"/>
    </row>
    <row r="239" spans="2:5">
      <c r="B239" s="19"/>
      <c r="C239" s="19"/>
      <c r="D239" s="19"/>
      <c r="E239" s="15"/>
    </row>
    <row r="240" spans="2:5">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ht="12.75" customHeight="1">
      <c r="B299" s="19"/>
      <c r="C299" s="19"/>
      <c r="D299" s="19"/>
      <c r="E299" s="15"/>
    </row>
    <row r="300" spans="2:5" ht="12.75" customHeight="1">
      <c r="B300" s="19"/>
      <c r="C300" s="19"/>
      <c r="D300" s="19"/>
      <c r="E300" s="15"/>
    </row>
    <row r="301" spans="2:5" ht="12.75" customHeight="1">
      <c r="B301" s="19"/>
      <c r="C301" s="19"/>
      <c r="D301" s="19"/>
      <c r="E301" s="15"/>
    </row>
    <row r="302" spans="2:5" ht="12.75" customHeight="1">
      <c r="B302" s="19"/>
      <c r="C302" s="19"/>
      <c r="D302" s="19"/>
      <c r="E302" s="15"/>
    </row>
    <row r="303" spans="2:5" ht="12.75" customHeight="1">
      <c r="B303" s="19"/>
      <c r="C303" s="19"/>
      <c r="D303" s="19"/>
      <c r="E303" s="15"/>
    </row>
    <row r="304" spans="2:5" ht="12.75" customHeight="1">
      <c r="B304" s="19"/>
      <c r="C304" s="19"/>
      <c r="D304" s="19"/>
      <c r="E304" s="15"/>
    </row>
    <row r="305" spans="2:5" ht="12.75" customHeight="1">
      <c r="B305" s="19"/>
      <c r="C305" s="19"/>
      <c r="D305" s="19"/>
      <c r="E305" s="15"/>
    </row>
    <row r="306" spans="2:5" ht="12.75" customHeight="1">
      <c r="B306" s="19"/>
      <c r="C306" s="19"/>
      <c r="D306" s="19"/>
      <c r="E306" s="15"/>
    </row>
    <row r="307" spans="2:5" ht="12.75" customHeight="1">
      <c r="B307" s="19"/>
      <c r="C307" s="19"/>
      <c r="D307" s="19"/>
      <c r="E307" s="15"/>
    </row>
    <row r="308" spans="2:5" ht="12.75" customHeight="1">
      <c r="B308" s="19"/>
      <c r="C308" s="19"/>
      <c r="D308" s="19"/>
      <c r="E308" s="15"/>
    </row>
    <row r="309" spans="2:5" ht="12.75" customHeight="1">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A339" s="20"/>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3.5" customHeight="1" thickBot="1">
      <c r="A343" s="29"/>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sheetData>
  <sheetProtection formatCells="0"/>
  <mergeCells count="44">
    <mergeCell ref="D33:G33"/>
    <mergeCell ref="D32:G32"/>
    <mergeCell ref="D31:G31"/>
    <mergeCell ref="I2:U2"/>
    <mergeCell ref="I3:N4"/>
    <mergeCell ref="P3:U4"/>
    <mergeCell ref="I5:N18"/>
    <mergeCell ref="I20:N20"/>
    <mergeCell ref="P20:U20"/>
    <mergeCell ref="I21:N45"/>
    <mergeCell ref="P21:U45"/>
    <mergeCell ref="P5:U18"/>
    <mergeCell ref="D34:G34"/>
    <mergeCell ref="A19:B19"/>
    <mergeCell ref="A54:A64"/>
    <mergeCell ref="A190:A198"/>
    <mergeCell ref="A200:A202"/>
    <mergeCell ref="A186:A187"/>
    <mergeCell ref="A66:A71"/>
    <mergeCell ref="A158:A169"/>
    <mergeCell ref="A172:A174"/>
    <mergeCell ref="A176:A178"/>
    <mergeCell ref="A31:A40"/>
    <mergeCell ref="J51:N51"/>
    <mergeCell ref="O51:S51"/>
    <mergeCell ref="A75:A77"/>
    <mergeCell ref="A204:A206"/>
    <mergeCell ref="A143:A154"/>
    <mergeCell ref="T51:X51"/>
    <mergeCell ref="B23:G23"/>
    <mergeCell ref="AX51:BB51"/>
    <mergeCell ref="Y51:AC51"/>
    <mergeCell ref="AD51:AH51"/>
    <mergeCell ref="AI51:AM51"/>
    <mergeCell ref="AN51:AR51"/>
    <mergeCell ref="AS51:AW51"/>
    <mergeCell ref="D30:G30"/>
    <mergeCell ref="D40:G40"/>
    <mergeCell ref="D39:G39"/>
    <mergeCell ref="D38:G38"/>
    <mergeCell ref="D37:G37"/>
    <mergeCell ref="D36:G36"/>
    <mergeCell ref="D35:G35"/>
    <mergeCell ref="E51:I51"/>
  </mergeCells>
  <phoneticPr fontId="25" type="noConversion"/>
  <dataValidations count="1">
    <dataValidation type="list" allowBlank="1" showInputMessage="1" showErrorMessage="1" sqref="B7" xr:uid="{826EA4CC-C28D-4605-8CD1-D1F6D78CEAC9}">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6A758D84-FB00-45C9-9751-FB955B783C5F}">
          <x14:formula1>
            <xm:f>'Fixed Data'!$A$55:$A$78</xm:f>
          </x14:formula1>
          <xm:sqref>B54:B63</xm:sqref>
        </x14:dataValidation>
        <x14:dataValidation type="list" allowBlank="1" showInputMessage="1" showErrorMessage="1" xr:uid="{63326537-F05C-40DC-BA2D-58190FE5345D}">
          <x14:formula1>
            <xm:f>'Fixed Data'!$C$55:$C$61</xm:f>
          </x14:formula1>
          <xm:sqref>C54:C63</xm:sqref>
        </x14:dataValidation>
        <x14:dataValidation type="list" allowBlank="1" showInputMessage="1" showErrorMessage="1" xr:uid="{3389BDC7-9E40-4FEB-8EA0-9E8E1210D3D0}">
          <x14:formula1>
            <xm:f>'Fixed Data'!$C$64:$C$65</xm:f>
          </x14:formula1>
          <xm:sqref>B66:B70</xm:sqref>
        </x14:dataValidation>
        <x14:dataValidation type="list" allowBlank="1" showInputMessage="1" showErrorMessage="1" xr:uid="{89FEC3E5-636D-4618-8204-E516079F6330}">
          <x14:formula1>
            <xm:f>'Fixed Data'!$E$55:$E$58</xm:f>
          </x14:formula1>
          <xm:sqref>B158:B169 B143:B154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f60a1eb-b3f2-4ea7-b4d3-46709e964e1b" xsi:nil="true"/>
    <lcf76f155ced4ddcb4097134ff3c332f xmlns="d19d380e-ea35-4b32-a7ff-93f0487c2813">
      <Terms xmlns="http://schemas.microsoft.com/office/infopath/2007/PartnerControls"/>
    </lcf76f155ced4ddcb4097134ff3c332f>
    <SharedWithUsers xmlns="0f60a1eb-b3f2-4ea7-b4d3-46709e964e1b">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9F0321E97D070489BBDAA9C9D1178B4" ma:contentTypeVersion="14" ma:contentTypeDescription="Create a new document." ma:contentTypeScope="" ma:versionID="d6eb7e0d94b53cf452c0bceae39b0088">
  <xsd:schema xmlns:xsd="http://www.w3.org/2001/XMLSchema" xmlns:xs="http://www.w3.org/2001/XMLSchema" xmlns:p="http://schemas.microsoft.com/office/2006/metadata/properties" xmlns:ns2="d19d380e-ea35-4b32-a7ff-93f0487c2813" xmlns:ns3="0f60a1eb-b3f2-4ea7-b4d3-46709e964e1b" targetNamespace="http://schemas.microsoft.com/office/2006/metadata/properties" ma:root="true" ma:fieldsID="21b16d23b156d00d7441878480420e70" ns2:_="" ns3:_="">
    <xsd:import namespace="d19d380e-ea35-4b32-a7ff-93f0487c2813"/>
    <xsd:import namespace="0f60a1eb-b3f2-4ea7-b4d3-46709e964e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9d380e-ea35-4b32-a7ff-93f0487c28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e6b00f1-0802-47ef-b924-4ebccd15082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60a1eb-b3f2-4ea7-b4d3-46709e964e1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b3a0d9b-8076-4450-958b-680707615dbe}" ma:internalName="TaxCatchAll" ma:showField="CatchAllData" ma:web="0f60a1eb-b3f2-4ea7-b4d3-46709e964e1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sisl xmlns:xsd="http://www.w3.org/2001/XMLSchema" xmlns:xsi="http://www.w3.org/2001/XMLSchema-instance" xmlns="http://www.boldonjames.com/2008/01/sie/internal/label" sislVersion="0" policy="973096ae-7329-4b3b-9368-47aeba6959e1" origin="userSelected">
  <element uid="id_classification_nonbusiness" value=""/>
</sisl>
</file>

<file path=customXml/itemProps1.xml><?xml version="1.0" encoding="utf-8"?>
<ds:datastoreItem xmlns:ds="http://schemas.openxmlformats.org/officeDocument/2006/customXml" ds:itemID="{42F6CAB1-8BCA-4613-AD00-F8BBDDD28122}">
  <ds:schemaRefs>
    <ds:schemaRef ds:uri="http://schemas.microsoft.com/office/2006/metadata/properties"/>
    <ds:schemaRef ds:uri="http://schemas.microsoft.com/office/infopath/2007/PartnerControls"/>
    <ds:schemaRef ds:uri="0f60a1eb-b3f2-4ea7-b4d3-46709e964e1b"/>
    <ds:schemaRef ds:uri="d19d380e-ea35-4b32-a7ff-93f0487c2813"/>
  </ds:schemaRefs>
</ds:datastoreItem>
</file>

<file path=customXml/itemProps2.xml><?xml version="1.0" encoding="utf-8"?>
<ds:datastoreItem xmlns:ds="http://schemas.openxmlformats.org/officeDocument/2006/customXml" ds:itemID="{C1BC92AD-D5E2-490A-A774-C8403159A3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9d380e-ea35-4b32-a7ff-93f0487c2813"/>
    <ds:schemaRef ds:uri="0f60a1eb-b3f2-4ea7-b4d3-46709e964e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391B99A-63E3-402F-8FD7-C7A8BED06A82}">
  <ds:schemaRefs>
    <ds:schemaRef ds:uri="http://schemas.microsoft.com/sharepoint/v3/contenttype/forms"/>
  </ds:schemaRefs>
</ds:datastoreItem>
</file>

<file path=customXml/itemProps4.xml><?xml version="1.0" encoding="utf-8"?>
<ds:datastoreItem xmlns:ds="http://schemas.openxmlformats.org/officeDocument/2006/customXml" ds:itemID="{8F6CDCE7-2B01-42EF-9A2A-B82EB15E5E7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Cover</vt:lpstr>
      <vt:lpstr>Changes Log</vt:lpstr>
      <vt:lpstr>Guidance</vt:lpstr>
      <vt:lpstr>Summary</vt:lpstr>
      <vt:lpstr>Blank</vt:lpstr>
      <vt:lpstr>Full Opt. Considered</vt:lpstr>
      <vt:lpstr>Fixed Data</vt:lpstr>
      <vt:lpstr>Risk Register</vt:lpstr>
      <vt:lpstr>Baseline</vt:lpstr>
      <vt:lpstr>Baseline Workings</vt:lpstr>
      <vt:lpstr>Option_1</vt:lpstr>
      <vt:lpstr>Option_1 Workings</vt:lpstr>
      <vt:lpstr>Option_2</vt:lpstr>
      <vt:lpstr>Option_2 Workings</vt:lpstr>
      <vt:lpstr>Option_3</vt:lpstr>
      <vt:lpstr>Option_3 Workings</vt:lpstr>
      <vt:lpstr>Option_4</vt:lpstr>
      <vt:lpstr>Option_4 Workings</vt:lpstr>
      <vt:lpstr>Option_5</vt:lpstr>
      <vt:lpstr>Option_5 Workings</vt:lpstr>
      <vt:lpstr>Option_6</vt:lpstr>
      <vt:lpstr>Option_6 Workings</vt:lpstr>
      <vt:lpstr>Option_7</vt:lpstr>
      <vt:lpstr>Option_7 Workings</vt:lpstr>
      <vt:lpstr>Option_8</vt:lpstr>
      <vt:lpstr>Option_8 Workings</vt:lpstr>
      <vt:lpstr>Option_9</vt:lpstr>
      <vt:lpstr>Option_9 Workings</vt:lpstr>
      <vt:lpstr>Option_10</vt:lpstr>
      <vt:lpstr>Option_10 Workings</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RIIO-ET2_CBA_Template</dc:title>
  <dc:subject/>
  <dc:creator>Ofgem</dc:creator>
  <cp:keywords>Data</cp:keywords>
  <dc:description/>
  <cp:lastModifiedBy>Sian Fletcher</cp:lastModifiedBy>
  <cp:revision/>
  <dcterms:created xsi:type="dcterms:W3CDTF">2018-08-02T11:53:31Z</dcterms:created>
  <dcterms:modified xsi:type="dcterms:W3CDTF">2024-12-17T17:50:51Z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aa9000bf-95e2-4250-81d1-d6056bf77f6c</vt:lpwstr>
  </property>
  <property fmtid="{D5CDD505-2E9C-101B-9397-08002B2CF9AE}" pid="3" name="bjSaver">
    <vt:lpwstr>WXoYCeGbFqQc8FZh5Mhj3Bj0oqW2Gt1E</vt:lpwstr>
  </property>
  <property fmtid="{D5CDD505-2E9C-101B-9397-08002B2CF9AE}" pid="4" name="ContentTypeId">
    <vt:lpwstr>0x01010009F0321E97D070489BBDAA9C9D1178B4</vt:lpwstr>
  </property>
  <property fmtid="{D5CDD505-2E9C-101B-9397-08002B2CF9AE}" pid="5" name="BJSCc5a055b0-1bed-4579_x">
    <vt:lpwstr/>
  </property>
  <property fmtid="{D5CDD505-2E9C-101B-9397-08002B2CF9AE}" pid="6" name="BJSCdd9eba61-d6b9-469b_x">
    <vt:lpwstr/>
  </property>
  <property fmtid="{D5CDD505-2E9C-101B-9397-08002B2CF9AE}" pid="7" name="BJSCSummaryMarking">
    <vt:lpwstr>This item has no classification</vt:lpwstr>
  </property>
  <property fmtid="{D5CDD505-2E9C-101B-9397-08002B2CF9AE}" pid="8"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9" name="bjDocumentSecurityLabel">
    <vt:lpwstr>OFFICIAL</vt:lpwstr>
  </property>
  <property fmtid="{D5CDD505-2E9C-101B-9397-08002B2CF9AE}" pid="10"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11" name="bjDocumentLabelXML-0">
    <vt:lpwstr>ames.com/2008/01/sie/internal/label"&gt;&lt;element uid="id_classification_nonbusiness" value="" /&gt;&lt;/sisl&gt;</vt:lpwstr>
  </property>
  <property fmtid="{D5CDD505-2E9C-101B-9397-08002B2CF9AE}" pid="12" name="bjClsUserRVM">
    <vt:lpwstr>[]</vt:lpwstr>
  </property>
  <property fmtid="{D5CDD505-2E9C-101B-9397-08002B2CF9AE}" pid="13" name="MediaServiceImageTags">
    <vt:lpwstr/>
  </property>
  <property fmtid="{D5CDD505-2E9C-101B-9397-08002B2CF9AE}" pid="14" name="Order">
    <vt:r8>1150900</vt:r8>
  </property>
  <property fmtid="{D5CDD505-2E9C-101B-9397-08002B2CF9AE}" pid="15" name="xd_Signature">
    <vt:bool>false</vt:bool>
  </property>
  <property fmtid="{D5CDD505-2E9C-101B-9397-08002B2CF9AE}" pid="16" name="xd_ProgID">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y fmtid="{D5CDD505-2E9C-101B-9397-08002B2CF9AE}" pid="21" name="Publish">
    <vt:bool>false</vt:bool>
  </property>
  <property fmtid="{D5CDD505-2E9C-101B-9397-08002B2CF9AE}" pid="22" name="Permission to publish">
    <vt:bool>false</vt:bool>
  </property>
  <property fmtid="{D5CDD505-2E9C-101B-9397-08002B2CF9AE}" pid="23" name="Comparison_Baseline9RowInsertions5">
    <vt:lpwstr/>
  </property>
  <property fmtid="{D5CDD505-2E9C-101B-9397-08002B2CF9AE}" pid="24" name="Comparison_Baseline9ColumnInsertions6">
    <vt:lpwstr/>
  </property>
  <property fmtid="{D5CDD505-2E9C-101B-9397-08002B2CF9AE}" pid="25" name="Comparison_Option_111RowInsertions7">
    <vt:lpwstr/>
  </property>
  <property fmtid="{D5CDD505-2E9C-101B-9397-08002B2CF9AE}" pid="26" name="Comparison_Option_111ColumnInsertions8">
    <vt:lpwstr/>
  </property>
</Properties>
</file>